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users\400221\Downloads\"/>
    </mc:Choice>
  </mc:AlternateContent>
  <xr:revisionPtr revIDLastSave="0" documentId="13_ncr:1_{5B0356E9-43A6-410E-91BC-457A08CB5993}" xr6:coauthVersionLast="47" xr6:coauthVersionMax="47" xr10:uidLastSave="{00000000-0000-0000-0000-000000000000}"/>
  <bookViews>
    <workbookView xWindow="-120" yWindow="-120" windowWidth="29040" windowHeight="15840" tabRatio="872" activeTab="6" xr2:uid="{00000000-000D-0000-FFFF-FFFF00000000}"/>
  </bookViews>
  <sheets>
    <sheet name="表1_RBC表30-1" sheetId="30" r:id="rId1"/>
    <sheet name="表2_RBC表30-5-2" sheetId="31" r:id="rId2"/>
    <sheet name="表2-1_RBC表30-4" sheetId="38" r:id="rId3"/>
    <sheet name="表3_RBC表30-8" sheetId="33" r:id="rId4"/>
    <sheet name="表3-1_RBC表30-8-8" sheetId="34" r:id="rId5"/>
    <sheet name="表4_公司資料表" sheetId="2" r:id="rId6"/>
    <sheet name="表5_地震損失評估" sheetId="3" r:id="rId7"/>
    <sheet name="表6_颱風洪水損失評估" sheetId="6" r:id="rId8"/>
    <sheet name="表7_特殊業務資料表(地震)" sheetId="7" r:id="rId9"/>
    <sheet name="表8_特殊業務資料表(颱風洪水)" sheetId="8" r:id="rId10"/>
    <sheet name="附表1_模型產出係數" sheetId="21" r:id="rId11"/>
    <sheet name="附表1_模型產出係數(水工)" sheetId="32" r:id="rId12"/>
    <sheet name="附表2_火險100RP地震非比例層調整係數" sheetId="4" r:id="rId13"/>
    <sheet name="附表2_火險200RP地震非比例層調整係數" sheetId="24" r:id="rId14"/>
    <sheet name="附表2_工程險200RP地震非比例層調整係數" sheetId="36" r:id="rId15"/>
    <sheet name="附表3_火險100RP颱洪非比例層調整係數" sheetId="5" r:id="rId16"/>
    <sheet name="附表3_火險200RP颱洪非比例層調整係數" sheetId="25" r:id="rId17"/>
    <sheet name="附表3_工程險200RP颱洪非比例層調整係數" sheetId="37" r:id="rId18"/>
    <sheet name="附表4_特殊業務表填報範例" sheetId="35" r:id="rId19"/>
    <sheet name="附表5_非比例性再保合約再保人信評填報範例" sheetId="28"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123Graph_X" localSheetId="1" hidden="1">'[1]5DAYRPT '!#REF!</definedName>
    <definedName name="__123Graph_X" localSheetId="2" hidden="1">'[1]5DAYRPT '!#REF!</definedName>
    <definedName name="__123Graph_X" localSheetId="4" hidden="1">'[1]5DAYRPT '!#REF!</definedName>
    <definedName name="__123Graph_X" localSheetId="13" hidden="1">'[2]5DAYRPT '!#REF!</definedName>
    <definedName name="__123Graph_X" localSheetId="16" hidden="1">'[2]5DAYRPT '!#REF!</definedName>
    <definedName name="__123Graph_X" localSheetId="19" hidden="1">'[2]5DAYRPT '!#REF!</definedName>
    <definedName name="__123Graph_X" hidden="1">'[2]5DAYRPT '!#REF!</definedName>
    <definedName name="_Order1" hidden="1">255</definedName>
    <definedName name="A">[3]不動產!$A$6</definedName>
    <definedName name="aaa">[4]Sheet2!$A$6</definedName>
    <definedName name="AP" localSheetId="2">#REF!</definedName>
    <definedName name="AP">#REF!</definedName>
    <definedName name="AS2DocOpenMode" hidden="1">"AS2DocumentEdit"</definedName>
    <definedName name="AS2HasNoAutoHeaderFooter">"OFF"</definedName>
    <definedName name="b" localSheetId="2">#REF!</definedName>
    <definedName name="b">#REF!</definedName>
    <definedName name="bbb">[5]Sheet2!$A$6</definedName>
    <definedName name="cc" localSheetId="2">#REF!</definedName>
    <definedName name="cc">#REF!</definedName>
    <definedName name="CP" localSheetId="2">#REF!</definedName>
    <definedName name="CP">#REF!</definedName>
    <definedName name="d" localSheetId="2">#REF!</definedName>
    <definedName name="d">#REF!</definedName>
    <definedName name="dfg">'[6]表02(負債業主權益)'!$A$52</definedName>
    <definedName name="DWP" localSheetId="2">#REF!</definedName>
    <definedName name="DWP">#REF!</definedName>
    <definedName name="E" localSheetId="2">#REF!</definedName>
    <definedName name="E">#REF!</definedName>
    <definedName name="f" localSheetId="2">#REF!</definedName>
    <definedName name="f">#REF!</definedName>
    <definedName name="fde">[6]表03!$A$50</definedName>
    <definedName name="frd">[6]表09!$A$24</definedName>
    <definedName name="G" localSheetId="2">#REF!</definedName>
    <definedName name="G">#REF!</definedName>
    <definedName name="i" localSheetId="2">#REF!</definedName>
    <definedName name="i">#REF!</definedName>
    <definedName name="I1_01_01">'[7]表01-1'!$B$23</definedName>
    <definedName name="I1_02_01" localSheetId="2">#REF!</definedName>
    <definedName name="I1_02_01">#REF!</definedName>
    <definedName name="I1_02_02" localSheetId="2">#REF!</definedName>
    <definedName name="I1_02_02">#REF!</definedName>
    <definedName name="I1_02_03" localSheetId="2">#REF!</definedName>
    <definedName name="I1_02_03">#REF!</definedName>
    <definedName name="I1_02_04" localSheetId="2">#REF!</definedName>
    <definedName name="I1_02_04">#REF!</definedName>
    <definedName name="I1_02_05" localSheetId="2">#REF!</definedName>
    <definedName name="I1_02_05">#REF!</definedName>
    <definedName name="I1_02_06" localSheetId="2">#REF!</definedName>
    <definedName name="I1_02_06">#REF!</definedName>
    <definedName name="I1_02_07" localSheetId="2">#REF!</definedName>
    <definedName name="I1_02_07">#REF!</definedName>
    <definedName name="LBCell010" localSheetId="2">#REF!</definedName>
    <definedName name="LBCell010">#REF!</definedName>
    <definedName name="LBCell020" localSheetId="2">#REF!</definedName>
    <definedName name="LBCell020">#REF!</definedName>
    <definedName name="LBCell021" localSheetId="2">#REF!</definedName>
    <definedName name="LBCell021">#REF!</definedName>
    <definedName name="LBCell022" localSheetId="2">#REF!</definedName>
    <definedName name="LBCell022">#REF!</definedName>
    <definedName name="LBCell030" localSheetId="2">#REF!</definedName>
    <definedName name="LBCell030">#REF!</definedName>
    <definedName name="LBCell071SUM">'[8]表07(總計)'!$E$40</definedName>
    <definedName name="LBCell090" localSheetId="2">#REF!</definedName>
    <definedName name="LBCell090">#REF!</definedName>
    <definedName name="LBCell111SUM">'[6]表11(總計)'!$E$6</definedName>
    <definedName name="LBCell150" localSheetId="2">#REF!</definedName>
    <definedName name="LBCell150">#REF!</definedName>
    <definedName name="LBCell160" localSheetId="1">'[9]表13-1'!#REF!</definedName>
    <definedName name="LBCell160" localSheetId="2">'[9]表13-1'!#REF!</definedName>
    <definedName name="LBCell160" localSheetId="4">'[9]表13-1'!#REF!</definedName>
    <definedName name="LBCell160">'[9]表13-1'!#REF!</definedName>
    <definedName name="leb">[6]表01!$A$224</definedName>
    <definedName name="li">'[6]表02(資產附表)'!$A$48</definedName>
    <definedName name="lib">'[6]表02(資產)'!$A$43</definedName>
    <definedName name="LR" localSheetId="2">#REF!</definedName>
    <definedName name="LR">#REF!</definedName>
    <definedName name="LTCell010" localSheetId="2">#REF!</definedName>
    <definedName name="LTCell010">#REF!</definedName>
    <definedName name="LTCell020" localSheetId="2">#REF!</definedName>
    <definedName name="LTCell020">#REF!</definedName>
    <definedName name="LTCell021" localSheetId="2">#REF!</definedName>
    <definedName name="LTCell021">#REF!</definedName>
    <definedName name="LTCell022" localSheetId="2">#REF!</definedName>
    <definedName name="LTCell022">#REF!</definedName>
    <definedName name="LTCell030" localSheetId="2">#REF!</definedName>
    <definedName name="LTCell030">#REF!</definedName>
    <definedName name="LTCell090" localSheetId="2">#REF!</definedName>
    <definedName name="LTCell090">#REF!</definedName>
    <definedName name="LTCell150" localSheetId="2">#REF!</definedName>
    <definedName name="LTCell150">#REF!</definedName>
    <definedName name="LTCell160" localSheetId="1">'[9]表13-1'!#REF!</definedName>
    <definedName name="LTCell160" localSheetId="2">'[9]表13-1'!#REF!</definedName>
    <definedName name="LTCell160" localSheetId="4">'[9]表13-1'!#REF!</definedName>
    <definedName name="LTCell160">'[9]表13-1'!#REF!</definedName>
    <definedName name="mh" localSheetId="2">#REF!</definedName>
    <definedName name="mh">#REF!</definedName>
    <definedName name="netprem_written" localSheetId="1">[4]Sheet2!#REF!</definedName>
    <definedName name="netprem_written" localSheetId="2">[4]Sheet2!#REF!</definedName>
    <definedName name="netprem_written" localSheetId="4">[4]Sheet2!#REF!</definedName>
    <definedName name="netprem_written">[4]Sheet2!#REF!</definedName>
    <definedName name="NWP" localSheetId="2">#REF!</definedName>
    <definedName name="NWP">#REF!</definedName>
    <definedName name="_xlnm.Print_Area" localSheetId="1">'表2_RBC表30-5-2'!$A$1:$I$33</definedName>
    <definedName name="_xlnm.Print_Area" localSheetId="2">'表2-1_RBC表30-4'!$A$1:$G$16</definedName>
    <definedName name="_xlnm.Print_Area" localSheetId="3">'表3_RBC表30-8'!$A$1:$F$35</definedName>
    <definedName name="_xlnm.Print_Area" localSheetId="4">'表3-1_RBC表30-8-8'!$A$1:$L$32</definedName>
    <definedName name="_xlnm.Print_Area" localSheetId="5">表4_公司資料表!$A$1:$Q$77</definedName>
    <definedName name="_xlnm.Print_Area" localSheetId="6">表5_地震損失評估!$A$1:$S$110</definedName>
    <definedName name="_xlnm.Print_Area" localSheetId="7">表6_颱風洪水損失評估!$A$1:$S$114</definedName>
    <definedName name="_xlnm.Print_Area" localSheetId="11">'附表1_模型產出係數(水工)'!$A$1:$AU$89</definedName>
    <definedName name="_xlnm.Print_Area" localSheetId="14">附表2_工程險200RP地震非比例層調整係數!$A$1:$AF$211</definedName>
    <definedName name="_xlnm.Print_Area" localSheetId="12">附表2_火險100RP地震非比例層調整係數!$A$1:$AF$101</definedName>
    <definedName name="_xlnm.Print_Area" localSheetId="13">附表2_火險200RP地震非比例層調整係數!$A$1:$AF$101</definedName>
    <definedName name="_xlnm.Print_Area" localSheetId="15">附表3_火險100RP颱洪非比例層調整係數!$A$1:$AF$101</definedName>
    <definedName name="_xlnm.Print_Area" localSheetId="16">附表3_火險200RP颱洪非比例層調整係數!$A$1:$AF$101</definedName>
    <definedName name="_xlnm.Print_Area" localSheetId="18">附表4_特殊業務表填報範例!$A$1:$BB$37</definedName>
    <definedName name="sencount" hidden="1">3</definedName>
    <definedName name="SHT040BR1" localSheetId="2">#REF!</definedName>
    <definedName name="SHT040BR1">#REF!</definedName>
    <definedName name="SHT040BR2" localSheetId="2">#REF!</definedName>
    <definedName name="SHT040BR2">#REF!</definedName>
    <definedName name="SHT040TR1" localSheetId="2">#REF!</definedName>
    <definedName name="SHT040TR1">#REF!</definedName>
    <definedName name="SHT040TR2" localSheetId="2">#REF!</definedName>
    <definedName name="SHT040TR2">#REF!</definedName>
    <definedName name="SHT050BR1" localSheetId="2">#REF!</definedName>
    <definedName name="SHT050BR1">#REF!</definedName>
    <definedName name="SHT050BR2" localSheetId="2">#REF!</definedName>
    <definedName name="SHT050BR2">#REF!</definedName>
    <definedName name="SHT050BR3" localSheetId="2">#REF!</definedName>
    <definedName name="SHT050BR3">#REF!</definedName>
    <definedName name="SHT050BR4" localSheetId="2">#REF!</definedName>
    <definedName name="SHT050BR4">#REF!</definedName>
    <definedName name="SHT050BR5" localSheetId="2">#REF!</definedName>
    <definedName name="SHT050BR5">#REF!</definedName>
    <definedName name="SHT050BR6" localSheetId="2">#REF!</definedName>
    <definedName name="SHT050BR6">#REF!</definedName>
    <definedName name="SHT050BR7" localSheetId="2">#REF!</definedName>
    <definedName name="SHT050BR7">#REF!</definedName>
    <definedName name="SHT050BR8" localSheetId="2">#REF!</definedName>
    <definedName name="SHT050BR8">#REF!</definedName>
    <definedName name="SHT050BR9" localSheetId="2">#REF!</definedName>
    <definedName name="SHT050BR9">#REF!</definedName>
    <definedName name="SHT050TR1" localSheetId="2">#REF!</definedName>
    <definedName name="SHT050TR1">#REF!</definedName>
    <definedName name="SHT050TR2" localSheetId="2">#REF!</definedName>
    <definedName name="SHT050TR2">#REF!</definedName>
    <definedName name="SHT050TR3" localSheetId="2">#REF!</definedName>
    <definedName name="SHT050TR3">#REF!</definedName>
    <definedName name="SHT050TR4" localSheetId="2">#REF!</definedName>
    <definedName name="SHT050TR4">#REF!</definedName>
    <definedName name="SHT050TR5" localSheetId="2">#REF!</definedName>
    <definedName name="SHT050TR5">#REF!</definedName>
    <definedName name="SHT050TR6" localSheetId="2">#REF!</definedName>
    <definedName name="SHT050TR6">#REF!</definedName>
    <definedName name="SHT050TR7" localSheetId="2">#REF!</definedName>
    <definedName name="SHT050TR7">#REF!</definedName>
    <definedName name="SHT050TR8" localSheetId="2">#REF!</definedName>
    <definedName name="SHT050TR8">#REF!</definedName>
    <definedName name="SHT050TR9" localSheetId="2">#REF!</definedName>
    <definedName name="SHT050TR9">#REF!</definedName>
    <definedName name="SHT051BR1" localSheetId="2">#REF!</definedName>
    <definedName name="SHT051BR1">#REF!</definedName>
    <definedName name="SHT051BR2" localSheetId="2">#REF!</definedName>
    <definedName name="SHT051BR2">#REF!</definedName>
    <definedName name="SHT051BR3" localSheetId="2">#REF!</definedName>
    <definedName name="SHT051BR3">#REF!</definedName>
    <definedName name="SHT051BR4" localSheetId="2">#REF!</definedName>
    <definedName name="SHT051BR4">#REF!</definedName>
    <definedName name="SHT051BR5" localSheetId="2">#REF!</definedName>
    <definedName name="SHT051BR5">#REF!</definedName>
    <definedName name="SHT051BR6" localSheetId="2">#REF!</definedName>
    <definedName name="SHT051BR6">#REF!</definedName>
    <definedName name="SHT051BR7" localSheetId="2">#REF!</definedName>
    <definedName name="SHT051BR7">#REF!</definedName>
    <definedName name="SHT051BR8" localSheetId="2">#REF!</definedName>
    <definedName name="SHT051BR8">#REF!</definedName>
    <definedName name="SHT051BR9" localSheetId="2">#REF!</definedName>
    <definedName name="SHT051BR9">#REF!</definedName>
    <definedName name="SHT051TR1" localSheetId="2">#REF!</definedName>
    <definedName name="SHT051TR1">#REF!</definedName>
    <definedName name="SHT051TR2" localSheetId="2">#REF!</definedName>
    <definedName name="SHT051TR2">#REF!</definedName>
    <definedName name="SHT051TR3" localSheetId="2">#REF!</definedName>
    <definedName name="SHT051TR3">#REF!</definedName>
    <definedName name="SHT051TR4" localSheetId="2">#REF!</definedName>
    <definedName name="SHT051TR4">#REF!</definedName>
    <definedName name="SHT051TR5" localSheetId="2">#REF!</definedName>
    <definedName name="SHT051TR5">#REF!</definedName>
    <definedName name="SHT051TR6" localSheetId="2">#REF!</definedName>
    <definedName name="SHT051TR6">#REF!</definedName>
    <definedName name="SHT051TR7" localSheetId="2">#REF!</definedName>
    <definedName name="SHT051TR7">#REF!</definedName>
    <definedName name="SHT051TR8" localSheetId="2">#REF!</definedName>
    <definedName name="SHT051TR8">#REF!</definedName>
    <definedName name="SHT051TR9" localSheetId="2">#REF!</definedName>
    <definedName name="SHT051TR9">#REF!</definedName>
    <definedName name="SHT060BR1" localSheetId="2">#REF!</definedName>
    <definedName name="SHT060BR1">#REF!</definedName>
    <definedName name="SHT060BR2" localSheetId="2">#REF!</definedName>
    <definedName name="SHT060BR2">#REF!</definedName>
    <definedName name="SHT060BR3" localSheetId="2">#REF!</definedName>
    <definedName name="SHT060BR3">#REF!</definedName>
    <definedName name="SHT060TR1" localSheetId="2">#REF!</definedName>
    <definedName name="SHT060TR1">#REF!</definedName>
    <definedName name="SHT060TR2" localSheetId="2">#REF!</definedName>
    <definedName name="SHT060TR2">#REF!</definedName>
    <definedName name="SHT060TR3" localSheetId="2">#REF!</definedName>
    <definedName name="SHT060TR3">#REF!</definedName>
    <definedName name="SHT060TR8">[8]表06!$G$35</definedName>
    <definedName name="SHT070TR1" localSheetId="2">#REF!</definedName>
    <definedName name="SHT070TR1">#REF!</definedName>
    <definedName name="SHT070TR2" localSheetId="2">#REF!</definedName>
    <definedName name="SHT070TR2">#REF!</definedName>
    <definedName name="SHT070TR3" localSheetId="2">#REF!</definedName>
    <definedName name="SHT070TR3">#REF!</definedName>
    <definedName name="SHT070TR4" localSheetId="2">#REF!</definedName>
    <definedName name="SHT070TR4">#REF!</definedName>
    <definedName name="SHT070TR5" localSheetId="2">#REF!</definedName>
    <definedName name="SHT070TR5">#REF!</definedName>
    <definedName name="SHT070TR6" localSheetId="2">#REF!</definedName>
    <definedName name="SHT070TR6">#REF!</definedName>
    <definedName name="SHT070TR7" localSheetId="2">#REF!</definedName>
    <definedName name="SHT070TR7">#REF!</definedName>
    <definedName name="SHT070TR8" localSheetId="2">#REF!</definedName>
    <definedName name="SHT070TR8">#REF!</definedName>
    <definedName name="SHT070TR9" localSheetId="2">#REF!</definedName>
    <definedName name="SHT070TR9">#REF!</definedName>
    <definedName name="SHT071TR1" localSheetId="2">#REF!</definedName>
    <definedName name="SHT071TR1">#REF!</definedName>
    <definedName name="SHT071TR2" localSheetId="2">#REF!</definedName>
    <definedName name="SHT071TR2">#REF!</definedName>
    <definedName name="SHT071TR3" localSheetId="2">#REF!</definedName>
    <definedName name="SHT071TR3">#REF!</definedName>
    <definedName name="SHT071TR4" localSheetId="2">#REF!</definedName>
    <definedName name="SHT071TR4">#REF!</definedName>
    <definedName name="SHT071TR5" localSheetId="2">#REF!</definedName>
    <definedName name="SHT071TR5">#REF!</definedName>
    <definedName name="SHT071TR6" localSheetId="2">#REF!</definedName>
    <definedName name="SHT071TR6">#REF!</definedName>
    <definedName name="SHT071TR7" localSheetId="2">#REF!</definedName>
    <definedName name="SHT071TR7">#REF!</definedName>
    <definedName name="SHT071TR8" localSheetId="2">#REF!</definedName>
    <definedName name="SHT071TR8">#REF!</definedName>
    <definedName name="SHT071TR9" localSheetId="2">#REF!</definedName>
    <definedName name="SHT071TR9">#REF!</definedName>
    <definedName name="SHT080BR1" localSheetId="2">#REF!</definedName>
    <definedName name="SHT080BR1">#REF!</definedName>
    <definedName name="SHT080TR1" localSheetId="2">#REF!</definedName>
    <definedName name="SHT080TR1">#REF!</definedName>
    <definedName name="SHT100TR8">[6]表10!$G$38</definedName>
    <definedName name="SHT151BR1" localSheetId="2">#REF!</definedName>
    <definedName name="SHT151BR1">#REF!</definedName>
    <definedName name="SHT151TR1" localSheetId="2">#REF!</definedName>
    <definedName name="SHT151TR1">#REF!</definedName>
    <definedName name="sht151tr2">'[6]表15(合併列示及總計)'!$E$7:$E$11</definedName>
    <definedName name="TextRefCopyRangeCount" hidden="1">46</definedName>
    <definedName name="weight_rate" localSheetId="2">#REF!</definedName>
    <definedName name="weight_rate">#REF!</definedName>
    <definedName name="總體法規稽核結論" localSheetId="2">#REF!</definedName>
    <definedName name="總體法規稽核結論">#REF!</definedName>
    <definedName name="總體數學勾稽結論" localSheetId="2">#REF!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6" l="1"/>
  <c r="F39" i="6"/>
  <c r="F38" i="6"/>
  <c r="F37" i="6"/>
  <c r="F36" i="6"/>
  <c r="F35" i="6"/>
  <c r="F34" i="6"/>
  <c r="F33" i="6"/>
  <c r="F32" i="6"/>
  <c r="F31" i="6"/>
  <c r="F30" i="6"/>
  <c r="F29" i="6"/>
  <c r="F28" i="6"/>
  <c r="F27" i="6"/>
  <c r="F26" i="6"/>
  <c r="F20" i="6"/>
  <c r="F19" i="6"/>
  <c r="F18" i="6"/>
  <c r="F17" i="6"/>
  <c r="F16" i="6"/>
  <c r="F15" i="6"/>
  <c r="F14" i="6"/>
  <c r="F13" i="6"/>
  <c r="F12" i="6"/>
  <c r="F11" i="6"/>
  <c r="F10" i="6"/>
  <c r="F9" i="6"/>
  <c r="F8" i="6"/>
  <c r="F7" i="6"/>
  <c r="F6" i="6"/>
  <c r="F32" i="3"/>
  <c r="F40" i="3"/>
  <c r="F39" i="3"/>
  <c r="F38" i="3"/>
  <c r="F37" i="3"/>
  <c r="F36" i="3"/>
  <c r="F35" i="3"/>
  <c r="F34" i="3"/>
  <c r="F33" i="3"/>
  <c r="F31" i="3"/>
  <c r="F30" i="3"/>
  <c r="F29" i="3"/>
  <c r="F28" i="3"/>
  <c r="F27" i="3"/>
  <c r="F26" i="3"/>
  <c r="I7" i="3"/>
  <c r="H7" i="3"/>
  <c r="F21" i="3"/>
  <c r="F20" i="3"/>
  <c r="F19" i="3"/>
  <c r="F18" i="3"/>
  <c r="F17" i="3"/>
  <c r="F16" i="3"/>
  <c r="F15" i="3"/>
  <c r="F14" i="3"/>
  <c r="F13" i="3"/>
  <c r="F12" i="3"/>
  <c r="F11" i="3"/>
  <c r="F10" i="3"/>
  <c r="F9" i="3"/>
  <c r="F8" i="3"/>
  <c r="F7" i="3"/>
  <c r="F6" i="3"/>
  <c r="T4" i="8"/>
  <c r="T5" i="8"/>
  <c r="T6" i="8"/>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T142" i="8"/>
  <c r="T143" i="8"/>
  <c r="T144" i="8"/>
  <c r="T145" i="8"/>
  <c r="T146" i="8"/>
  <c r="T147" i="8"/>
  <c r="T148" i="8"/>
  <c r="T149" i="8"/>
  <c r="T150" i="8"/>
  <c r="T151" i="8"/>
  <c r="T152" i="8"/>
  <c r="T153" i="8"/>
  <c r="T154" i="8"/>
  <c r="T155" i="8"/>
  <c r="T156" i="8"/>
  <c r="T157" i="8"/>
  <c r="T158" i="8"/>
  <c r="T159" i="8"/>
  <c r="T160" i="8"/>
  <c r="T161" i="8"/>
  <c r="T162" i="8"/>
  <c r="T163" i="8"/>
  <c r="T164" i="8"/>
  <c r="T165" i="8"/>
  <c r="T166" i="8"/>
  <c r="T167" i="8"/>
  <c r="T168" i="8"/>
  <c r="T169" i="8"/>
  <c r="T170" i="8"/>
  <c r="T171" i="8"/>
  <c r="T172" i="8"/>
  <c r="T173" i="8"/>
  <c r="T174" i="8"/>
  <c r="T175" i="8"/>
  <c r="T176" i="8"/>
  <c r="T177" i="8"/>
  <c r="T178" i="8"/>
  <c r="T179" i="8"/>
  <c r="T180" i="8"/>
  <c r="T181" i="8"/>
  <c r="T182" i="8"/>
  <c r="T183" i="8"/>
  <c r="T184" i="8"/>
  <c r="T185" i="8"/>
  <c r="T186" i="8"/>
  <c r="T187" i="8"/>
  <c r="T188" i="8"/>
  <c r="T189" i="8"/>
  <c r="T190" i="8"/>
  <c r="T191" i="8"/>
  <c r="T192" i="8"/>
  <c r="T193" i="8"/>
  <c r="T194" i="8"/>
  <c r="T195" i="8"/>
  <c r="T196" i="8"/>
  <c r="T197" i="8"/>
  <c r="T198" i="8"/>
  <c r="T199" i="8"/>
  <c r="T200" i="8"/>
  <c r="T3" i="8"/>
  <c r="T4" i="7"/>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3" i="7"/>
  <c r="AE2" i="5"/>
  <c r="AF2" i="5"/>
  <c r="AF3" i="5" s="1"/>
  <c r="AF4" i="5" s="1"/>
  <c r="AF5" i="5" s="1"/>
  <c r="AF6" i="5" s="1"/>
  <c r="AF7" i="5" s="1"/>
  <c r="AF8" i="5" s="1"/>
  <c r="AF9" i="5" s="1"/>
  <c r="AF10" i="5" s="1"/>
  <c r="AF11" i="5" s="1"/>
  <c r="AF12" i="5" s="1"/>
  <c r="AF13" i="5" s="1"/>
  <c r="AF14" i="5" s="1"/>
  <c r="AF15" i="5" s="1"/>
  <c r="AF16" i="5" s="1"/>
  <c r="AF17" i="5" s="1"/>
  <c r="AF18" i="5" s="1"/>
  <c r="AF19" i="5" s="1"/>
  <c r="AF20" i="5" s="1"/>
  <c r="AF21" i="5" s="1"/>
  <c r="AF22" i="5" s="1"/>
  <c r="AF23" i="5" s="1"/>
  <c r="AF24" i="5" s="1"/>
  <c r="AF25" i="5" s="1"/>
  <c r="AF26" i="5" s="1"/>
  <c r="AF27" i="5" s="1"/>
  <c r="AF28" i="5" s="1"/>
  <c r="AF29" i="5" s="1"/>
  <c r="AF30" i="5" s="1"/>
  <c r="AF31" i="5" s="1"/>
  <c r="AF32" i="5" s="1"/>
  <c r="AF33" i="5" s="1"/>
  <c r="AF34" i="5" s="1"/>
  <c r="AF35" i="5" s="1"/>
  <c r="AF36" i="5" s="1"/>
  <c r="AF37" i="5" s="1"/>
  <c r="AF38" i="5" s="1"/>
  <c r="AF39" i="5" s="1"/>
  <c r="AF40" i="5" s="1"/>
  <c r="AF41" i="5" s="1"/>
  <c r="AF42" i="5" s="1"/>
  <c r="AF43" i="5" s="1"/>
  <c r="AF44" i="5" s="1"/>
  <c r="AF45" i="5" s="1"/>
  <c r="AF46" i="5" s="1"/>
  <c r="AF47" i="5" s="1"/>
  <c r="AF48" i="5" s="1"/>
  <c r="AF49" i="5" s="1"/>
  <c r="AF50" i="5" s="1"/>
  <c r="AF51" i="5" s="1"/>
  <c r="AF52" i="5" s="1"/>
  <c r="AF53" i="5" s="1"/>
  <c r="AF54" i="5" s="1"/>
  <c r="AF55" i="5" s="1"/>
  <c r="AF56" i="5" s="1"/>
  <c r="AF57" i="5" s="1"/>
  <c r="AF58" i="5" s="1"/>
  <c r="AF59" i="5" s="1"/>
  <c r="AF60" i="5" s="1"/>
  <c r="AF61" i="5" s="1"/>
  <c r="AF62" i="5" s="1"/>
  <c r="AF63" i="5" s="1"/>
  <c r="AF64" i="5" s="1"/>
  <c r="AF65" i="5" s="1"/>
  <c r="AF66" i="5" s="1"/>
  <c r="AF67" i="5" s="1"/>
  <c r="AF68" i="5" s="1"/>
  <c r="AF69" i="5" s="1"/>
  <c r="AF70" i="5" s="1"/>
  <c r="AF71" i="5" s="1"/>
  <c r="AF72" i="5" s="1"/>
  <c r="AF73" i="5" s="1"/>
  <c r="AF74" i="5" s="1"/>
  <c r="AF75" i="5" s="1"/>
  <c r="AF76" i="5" s="1"/>
  <c r="AF77" i="5" s="1"/>
  <c r="AF78" i="5" s="1"/>
  <c r="AF79" i="5" s="1"/>
  <c r="AF80" i="5" s="1"/>
  <c r="AF81" i="5" s="1"/>
  <c r="AF82" i="5" s="1"/>
  <c r="AF83" i="5" s="1"/>
  <c r="AF84" i="5" s="1"/>
  <c r="AF85" i="5" s="1"/>
  <c r="AF86" i="5" s="1"/>
  <c r="AF87" i="5" s="1"/>
  <c r="AF88" i="5" s="1"/>
  <c r="AF89" i="5" s="1"/>
  <c r="AF90" i="5" s="1"/>
  <c r="AF91" i="5" s="1"/>
  <c r="AF92" i="5" s="1"/>
  <c r="AF93" i="5" s="1"/>
  <c r="AF94" i="5" s="1"/>
  <c r="AF95" i="5" s="1"/>
  <c r="AF96" i="5" s="1"/>
  <c r="AF97" i="5" s="1"/>
  <c r="AF98" i="5" s="1"/>
  <c r="AF99" i="5" s="1"/>
  <c r="AF100" i="5" s="1"/>
  <c r="AF101" i="5" s="1"/>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AE28" i="5" s="1"/>
  <c r="AE29" i="5" s="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AE50" i="5" s="1"/>
  <c r="AE51" i="5" s="1"/>
  <c r="AE52" i="5" s="1"/>
  <c r="AE53" i="5" s="1"/>
  <c r="AE54" i="5" s="1"/>
  <c r="AE55" i="5" s="1"/>
  <c r="AE56" i="5" s="1"/>
  <c r="AE57" i="5" s="1"/>
  <c r="AE58" i="5" s="1"/>
  <c r="AE59" i="5" s="1"/>
  <c r="AE60" i="5" s="1"/>
  <c r="AE61" i="5" s="1"/>
  <c r="AE62" i="5" s="1"/>
  <c r="AE63" i="5" s="1"/>
  <c r="AE64" i="5" s="1"/>
  <c r="AE65" i="5" s="1"/>
  <c r="AE66" i="5" s="1"/>
  <c r="AE67" i="5" s="1"/>
  <c r="AE68" i="5" s="1"/>
  <c r="AE69" i="5" s="1"/>
  <c r="AE70" i="5" s="1"/>
  <c r="AE71" i="5" s="1"/>
  <c r="AE72" i="5" s="1"/>
  <c r="AE73" i="5" s="1"/>
  <c r="AE74" i="5" s="1"/>
  <c r="AE75" i="5" s="1"/>
  <c r="AE76" i="5" s="1"/>
  <c r="AE77" i="5" s="1"/>
  <c r="AE78" i="5" s="1"/>
  <c r="AE79" i="5" s="1"/>
  <c r="AE80" i="5" s="1"/>
  <c r="AE81" i="5" s="1"/>
  <c r="AE82" i="5" s="1"/>
  <c r="AE83" i="5" s="1"/>
  <c r="AE84" i="5" s="1"/>
  <c r="AE85" i="5" s="1"/>
  <c r="AE86" i="5" s="1"/>
  <c r="AE87" i="5" s="1"/>
  <c r="AE88" i="5" s="1"/>
  <c r="AE89" i="5" s="1"/>
  <c r="AE90" i="5" s="1"/>
  <c r="AE91" i="5" s="1"/>
  <c r="AE92" i="5" s="1"/>
  <c r="AE93" i="5" s="1"/>
  <c r="AE94" i="5" s="1"/>
  <c r="AE95" i="5" s="1"/>
  <c r="AE96" i="5" s="1"/>
  <c r="AE97" i="5" s="1"/>
  <c r="AE98" i="5" s="1"/>
  <c r="AE99" i="5" s="1"/>
  <c r="AE100" i="5" s="1"/>
  <c r="AE101" i="5" s="1"/>
  <c r="AE1" i="5"/>
  <c r="AF1" i="5"/>
  <c r="AF2" i="25"/>
  <c r="AF3" i="25" s="1"/>
  <c r="AF4" i="25" s="1"/>
  <c r="AF5" i="25" s="1"/>
  <c r="AF6" i="25" s="1"/>
  <c r="AF7" i="25" s="1"/>
  <c r="AF8" i="25" s="1"/>
  <c r="AF9" i="25" s="1"/>
  <c r="AF10" i="25" s="1"/>
  <c r="AF11" i="25" s="1"/>
  <c r="AF12" i="25" s="1"/>
  <c r="AF13" i="25" s="1"/>
  <c r="AF14" i="25" s="1"/>
  <c r="AF15" i="25" s="1"/>
  <c r="AF16" i="25" s="1"/>
  <c r="AF17" i="25" s="1"/>
  <c r="AF18" i="25" s="1"/>
  <c r="AF19" i="25" s="1"/>
  <c r="AF20" i="25" s="1"/>
  <c r="AF21" i="25" s="1"/>
  <c r="AF22" i="25" s="1"/>
  <c r="AF23" i="25" s="1"/>
  <c r="AF24" i="25" s="1"/>
  <c r="AF25" i="25" s="1"/>
  <c r="AF26" i="25" s="1"/>
  <c r="AF27" i="25" s="1"/>
  <c r="AF28" i="25" s="1"/>
  <c r="AF29" i="25" s="1"/>
  <c r="AF30" i="25" s="1"/>
  <c r="AF31" i="25" s="1"/>
  <c r="AF32" i="25" s="1"/>
  <c r="AF33" i="25" s="1"/>
  <c r="AF34" i="25" s="1"/>
  <c r="AF35" i="25" s="1"/>
  <c r="AF36" i="25" s="1"/>
  <c r="AF37" i="25" s="1"/>
  <c r="AF38" i="25" s="1"/>
  <c r="AF39" i="25" s="1"/>
  <c r="AF40" i="25" s="1"/>
  <c r="AF41" i="25" s="1"/>
  <c r="AF42" i="25" s="1"/>
  <c r="AF43" i="25" s="1"/>
  <c r="AF44" i="25" s="1"/>
  <c r="AF45" i="25" s="1"/>
  <c r="AF46" i="25" s="1"/>
  <c r="AF47" i="25" s="1"/>
  <c r="AF48" i="25" s="1"/>
  <c r="AF49" i="25" s="1"/>
  <c r="AF50" i="25" s="1"/>
  <c r="AF51" i="25" s="1"/>
  <c r="AF52" i="25" s="1"/>
  <c r="AF53" i="25" s="1"/>
  <c r="AF54" i="25" s="1"/>
  <c r="AF55" i="25" s="1"/>
  <c r="AF56" i="25" s="1"/>
  <c r="AF57" i="25" s="1"/>
  <c r="AF58" i="25" s="1"/>
  <c r="AF59" i="25" s="1"/>
  <c r="AF60" i="25" s="1"/>
  <c r="AF61" i="25" s="1"/>
  <c r="AF62" i="25" s="1"/>
  <c r="AF63" i="25" s="1"/>
  <c r="AF64" i="25" s="1"/>
  <c r="AF65" i="25" s="1"/>
  <c r="AF66" i="25" s="1"/>
  <c r="AF67" i="25" s="1"/>
  <c r="AF68" i="25" s="1"/>
  <c r="AF69" i="25" s="1"/>
  <c r="AF70" i="25" s="1"/>
  <c r="AF71" i="25" s="1"/>
  <c r="AF72" i="25" s="1"/>
  <c r="AF73" i="25" s="1"/>
  <c r="AF74" i="25" s="1"/>
  <c r="AF75" i="25" s="1"/>
  <c r="AF76" i="25" s="1"/>
  <c r="AF77" i="25" s="1"/>
  <c r="AF78" i="25" s="1"/>
  <c r="AF79" i="25" s="1"/>
  <c r="AF80" i="25" s="1"/>
  <c r="AF81" i="25" s="1"/>
  <c r="AF82" i="25" s="1"/>
  <c r="AF83" i="25" s="1"/>
  <c r="AF84" i="25" s="1"/>
  <c r="AF85" i="25" s="1"/>
  <c r="AF86" i="25" s="1"/>
  <c r="AF87" i="25" s="1"/>
  <c r="AF88" i="25" s="1"/>
  <c r="AF89" i="25" s="1"/>
  <c r="AF90" i="25" s="1"/>
  <c r="AF91" i="25" s="1"/>
  <c r="AF92" i="25" s="1"/>
  <c r="AF93" i="25" s="1"/>
  <c r="AF94" i="25" s="1"/>
  <c r="AF95" i="25" s="1"/>
  <c r="AF96" i="25" s="1"/>
  <c r="AF97" i="25" s="1"/>
  <c r="AF98" i="25" s="1"/>
  <c r="AF99" i="25" s="1"/>
  <c r="AF100" i="25" s="1"/>
  <c r="AF101" i="25" s="1"/>
  <c r="AE2" i="25"/>
  <c r="AE3" i="25" s="1"/>
  <c r="AE4" i="25" s="1"/>
  <c r="AE5" i="25" s="1"/>
  <c r="AE6" i="25" s="1"/>
  <c r="AE7" i="25" s="1"/>
  <c r="AE8" i="25" s="1"/>
  <c r="AE9" i="25" s="1"/>
  <c r="AE10" i="25" s="1"/>
  <c r="AE11" i="25" s="1"/>
  <c r="AE12" i="25" s="1"/>
  <c r="AE13" i="25" s="1"/>
  <c r="AE14" i="25" s="1"/>
  <c r="AE15" i="25" s="1"/>
  <c r="AE16" i="25" s="1"/>
  <c r="AE17" i="25" s="1"/>
  <c r="AE18" i="25" s="1"/>
  <c r="AE19" i="25" s="1"/>
  <c r="AE20" i="25" s="1"/>
  <c r="AE21" i="25" s="1"/>
  <c r="AE22" i="25" s="1"/>
  <c r="AE23" i="25" s="1"/>
  <c r="AE24" i="25" s="1"/>
  <c r="AE25" i="25" s="1"/>
  <c r="AE26" i="25" s="1"/>
  <c r="AE27" i="25" s="1"/>
  <c r="AE28" i="25" s="1"/>
  <c r="AE29" i="25" s="1"/>
  <c r="AE30" i="25" s="1"/>
  <c r="AE31" i="25" s="1"/>
  <c r="AE32" i="25" s="1"/>
  <c r="AE33" i="25" s="1"/>
  <c r="AE34" i="25" s="1"/>
  <c r="AE35" i="25" s="1"/>
  <c r="AE36" i="25" s="1"/>
  <c r="AE37" i="25" s="1"/>
  <c r="AE38" i="25" s="1"/>
  <c r="AE39" i="25" s="1"/>
  <c r="AE40" i="25" s="1"/>
  <c r="AE41" i="25" s="1"/>
  <c r="AE42" i="25" s="1"/>
  <c r="AE43" i="25" s="1"/>
  <c r="AE44" i="25" s="1"/>
  <c r="AE45" i="25" s="1"/>
  <c r="AE46" i="25" s="1"/>
  <c r="AE47" i="25" s="1"/>
  <c r="AE48" i="25" s="1"/>
  <c r="AE49" i="25" s="1"/>
  <c r="AE50" i="25" s="1"/>
  <c r="AE51" i="25" s="1"/>
  <c r="AE52" i="25" s="1"/>
  <c r="AE53" i="25" s="1"/>
  <c r="AE54" i="25" s="1"/>
  <c r="AE55" i="25" s="1"/>
  <c r="AE56" i="25" s="1"/>
  <c r="AE57" i="25" s="1"/>
  <c r="AE58" i="25" s="1"/>
  <c r="AE59" i="25" s="1"/>
  <c r="AE60" i="25" s="1"/>
  <c r="AE61" i="25" s="1"/>
  <c r="AE62" i="25" s="1"/>
  <c r="AE63" i="25" s="1"/>
  <c r="AE64" i="25" s="1"/>
  <c r="AE65" i="25" s="1"/>
  <c r="AE66" i="25" s="1"/>
  <c r="AE67" i="25" s="1"/>
  <c r="AE68" i="25" s="1"/>
  <c r="AE69" i="25" s="1"/>
  <c r="AE70" i="25" s="1"/>
  <c r="AE71" i="25" s="1"/>
  <c r="AE72" i="25" s="1"/>
  <c r="AE73" i="25" s="1"/>
  <c r="AE74" i="25" s="1"/>
  <c r="AE75" i="25" s="1"/>
  <c r="AE76" i="25" s="1"/>
  <c r="AE77" i="25" s="1"/>
  <c r="AE78" i="25" s="1"/>
  <c r="AE79" i="25" s="1"/>
  <c r="AE80" i="25" s="1"/>
  <c r="AE81" i="25" s="1"/>
  <c r="AE82" i="25" s="1"/>
  <c r="AE83" i="25" s="1"/>
  <c r="AE84" i="25" s="1"/>
  <c r="AE85" i="25" s="1"/>
  <c r="AE86" i="25" s="1"/>
  <c r="AE87" i="25" s="1"/>
  <c r="AE88" i="25" s="1"/>
  <c r="AE89" i="25" s="1"/>
  <c r="AE90" i="25" s="1"/>
  <c r="AE91" i="25" s="1"/>
  <c r="AE92" i="25" s="1"/>
  <c r="AE93" i="25" s="1"/>
  <c r="AE94" i="25" s="1"/>
  <c r="AE95" i="25" s="1"/>
  <c r="AE96" i="25" s="1"/>
  <c r="AE97" i="25" s="1"/>
  <c r="AE98" i="25" s="1"/>
  <c r="AE99" i="25" s="1"/>
  <c r="AE100" i="25" s="1"/>
  <c r="AE101" i="25" s="1"/>
  <c r="AD2" i="25"/>
  <c r="AD3" i="25" s="1"/>
  <c r="AD4" i="25" s="1"/>
  <c r="AD5" i="25" s="1"/>
  <c r="AD6" i="25" s="1"/>
  <c r="AD7" i="25" s="1"/>
  <c r="AD8" i="25" s="1"/>
  <c r="AD9" i="25" s="1"/>
  <c r="AD10" i="25" s="1"/>
  <c r="AD11" i="25" s="1"/>
  <c r="AD12" i="25" s="1"/>
  <c r="AD13" i="25" s="1"/>
  <c r="AD14" i="25" s="1"/>
  <c r="AD15" i="25" s="1"/>
  <c r="AD16" i="25" s="1"/>
  <c r="AD17" i="25" s="1"/>
  <c r="AD18" i="25" s="1"/>
  <c r="AD19" i="25" s="1"/>
  <c r="AD20" i="25" s="1"/>
  <c r="AD21" i="25" s="1"/>
  <c r="AD22" i="25" s="1"/>
  <c r="AD23" i="25" s="1"/>
  <c r="AD24" i="25" s="1"/>
  <c r="AD25" i="25" s="1"/>
  <c r="AD26" i="25" s="1"/>
  <c r="AD27" i="25" s="1"/>
  <c r="AD28" i="25" s="1"/>
  <c r="AD29" i="25" s="1"/>
  <c r="AD30" i="25" s="1"/>
  <c r="AD31" i="25" s="1"/>
  <c r="AD32" i="25" s="1"/>
  <c r="AD33" i="25" s="1"/>
  <c r="AD34" i="25" s="1"/>
  <c r="AD35" i="25" s="1"/>
  <c r="AD36" i="25" s="1"/>
  <c r="AD37" i="25" s="1"/>
  <c r="AD38" i="25" s="1"/>
  <c r="AD39" i="25" s="1"/>
  <c r="AD40" i="25" s="1"/>
  <c r="AD41" i="25" s="1"/>
  <c r="AD42" i="25" s="1"/>
  <c r="AD43" i="25" s="1"/>
  <c r="AD44" i="25" s="1"/>
  <c r="AD45" i="25" s="1"/>
  <c r="AD46" i="25" s="1"/>
  <c r="AD47" i="25" s="1"/>
  <c r="AD48" i="25" s="1"/>
  <c r="AD49" i="25" s="1"/>
  <c r="AD50" i="25" s="1"/>
  <c r="AD51" i="25" s="1"/>
  <c r="AD52" i="25" s="1"/>
  <c r="AD53" i="25" s="1"/>
  <c r="AD54" i="25" s="1"/>
  <c r="AD55" i="25" s="1"/>
  <c r="AD56" i="25" s="1"/>
  <c r="AD57" i="25" s="1"/>
  <c r="AD58" i="25" s="1"/>
  <c r="AD59" i="25" s="1"/>
  <c r="AD60" i="25" s="1"/>
  <c r="AD61" i="25" s="1"/>
  <c r="AD62" i="25" s="1"/>
  <c r="AD63" i="25" s="1"/>
  <c r="AD64" i="25" s="1"/>
  <c r="AD65" i="25" s="1"/>
  <c r="AD66" i="25" s="1"/>
  <c r="AD67" i="25" s="1"/>
  <c r="AD68" i="25" s="1"/>
  <c r="AD69" i="25" s="1"/>
  <c r="AD70" i="25" s="1"/>
  <c r="AD71" i="25" s="1"/>
  <c r="AD72" i="25" s="1"/>
  <c r="AD73" i="25" s="1"/>
  <c r="AD74" i="25" s="1"/>
  <c r="AD75" i="25" s="1"/>
  <c r="AD76" i="25" s="1"/>
  <c r="AD77" i="25" s="1"/>
  <c r="AD78" i="25" s="1"/>
  <c r="AD79" i="25" s="1"/>
  <c r="AD80" i="25" s="1"/>
  <c r="AD81" i="25" s="1"/>
  <c r="AD82" i="25" s="1"/>
  <c r="AD83" i="25" s="1"/>
  <c r="AD84" i="25" s="1"/>
  <c r="AD85" i="25" s="1"/>
  <c r="AD86" i="25" s="1"/>
  <c r="AD87" i="25" s="1"/>
  <c r="AD88" i="25" s="1"/>
  <c r="AD89" i="25" s="1"/>
  <c r="AD90" i="25" s="1"/>
  <c r="AD91" i="25" s="1"/>
  <c r="AD92" i="25" s="1"/>
  <c r="AD93" i="25" s="1"/>
  <c r="AD94" i="25" s="1"/>
  <c r="AD95" i="25" s="1"/>
  <c r="AD96" i="25" s="1"/>
  <c r="AD97" i="25" s="1"/>
  <c r="AD98" i="25" s="1"/>
  <c r="AD99" i="25" s="1"/>
  <c r="AD100" i="25" s="1"/>
  <c r="AD101" i="25" s="1"/>
  <c r="AC2" i="25"/>
  <c r="AC3" i="25" s="1"/>
  <c r="AC4" i="25" s="1"/>
  <c r="AC5" i="25" s="1"/>
  <c r="AC6" i="25" s="1"/>
  <c r="AC7" i="25" s="1"/>
  <c r="AC8" i="25" s="1"/>
  <c r="AC9" i="25" s="1"/>
  <c r="AC10" i="25" s="1"/>
  <c r="AC11" i="25" s="1"/>
  <c r="AC12" i="25" s="1"/>
  <c r="AC13" i="25" s="1"/>
  <c r="AC14" i="25" s="1"/>
  <c r="AC15" i="25" s="1"/>
  <c r="AC16" i="25" s="1"/>
  <c r="AC17" i="25" s="1"/>
  <c r="AC18" i="25" s="1"/>
  <c r="AC19" i="25" s="1"/>
  <c r="AC20" i="25" s="1"/>
  <c r="AC21" i="25" s="1"/>
  <c r="AC22" i="25" s="1"/>
  <c r="AC23" i="25" s="1"/>
  <c r="AC24" i="25" s="1"/>
  <c r="AC25" i="25" s="1"/>
  <c r="AC26" i="25" s="1"/>
  <c r="AC27" i="25" s="1"/>
  <c r="AC28" i="25" s="1"/>
  <c r="AC29" i="25" s="1"/>
  <c r="AC30" i="25" s="1"/>
  <c r="AC31" i="25" s="1"/>
  <c r="AC32" i="25" s="1"/>
  <c r="AC33" i="25" s="1"/>
  <c r="AC34" i="25" s="1"/>
  <c r="AC35" i="25" s="1"/>
  <c r="AC36" i="25" s="1"/>
  <c r="AC37" i="25" s="1"/>
  <c r="AC38" i="25" s="1"/>
  <c r="AC39" i="25" s="1"/>
  <c r="AC40" i="25" s="1"/>
  <c r="AC41" i="25" s="1"/>
  <c r="AC42" i="25" s="1"/>
  <c r="AC43" i="25" s="1"/>
  <c r="AC44" i="25" s="1"/>
  <c r="AC45" i="25" s="1"/>
  <c r="AC46" i="25" s="1"/>
  <c r="AC47" i="25" s="1"/>
  <c r="AC48" i="25" s="1"/>
  <c r="AC49" i="25" s="1"/>
  <c r="AC50" i="25" s="1"/>
  <c r="AC51" i="25" s="1"/>
  <c r="AC52" i="25" s="1"/>
  <c r="AC53" i="25" s="1"/>
  <c r="AC54" i="25" s="1"/>
  <c r="AC55" i="25" s="1"/>
  <c r="AC56" i="25" s="1"/>
  <c r="AC57" i="25" s="1"/>
  <c r="AC58" i="25" s="1"/>
  <c r="AC59" i="25" s="1"/>
  <c r="AC60" i="25" s="1"/>
  <c r="AC61" i="25" s="1"/>
  <c r="AC62" i="25" s="1"/>
  <c r="AC63" i="25" s="1"/>
  <c r="AC64" i="25" s="1"/>
  <c r="AC65" i="25" s="1"/>
  <c r="AC66" i="25" s="1"/>
  <c r="AC67" i="25" s="1"/>
  <c r="AC68" i="25" s="1"/>
  <c r="AC69" i="25" s="1"/>
  <c r="AC70" i="25" s="1"/>
  <c r="AC71" i="25" s="1"/>
  <c r="AC72" i="25" s="1"/>
  <c r="AC73" i="25" s="1"/>
  <c r="AC74" i="25" s="1"/>
  <c r="AC75" i="25" s="1"/>
  <c r="AC76" i="25" s="1"/>
  <c r="AC77" i="25" s="1"/>
  <c r="AC78" i="25" s="1"/>
  <c r="AC79" i="25" s="1"/>
  <c r="AC80" i="25" s="1"/>
  <c r="AC81" i="25" s="1"/>
  <c r="AC82" i="25" s="1"/>
  <c r="AC83" i="25" s="1"/>
  <c r="AC84" i="25" s="1"/>
  <c r="AC85" i="25" s="1"/>
  <c r="AC86" i="25" s="1"/>
  <c r="AC87" i="25" s="1"/>
  <c r="AC88" i="25" s="1"/>
  <c r="AC89" i="25" s="1"/>
  <c r="AC90" i="25" s="1"/>
  <c r="AC91" i="25" s="1"/>
  <c r="AC92" i="25" s="1"/>
  <c r="AC93" i="25" s="1"/>
  <c r="AC94" i="25" s="1"/>
  <c r="AC95" i="25" s="1"/>
  <c r="AC96" i="25" s="1"/>
  <c r="AC97" i="25" s="1"/>
  <c r="AC98" i="25" s="1"/>
  <c r="AC99" i="25" s="1"/>
  <c r="AC100" i="25" s="1"/>
  <c r="AC101" i="25" s="1"/>
  <c r="AB2" i="25"/>
  <c r="AB3" i="25" s="1"/>
  <c r="AB4" i="25" s="1"/>
  <c r="AB5" i="25" s="1"/>
  <c r="AB6" i="25" s="1"/>
  <c r="AB7" i="25" s="1"/>
  <c r="AB8" i="25" s="1"/>
  <c r="AB9" i="25" s="1"/>
  <c r="AB10" i="25" s="1"/>
  <c r="AB11" i="25" s="1"/>
  <c r="AB12" i="25" s="1"/>
  <c r="AB13" i="25" s="1"/>
  <c r="AB14" i="25" s="1"/>
  <c r="AB15" i="25" s="1"/>
  <c r="AB16" i="25" s="1"/>
  <c r="AB17" i="25" s="1"/>
  <c r="AB18" i="25" s="1"/>
  <c r="AB19" i="25" s="1"/>
  <c r="AB20" i="25" s="1"/>
  <c r="AB21" i="25" s="1"/>
  <c r="AB22" i="25" s="1"/>
  <c r="AB23" i="25" s="1"/>
  <c r="AB24" i="25" s="1"/>
  <c r="AB25" i="25" s="1"/>
  <c r="AB26" i="25" s="1"/>
  <c r="AB27" i="25" s="1"/>
  <c r="AB28" i="25" s="1"/>
  <c r="AB29" i="25" s="1"/>
  <c r="AB30" i="25" s="1"/>
  <c r="AB31" i="25" s="1"/>
  <c r="AB32" i="25" s="1"/>
  <c r="AB33" i="25" s="1"/>
  <c r="AB34" i="25" s="1"/>
  <c r="AB35" i="25" s="1"/>
  <c r="AB36" i="25" s="1"/>
  <c r="AB37" i="25" s="1"/>
  <c r="AB38" i="25" s="1"/>
  <c r="AB39" i="25" s="1"/>
  <c r="AB40" i="25" s="1"/>
  <c r="AB41" i="25" s="1"/>
  <c r="AB42" i="25" s="1"/>
  <c r="AB43" i="25" s="1"/>
  <c r="AB44" i="25" s="1"/>
  <c r="AB45" i="25" s="1"/>
  <c r="AB46" i="25" s="1"/>
  <c r="AB47" i="25" s="1"/>
  <c r="AB48" i="25" s="1"/>
  <c r="AB49" i="25" s="1"/>
  <c r="AB50" i="25" s="1"/>
  <c r="AB51" i="25" s="1"/>
  <c r="AB52" i="25" s="1"/>
  <c r="AB53" i="25" s="1"/>
  <c r="AB54" i="25" s="1"/>
  <c r="AB55" i="25" s="1"/>
  <c r="AB56" i="25" s="1"/>
  <c r="AB57" i="25" s="1"/>
  <c r="AB58" i="25" s="1"/>
  <c r="AB59" i="25" s="1"/>
  <c r="AB60" i="25" s="1"/>
  <c r="AB61" i="25" s="1"/>
  <c r="AB62" i="25" s="1"/>
  <c r="AB63" i="25" s="1"/>
  <c r="AB64" i="25" s="1"/>
  <c r="AB65" i="25" s="1"/>
  <c r="AB66" i="25" s="1"/>
  <c r="AB67" i="25" s="1"/>
  <c r="AB68" i="25" s="1"/>
  <c r="AB69" i="25" s="1"/>
  <c r="AB70" i="25" s="1"/>
  <c r="AB71" i="25" s="1"/>
  <c r="AB72" i="25" s="1"/>
  <c r="AB73" i="25" s="1"/>
  <c r="AB74" i="25" s="1"/>
  <c r="AB75" i="25" s="1"/>
  <c r="AB76" i="25" s="1"/>
  <c r="AB77" i="25" s="1"/>
  <c r="AB78" i="25" s="1"/>
  <c r="AB79" i="25" s="1"/>
  <c r="AB80" i="25" s="1"/>
  <c r="AB81" i="25" s="1"/>
  <c r="AB82" i="25" s="1"/>
  <c r="AB83" i="25" s="1"/>
  <c r="AB84" i="25" s="1"/>
  <c r="AB85" i="25" s="1"/>
  <c r="AB86" i="25" s="1"/>
  <c r="AB87" i="25" s="1"/>
  <c r="AB88" i="25" s="1"/>
  <c r="AB89" i="25" s="1"/>
  <c r="AB90" i="25" s="1"/>
  <c r="AB91" i="25" s="1"/>
  <c r="AB92" i="25" s="1"/>
  <c r="AB93" i="25" s="1"/>
  <c r="AB94" i="25" s="1"/>
  <c r="AB95" i="25" s="1"/>
  <c r="AB96" i="25" s="1"/>
  <c r="AB97" i="25" s="1"/>
  <c r="AB98" i="25" s="1"/>
  <c r="AB99" i="25" s="1"/>
  <c r="AB100" i="25" s="1"/>
  <c r="AB101" i="25" s="1"/>
  <c r="AA2" i="25"/>
  <c r="AA3" i="25" s="1"/>
  <c r="AA4" i="25" s="1"/>
  <c r="AA5" i="25" s="1"/>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AA26" i="25" s="1"/>
  <c r="AA27" i="25" s="1"/>
  <c r="AA28" i="25" s="1"/>
  <c r="AA29" i="25" s="1"/>
  <c r="AA30" i="25" s="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AA51" i="25" s="1"/>
  <c r="AA52" i="25" s="1"/>
  <c r="AA53" i="25" s="1"/>
  <c r="AA54" i="25" s="1"/>
  <c r="AA55" i="25" s="1"/>
  <c r="AA56" i="25" s="1"/>
  <c r="AA57" i="25" s="1"/>
  <c r="AA58" i="25" s="1"/>
  <c r="AA59" i="25" s="1"/>
  <c r="AA60" i="25" s="1"/>
  <c r="AA61" i="25" s="1"/>
  <c r="AA62" i="25" s="1"/>
  <c r="AA63" i="25" s="1"/>
  <c r="AA64" i="25" s="1"/>
  <c r="AA65" i="25" s="1"/>
  <c r="AA66" i="25" s="1"/>
  <c r="AA67" i="25" s="1"/>
  <c r="AA68" i="25" s="1"/>
  <c r="AA69" i="25" s="1"/>
  <c r="AA70" i="25" s="1"/>
  <c r="AA71" i="25" s="1"/>
  <c r="AA72" i="25" s="1"/>
  <c r="AA73" i="25" s="1"/>
  <c r="AA74" i="25" s="1"/>
  <c r="AA75" i="25" s="1"/>
  <c r="AA76" i="25" s="1"/>
  <c r="AA77" i="25" s="1"/>
  <c r="AA78" i="25" s="1"/>
  <c r="AA79" i="25" s="1"/>
  <c r="AA80" i="25" s="1"/>
  <c r="AA81" i="25" s="1"/>
  <c r="AA82" i="25" s="1"/>
  <c r="AA83" i="25" s="1"/>
  <c r="AA84" i="25" s="1"/>
  <c r="AA85" i="25" s="1"/>
  <c r="AA86" i="25" s="1"/>
  <c r="AA87" i="25" s="1"/>
  <c r="AA88" i="25" s="1"/>
  <c r="AA89" i="25" s="1"/>
  <c r="AA90" i="25" s="1"/>
  <c r="AA91" i="25" s="1"/>
  <c r="AA92" i="25" s="1"/>
  <c r="AA93" i="25" s="1"/>
  <c r="AA94" i="25" s="1"/>
  <c r="AA95" i="25" s="1"/>
  <c r="AA96" i="25" s="1"/>
  <c r="AA97" i="25" s="1"/>
  <c r="AA98" i="25" s="1"/>
  <c r="AA99" i="25" s="1"/>
  <c r="AA100" i="25" s="1"/>
  <c r="AA101" i="25" s="1"/>
  <c r="Z2" i="25"/>
  <c r="Z3" i="25" s="1"/>
  <c r="Z4" i="25" s="1"/>
  <c r="Z5" i="25" s="1"/>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Z26" i="25" s="1"/>
  <c r="Z27" i="25" s="1"/>
  <c r="Z28" i="25" s="1"/>
  <c r="Z29" i="25" s="1"/>
  <c r="Z30" i="25" s="1"/>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Z51" i="25" s="1"/>
  <c r="Z52" i="25" s="1"/>
  <c r="Z53" i="25" s="1"/>
  <c r="Z54" i="25" s="1"/>
  <c r="Z55" i="25" s="1"/>
  <c r="Z56" i="25" s="1"/>
  <c r="Z57" i="25" s="1"/>
  <c r="Z58" i="25" s="1"/>
  <c r="Z59" i="25" s="1"/>
  <c r="Z60" i="25" s="1"/>
  <c r="Z61" i="25" s="1"/>
  <c r="Z62" i="25" s="1"/>
  <c r="Z63" i="25" s="1"/>
  <c r="Z64" i="25" s="1"/>
  <c r="Z65" i="25" s="1"/>
  <c r="Z66" i="25" s="1"/>
  <c r="Z67" i="25" s="1"/>
  <c r="Z68" i="25" s="1"/>
  <c r="Z69" i="25" s="1"/>
  <c r="Z70" i="25" s="1"/>
  <c r="Z71" i="25" s="1"/>
  <c r="Z72" i="25" s="1"/>
  <c r="Z73" i="25" s="1"/>
  <c r="Z74" i="25" s="1"/>
  <c r="Z75" i="25" s="1"/>
  <c r="Z76" i="25" s="1"/>
  <c r="Z77" i="25" s="1"/>
  <c r="Z78" i="25" s="1"/>
  <c r="Z79" i="25" s="1"/>
  <c r="Z80" i="25" s="1"/>
  <c r="Z81" i="25" s="1"/>
  <c r="Z82" i="25" s="1"/>
  <c r="Z83" i="25" s="1"/>
  <c r="Z84" i="25" s="1"/>
  <c r="Z85" i="25" s="1"/>
  <c r="Z86" i="25" s="1"/>
  <c r="Z87" i="25" s="1"/>
  <c r="Z88" i="25" s="1"/>
  <c r="Z89" i="25" s="1"/>
  <c r="Z90" i="25" s="1"/>
  <c r="Z91" i="25" s="1"/>
  <c r="Z92" i="25" s="1"/>
  <c r="Z93" i="25" s="1"/>
  <c r="Z94" i="25" s="1"/>
  <c r="Z95" i="25" s="1"/>
  <c r="Z96" i="25" s="1"/>
  <c r="Z97" i="25" s="1"/>
  <c r="Z98" i="25" s="1"/>
  <c r="Z99" i="25" s="1"/>
  <c r="Z100" i="25" s="1"/>
  <c r="Z101" i="25" s="1"/>
  <c r="Y2" i="25"/>
  <c r="Y3" i="25" s="1"/>
  <c r="Y4" i="25" s="1"/>
  <c r="Y5" i="25" s="1"/>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Y26" i="25" s="1"/>
  <c r="Y27" i="25" s="1"/>
  <c r="Y28" i="25" s="1"/>
  <c r="Y29" i="25" s="1"/>
  <c r="Y30" i="25" s="1"/>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Y51" i="25" s="1"/>
  <c r="Y52" i="25" s="1"/>
  <c r="Y53" i="25" s="1"/>
  <c r="Y54" i="25" s="1"/>
  <c r="Y55" i="25" s="1"/>
  <c r="Y56" i="25" s="1"/>
  <c r="Y57" i="25" s="1"/>
  <c r="Y58" i="25" s="1"/>
  <c r="Y59" i="25" s="1"/>
  <c r="Y60" i="25" s="1"/>
  <c r="Y61" i="25" s="1"/>
  <c r="Y62" i="25" s="1"/>
  <c r="Y63" i="25" s="1"/>
  <c r="Y64" i="25" s="1"/>
  <c r="Y65" i="25" s="1"/>
  <c r="Y66" i="25" s="1"/>
  <c r="Y67" i="25" s="1"/>
  <c r="Y68" i="25" s="1"/>
  <c r="Y69" i="25" s="1"/>
  <c r="Y70" i="25" s="1"/>
  <c r="Y71" i="25" s="1"/>
  <c r="Y72" i="25" s="1"/>
  <c r="Y73" i="25" s="1"/>
  <c r="Y74" i="25" s="1"/>
  <c r="Y75" i="25" s="1"/>
  <c r="Y76" i="25" s="1"/>
  <c r="Y77" i="25" s="1"/>
  <c r="Y78" i="25" s="1"/>
  <c r="Y79" i="25" s="1"/>
  <c r="Y80" i="25" s="1"/>
  <c r="Y81" i="25" s="1"/>
  <c r="Y82" i="25" s="1"/>
  <c r="Y83" i="25" s="1"/>
  <c r="Y84" i="25" s="1"/>
  <c r="Y85" i="25" s="1"/>
  <c r="Y86" i="25" s="1"/>
  <c r="Y87" i="25" s="1"/>
  <c r="Y88" i="25" s="1"/>
  <c r="Y89" i="25" s="1"/>
  <c r="Y90" i="25" s="1"/>
  <c r="Y91" i="25" s="1"/>
  <c r="Y92" i="25" s="1"/>
  <c r="Y93" i="25" s="1"/>
  <c r="Y94" i="25" s="1"/>
  <c r="Y95" i="25" s="1"/>
  <c r="Y96" i="25" s="1"/>
  <c r="Y97" i="25" s="1"/>
  <c r="Y98" i="25" s="1"/>
  <c r="Y99" i="25" s="1"/>
  <c r="Y100" i="25" s="1"/>
  <c r="Y101" i="25" s="1"/>
  <c r="X2" i="25"/>
  <c r="X3" i="25" s="1"/>
  <c r="X4" i="25" s="1"/>
  <c r="X5" i="25" s="1"/>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X26" i="25" s="1"/>
  <c r="X27" i="25" s="1"/>
  <c r="X28" i="25" s="1"/>
  <c r="X29" i="25" s="1"/>
  <c r="X30" i="25" s="1"/>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X51" i="25" s="1"/>
  <c r="X52" i="25" s="1"/>
  <c r="X53" i="25" s="1"/>
  <c r="X54" i="25" s="1"/>
  <c r="X55" i="25" s="1"/>
  <c r="X56" i="25" s="1"/>
  <c r="X57" i="25" s="1"/>
  <c r="X58" i="25" s="1"/>
  <c r="X59" i="25" s="1"/>
  <c r="X60" i="25" s="1"/>
  <c r="X61" i="25" s="1"/>
  <c r="X62" i="25" s="1"/>
  <c r="X63" i="25" s="1"/>
  <c r="X64" i="25" s="1"/>
  <c r="X65" i="25" s="1"/>
  <c r="X66" i="25" s="1"/>
  <c r="X67" i="25" s="1"/>
  <c r="X68" i="25" s="1"/>
  <c r="X69" i="25" s="1"/>
  <c r="X70" i="25" s="1"/>
  <c r="X71" i="25" s="1"/>
  <c r="X72" i="25" s="1"/>
  <c r="X73" i="25" s="1"/>
  <c r="X74" i="25" s="1"/>
  <c r="X75" i="25" s="1"/>
  <c r="X76" i="25" s="1"/>
  <c r="X77" i="25" s="1"/>
  <c r="X78" i="25" s="1"/>
  <c r="X79" i="25" s="1"/>
  <c r="X80" i="25" s="1"/>
  <c r="X81" i="25" s="1"/>
  <c r="X82" i="25" s="1"/>
  <c r="X83" i="25" s="1"/>
  <c r="X84" i="25" s="1"/>
  <c r="X85" i="25" s="1"/>
  <c r="X86" i="25" s="1"/>
  <c r="X87" i="25" s="1"/>
  <c r="X88" i="25" s="1"/>
  <c r="X89" i="25" s="1"/>
  <c r="X90" i="25" s="1"/>
  <c r="X91" i="25" s="1"/>
  <c r="X92" i="25" s="1"/>
  <c r="X93" i="25" s="1"/>
  <c r="X94" i="25" s="1"/>
  <c r="X95" i="25" s="1"/>
  <c r="X96" i="25" s="1"/>
  <c r="X97" i="25" s="1"/>
  <c r="X98" i="25" s="1"/>
  <c r="X99" i="25" s="1"/>
  <c r="X100" i="25" s="1"/>
  <c r="X101" i="25" s="1"/>
  <c r="W2" i="25"/>
  <c r="W3" i="25" s="1"/>
  <c r="W4" i="25" s="1"/>
  <c r="W5" i="25" s="1"/>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W26" i="25" s="1"/>
  <c r="W27" i="25" s="1"/>
  <c r="W28" i="25" s="1"/>
  <c r="W29" i="25" s="1"/>
  <c r="W30" i="25" s="1"/>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W51" i="25" s="1"/>
  <c r="W52" i="25" s="1"/>
  <c r="W53" i="25" s="1"/>
  <c r="W54" i="25" s="1"/>
  <c r="W55" i="25" s="1"/>
  <c r="W56" i="25" s="1"/>
  <c r="W57" i="25" s="1"/>
  <c r="W58" i="25" s="1"/>
  <c r="W59" i="25" s="1"/>
  <c r="W60" i="25" s="1"/>
  <c r="W61" i="25" s="1"/>
  <c r="W62" i="25" s="1"/>
  <c r="W63" i="25" s="1"/>
  <c r="W64" i="25" s="1"/>
  <c r="W65" i="25" s="1"/>
  <c r="W66" i="25" s="1"/>
  <c r="W67" i="25" s="1"/>
  <c r="W68" i="25" s="1"/>
  <c r="W69" i="25" s="1"/>
  <c r="W70" i="25" s="1"/>
  <c r="W71" i="25" s="1"/>
  <c r="W72" i="25" s="1"/>
  <c r="W73" i="25" s="1"/>
  <c r="W74" i="25" s="1"/>
  <c r="W75" i="25" s="1"/>
  <c r="W76" i="25" s="1"/>
  <c r="W77" i="25" s="1"/>
  <c r="W78" i="25" s="1"/>
  <c r="W79" i="25" s="1"/>
  <c r="W80" i="25" s="1"/>
  <c r="W81" i="25" s="1"/>
  <c r="W82" i="25" s="1"/>
  <c r="W83" i="25" s="1"/>
  <c r="W84" i="25" s="1"/>
  <c r="W85" i="25" s="1"/>
  <c r="W86" i="25" s="1"/>
  <c r="W87" i="25" s="1"/>
  <c r="W88" i="25" s="1"/>
  <c r="W89" i="25" s="1"/>
  <c r="W90" i="25" s="1"/>
  <c r="W91" i="25" s="1"/>
  <c r="W92" i="25" s="1"/>
  <c r="W93" i="25" s="1"/>
  <c r="W94" i="25" s="1"/>
  <c r="W95" i="25" s="1"/>
  <c r="W96" i="25" s="1"/>
  <c r="W97" i="25" s="1"/>
  <c r="W98" i="25" s="1"/>
  <c r="W99" i="25" s="1"/>
  <c r="W100" i="25" s="1"/>
  <c r="W101" i="25" s="1"/>
  <c r="V2" i="25"/>
  <c r="V3" i="25" s="1"/>
  <c r="V4" i="25" s="1"/>
  <c r="V5" i="25" s="1"/>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V26" i="25" s="1"/>
  <c r="V27" i="25" s="1"/>
  <c r="V28" i="25" s="1"/>
  <c r="V29" i="25" s="1"/>
  <c r="V30" i="25" s="1"/>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V51" i="25" s="1"/>
  <c r="V52" i="25" s="1"/>
  <c r="V53" i="25" s="1"/>
  <c r="V54" i="25" s="1"/>
  <c r="V55" i="25" s="1"/>
  <c r="V56" i="25" s="1"/>
  <c r="V57" i="25" s="1"/>
  <c r="V58" i="25" s="1"/>
  <c r="V59" i="25" s="1"/>
  <c r="V60" i="25" s="1"/>
  <c r="V61" i="25" s="1"/>
  <c r="V62" i="25" s="1"/>
  <c r="V63" i="25" s="1"/>
  <c r="V64" i="25" s="1"/>
  <c r="V65" i="25" s="1"/>
  <c r="V66" i="25" s="1"/>
  <c r="V67" i="25" s="1"/>
  <c r="V68" i="25" s="1"/>
  <c r="V69" i="25" s="1"/>
  <c r="V70" i="25" s="1"/>
  <c r="V71" i="25" s="1"/>
  <c r="V72" i="25" s="1"/>
  <c r="V73" i="25" s="1"/>
  <c r="V74" i="25" s="1"/>
  <c r="V75" i="25" s="1"/>
  <c r="V76" i="25" s="1"/>
  <c r="V77" i="25" s="1"/>
  <c r="V78" i="25" s="1"/>
  <c r="V79" i="25" s="1"/>
  <c r="V80" i="25" s="1"/>
  <c r="V81" i="25" s="1"/>
  <c r="V82" i="25" s="1"/>
  <c r="V83" i="25" s="1"/>
  <c r="V84" i="25" s="1"/>
  <c r="V85" i="25" s="1"/>
  <c r="V86" i="25" s="1"/>
  <c r="V87" i="25" s="1"/>
  <c r="V88" i="25" s="1"/>
  <c r="V89" i="25" s="1"/>
  <c r="V90" i="25" s="1"/>
  <c r="V91" i="25" s="1"/>
  <c r="V92" i="25" s="1"/>
  <c r="V93" i="25" s="1"/>
  <c r="V94" i="25" s="1"/>
  <c r="V95" i="25" s="1"/>
  <c r="V96" i="25" s="1"/>
  <c r="V97" i="25" s="1"/>
  <c r="V98" i="25" s="1"/>
  <c r="V99" i="25" s="1"/>
  <c r="V100" i="25" s="1"/>
  <c r="V101" i="25" s="1"/>
  <c r="U2" i="25"/>
  <c r="U3" i="25" s="1"/>
  <c r="U4" i="25" s="1"/>
  <c r="U5" i="25" s="1"/>
  <c r="U6" i="25" s="1"/>
  <c r="U7" i="25" s="1"/>
  <c r="U8" i="25" s="1"/>
  <c r="U9" i="25" s="1"/>
  <c r="U10" i="25" s="1"/>
  <c r="U11" i="25" s="1"/>
  <c r="U12" i="25" s="1"/>
  <c r="U13" i="25" s="1"/>
  <c r="U14" i="25" s="1"/>
  <c r="U15" i="25" s="1"/>
  <c r="U16" i="25" s="1"/>
  <c r="U17" i="25" s="1"/>
  <c r="U18" i="25" s="1"/>
  <c r="U19" i="25" s="1"/>
  <c r="U20" i="25" s="1"/>
  <c r="U21" i="25" s="1"/>
  <c r="U22" i="25" s="1"/>
  <c r="U23" i="25" s="1"/>
  <c r="U24" i="25" s="1"/>
  <c r="U25" i="25" s="1"/>
  <c r="U26" i="25" s="1"/>
  <c r="U27" i="25" s="1"/>
  <c r="U28" i="25" s="1"/>
  <c r="U29" i="25" s="1"/>
  <c r="U30" i="25" s="1"/>
  <c r="U31" i="25" s="1"/>
  <c r="U32" i="25" s="1"/>
  <c r="U33" i="25" s="1"/>
  <c r="U34" i="25" s="1"/>
  <c r="U35" i="25" s="1"/>
  <c r="U36" i="25" s="1"/>
  <c r="U37" i="25" s="1"/>
  <c r="U38" i="25" s="1"/>
  <c r="U39" i="25" s="1"/>
  <c r="U40" i="25" s="1"/>
  <c r="U41" i="25" s="1"/>
  <c r="U42" i="25" s="1"/>
  <c r="U43" i="25" s="1"/>
  <c r="U44" i="25" s="1"/>
  <c r="U45" i="25" s="1"/>
  <c r="U46" i="25" s="1"/>
  <c r="U47" i="25" s="1"/>
  <c r="U48" i="25" s="1"/>
  <c r="U49" i="25" s="1"/>
  <c r="U50" i="25" s="1"/>
  <c r="U51" i="25" s="1"/>
  <c r="U52" i="25" s="1"/>
  <c r="U53" i="25" s="1"/>
  <c r="U54" i="25" s="1"/>
  <c r="U55" i="25" s="1"/>
  <c r="U56" i="25" s="1"/>
  <c r="U57" i="25" s="1"/>
  <c r="U58" i="25" s="1"/>
  <c r="U59" i="25" s="1"/>
  <c r="U60" i="25" s="1"/>
  <c r="U61" i="25" s="1"/>
  <c r="U62" i="25" s="1"/>
  <c r="U63" i="25" s="1"/>
  <c r="U64" i="25" s="1"/>
  <c r="U65" i="25" s="1"/>
  <c r="U66" i="25" s="1"/>
  <c r="U67" i="25" s="1"/>
  <c r="U68" i="25" s="1"/>
  <c r="U69" i="25" s="1"/>
  <c r="U70" i="25" s="1"/>
  <c r="U71" i="25" s="1"/>
  <c r="U72" i="25" s="1"/>
  <c r="U73" i="25" s="1"/>
  <c r="U74" i="25" s="1"/>
  <c r="U75" i="25" s="1"/>
  <c r="U76" i="25" s="1"/>
  <c r="U77" i="25" s="1"/>
  <c r="U78" i="25" s="1"/>
  <c r="U79" i="25" s="1"/>
  <c r="U80" i="25" s="1"/>
  <c r="U81" i="25" s="1"/>
  <c r="U82" i="25" s="1"/>
  <c r="U83" i="25" s="1"/>
  <c r="U84" i="25" s="1"/>
  <c r="U85" i="25" s="1"/>
  <c r="U86" i="25" s="1"/>
  <c r="U87" i="25" s="1"/>
  <c r="U88" i="25" s="1"/>
  <c r="U89" i="25" s="1"/>
  <c r="U90" i="25" s="1"/>
  <c r="U91" i="25" s="1"/>
  <c r="U92" i="25" s="1"/>
  <c r="U93" i="25" s="1"/>
  <c r="U94" i="25" s="1"/>
  <c r="U95" i="25" s="1"/>
  <c r="U96" i="25" s="1"/>
  <c r="U97" i="25" s="1"/>
  <c r="U98" i="25" s="1"/>
  <c r="U99" i="25" s="1"/>
  <c r="U100" i="25" s="1"/>
  <c r="U101" i="25" s="1"/>
  <c r="T2" i="25"/>
  <c r="T3" i="25" s="1"/>
  <c r="T4" i="25" s="1"/>
  <c r="T5" i="25" s="1"/>
  <c r="T6" i="25" s="1"/>
  <c r="T7" i="25" s="1"/>
  <c r="T8" i="25" s="1"/>
  <c r="T9" i="25" s="1"/>
  <c r="T10" i="25" s="1"/>
  <c r="T11" i="25" s="1"/>
  <c r="T12" i="25" s="1"/>
  <c r="T13" i="25" s="1"/>
  <c r="T14" i="25" s="1"/>
  <c r="T15" i="25" s="1"/>
  <c r="T16" i="25" s="1"/>
  <c r="T17" i="25" s="1"/>
  <c r="T18" i="25" s="1"/>
  <c r="T19" i="25" s="1"/>
  <c r="T20" i="25" s="1"/>
  <c r="T21" i="25" s="1"/>
  <c r="T22" i="25" s="1"/>
  <c r="T23" i="25" s="1"/>
  <c r="T24" i="25" s="1"/>
  <c r="T25" i="25" s="1"/>
  <c r="T26" i="25" s="1"/>
  <c r="T27" i="25" s="1"/>
  <c r="T28" i="25" s="1"/>
  <c r="T29" i="25" s="1"/>
  <c r="T30" i="25" s="1"/>
  <c r="T31" i="25" s="1"/>
  <c r="T32" i="25" s="1"/>
  <c r="T33" i="25" s="1"/>
  <c r="T34" i="25" s="1"/>
  <c r="T35" i="25" s="1"/>
  <c r="T36" i="25" s="1"/>
  <c r="T37" i="25" s="1"/>
  <c r="T38" i="25" s="1"/>
  <c r="T39" i="25" s="1"/>
  <c r="T40" i="25" s="1"/>
  <c r="T41" i="25" s="1"/>
  <c r="T42" i="25" s="1"/>
  <c r="T43" i="25" s="1"/>
  <c r="T44" i="25" s="1"/>
  <c r="T45" i="25" s="1"/>
  <c r="T46" i="25" s="1"/>
  <c r="T47" i="25" s="1"/>
  <c r="T48" i="25" s="1"/>
  <c r="T49" i="25" s="1"/>
  <c r="T50" i="25" s="1"/>
  <c r="T51" i="25" s="1"/>
  <c r="T52" i="25" s="1"/>
  <c r="T53" i="25" s="1"/>
  <c r="T54" i="25" s="1"/>
  <c r="T55" i="25" s="1"/>
  <c r="T56" i="25" s="1"/>
  <c r="T57" i="25" s="1"/>
  <c r="T58" i="25" s="1"/>
  <c r="T59" i="25" s="1"/>
  <c r="T60" i="25" s="1"/>
  <c r="T61" i="25" s="1"/>
  <c r="T62" i="25" s="1"/>
  <c r="T63" i="25" s="1"/>
  <c r="T64" i="25" s="1"/>
  <c r="T65" i="25" s="1"/>
  <c r="T66" i="25" s="1"/>
  <c r="T67" i="25" s="1"/>
  <c r="T68" i="25" s="1"/>
  <c r="T69" i="25" s="1"/>
  <c r="T70" i="25" s="1"/>
  <c r="T71" i="25" s="1"/>
  <c r="T72" i="25" s="1"/>
  <c r="T73" i="25" s="1"/>
  <c r="T74" i="25" s="1"/>
  <c r="T75" i="25" s="1"/>
  <c r="T76" i="25" s="1"/>
  <c r="T77" i="25" s="1"/>
  <c r="T78" i="25" s="1"/>
  <c r="T79" i="25" s="1"/>
  <c r="T80" i="25" s="1"/>
  <c r="T81" i="25" s="1"/>
  <c r="T82" i="25" s="1"/>
  <c r="T83" i="25" s="1"/>
  <c r="T84" i="25" s="1"/>
  <c r="T85" i="25" s="1"/>
  <c r="T86" i="25" s="1"/>
  <c r="T87" i="25" s="1"/>
  <c r="T88" i="25" s="1"/>
  <c r="T89" i="25" s="1"/>
  <c r="T90" i="25" s="1"/>
  <c r="T91" i="25" s="1"/>
  <c r="T92" i="25" s="1"/>
  <c r="T93" i="25" s="1"/>
  <c r="T94" i="25" s="1"/>
  <c r="T95" i="25" s="1"/>
  <c r="T96" i="25" s="1"/>
  <c r="T97" i="25" s="1"/>
  <c r="T98" i="25" s="1"/>
  <c r="T99" i="25" s="1"/>
  <c r="T100" i="25" s="1"/>
  <c r="T101" i="25" s="1"/>
  <c r="S2" i="25"/>
  <c r="S3" i="25" s="1"/>
  <c r="S4" i="25" s="1"/>
  <c r="S5" i="25" s="1"/>
  <c r="S6" i="25" s="1"/>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S38" i="25" s="1"/>
  <c r="S39" i="25" s="1"/>
  <c r="S40" i="25" s="1"/>
  <c r="S41" i="25" s="1"/>
  <c r="S42" i="25" s="1"/>
  <c r="S43" i="25" s="1"/>
  <c r="S44" i="25" s="1"/>
  <c r="S45" i="25" s="1"/>
  <c r="S46" i="25" s="1"/>
  <c r="S47" i="25" s="1"/>
  <c r="S48" i="25" s="1"/>
  <c r="S49" i="25" s="1"/>
  <c r="S50" i="25" s="1"/>
  <c r="S51" i="25" s="1"/>
  <c r="S52" i="25" s="1"/>
  <c r="S53" i="25" s="1"/>
  <c r="S54" i="25" s="1"/>
  <c r="S55" i="25" s="1"/>
  <c r="S56" i="25" s="1"/>
  <c r="S57" i="25" s="1"/>
  <c r="S58" i="25" s="1"/>
  <c r="S59" i="25" s="1"/>
  <c r="S60" i="25" s="1"/>
  <c r="S61" i="25" s="1"/>
  <c r="S62" i="25" s="1"/>
  <c r="S63" i="25" s="1"/>
  <c r="S64" i="25" s="1"/>
  <c r="S65" i="25" s="1"/>
  <c r="S66" i="25" s="1"/>
  <c r="S67" i="25" s="1"/>
  <c r="S68" i="25" s="1"/>
  <c r="S69" i="25" s="1"/>
  <c r="S70" i="25" s="1"/>
  <c r="S71" i="25" s="1"/>
  <c r="S72" i="25" s="1"/>
  <c r="S73" i="25" s="1"/>
  <c r="S74" i="25" s="1"/>
  <c r="S75" i="25" s="1"/>
  <c r="S76" i="25" s="1"/>
  <c r="S77" i="25" s="1"/>
  <c r="S78" i="25" s="1"/>
  <c r="S79" i="25" s="1"/>
  <c r="S80" i="25" s="1"/>
  <c r="S81" i="25" s="1"/>
  <c r="S82" i="25" s="1"/>
  <c r="S83" i="25" s="1"/>
  <c r="S84" i="25" s="1"/>
  <c r="S85" i="25" s="1"/>
  <c r="S86" i="25" s="1"/>
  <c r="S87" i="25" s="1"/>
  <c r="S88" i="25" s="1"/>
  <c r="S89" i="25" s="1"/>
  <c r="S90" i="25" s="1"/>
  <c r="S91" i="25" s="1"/>
  <c r="S92" i="25" s="1"/>
  <c r="S93" i="25" s="1"/>
  <c r="S94" i="25" s="1"/>
  <c r="S95" i="25" s="1"/>
  <c r="S96" i="25" s="1"/>
  <c r="S97" i="25" s="1"/>
  <c r="S98" i="25" s="1"/>
  <c r="S99" i="25" s="1"/>
  <c r="S100" i="25" s="1"/>
  <c r="S101" i="25" s="1"/>
  <c r="R2" i="25"/>
  <c r="R3" i="25" s="1"/>
  <c r="R4" i="25" s="1"/>
  <c r="R5" i="25" s="1"/>
  <c r="R6" i="25" s="1"/>
  <c r="R7" i="25" s="1"/>
  <c r="R8" i="25" s="1"/>
  <c r="R9" i="25" s="1"/>
  <c r="R10" i="25" s="1"/>
  <c r="R11" i="25" s="1"/>
  <c r="R12" i="25" s="1"/>
  <c r="R13" i="25" s="1"/>
  <c r="R14" i="25" s="1"/>
  <c r="R15" i="25" s="1"/>
  <c r="R16" i="25" s="1"/>
  <c r="R17" i="25" s="1"/>
  <c r="R18" i="25" s="1"/>
  <c r="R19" i="25" s="1"/>
  <c r="R20" i="25" s="1"/>
  <c r="R21" i="25" s="1"/>
  <c r="R22" i="25" s="1"/>
  <c r="R23" i="25" s="1"/>
  <c r="R24" i="25" s="1"/>
  <c r="R25" i="25" s="1"/>
  <c r="R26" i="25" s="1"/>
  <c r="R27" i="25" s="1"/>
  <c r="R28" i="25" s="1"/>
  <c r="R29" i="25" s="1"/>
  <c r="R30" i="25" s="1"/>
  <c r="R31" i="25" s="1"/>
  <c r="R32" i="25" s="1"/>
  <c r="R33" i="25" s="1"/>
  <c r="R34" i="25" s="1"/>
  <c r="R35" i="25" s="1"/>
  <c r="R36" i="25" s="1"/>
  <c r="R37" i="25" s="1"/>
  <c r="R38" i="25" s="1"/>
  <c r="R39" i="25" s="1"/>
  <c r="R40" i="25" s="1"/>
  <c r="R41" i="25" s="1"/>
  <c r="R42" i="25" s="1"/>
  <c r="R43" i="25" s="1"/>
  <c r="R44" i="25" s="1"/>
  <c r="R45" i="25" s="1"/>
  <c r="R46" i="25" s="1"/>
  <c r="R47" i="25" s="1"/>
  <c r="R48" i="25" s="1"/>
  <c r="R49" i="25" s="1"/>
  <c r="R50" i="25" s="1"/>
  <c r="R51" i="25" s="1"/>
  <c r="R52" i="25" s="1"/>
  <c r="R53" i="25" s="1"/>
  <c r="R54" i="25" s="1"/>
  <c r="R55" i="25" s="1"/>
  <c r="R56" i="25" s="1"/>
  <c r="R57" i="25" s="1"/>
  <c r="R58" i="25" s="1"/>
  <c r="R59" i="25" s="1"/>
  <c r="R60" i="25" s="1"/>
  <c r="R61" i="25" s="1"/>
  <c r="R62" i="25" s="1"/>
  <c r="R63" i="25" s="1"/>
  <c r="R64" i="25" s="1"/>
  <c r="R65" i="25" s="1"/>
  <c r="R66" i="25" s="1"/>
  <c r="R67" i="25" s="1"/>
  <c r="R68" i="25" s="1"/>
  <c r="R69" i="25" s="1"/>
  <c r="R70" i="25" s="1"/>
  <c r="R71" i="25" s="1"/>
  <c r="R72" i="25" s="1"/>
  <c r="R73" i="25" s="1"/>
  <c r="R74" i="25" s="1"/>
  <c r="R75" i="25" s="1"/>
  <c r="R76" i="25" s="1"/>
  <c r="R77" i="25" s="1"/>
  <c r="R78" i="25" s="1"/>
  <c r="R79" i="25" s="1"/>
  <c r="R80" i="25" s="1"/>
  <c r="R81" i="25" s="1"/>
  <c r="R82" i="25" s="1"/>
  <c r="R83" i="25" s="1"/>
  <c r="R84" i="25" s="1"/>
  <c r="R85" i="25" s="1"/>
  <c r="R86" i="25" s="1"/>
  <c r="R87" i="25" s="1"/>
  <c r="R88" i="25" s="1"/>
  <c r="R89" i="25" s="1"/>
  <c r="R90" i="25" s="1"/>
  <c r="R91" i="25" s="1"/>
  <c r="R92" i="25" s="1"/>
  <c r="R93" i="25" s="1"/>
  <c r="R94" i="25" s="1"/>
  <c r="R95" i="25" s="1"/>
  <c r="R96" i="25" s="1"/>
  <c r="R97" i="25" s="1"/>
  <c r="R98" i="25" s="1"/>
  <c r="R99" i="25" s="1"/>
  <c r="R100" i="25" s="1"/>
  <c r="R101" i="25" s="1"/>
  <c r="AF1" i="25"/>
  <c r="AE1" i="25"/>
  <c r="AD1" i="25"/>
  <c r="AC1" i="25"/>
  <c r="AB1" i="25"/>
  <c r="AA1" i="25"/>
  <c r="Z1" i="25"/>
  <c r="Y1" i="25"/>
  <c r="X1" i="25"/>
  <c r="W1" i="25"/>
  <c r="V1" i="25"/>
  <c r="U1" i="25"/>
  <c r="T1" i="25"/>
  <c r="S1" i="25"/>
  <c r="R1" i="25"/>
  <c r="AE1" i="4"/>
  <c r="AF1" i="4"/>
  <c r="Q4" i="4"/>
  <c r="P5" i="4"/>
  <c r="P3" i="4"/>
  <c r="Q3" i="4"/>
  <c r="P4" i="4"/>
  <c r="Q2" i="4"/>
  <c r="AF2" i="4" s="1"/>
  <c r="AF3" i="4" s="1"/>
  <c r="AF4" i="4" s="1"/>
  <c r="AF5" i="4" s="1"/>
  <c r="AF6" i="4" s="1"/>
  <c r="AF7" i="4" s="1"/>
  <c r="AF8" i="4" s="1"/>
  <c r="AF9" i="4" s="1"/>
  <c r="AF10" i="4" s="1"/>
  <c r="AF11" i="4" s="1"/>
  <c r="AF12" i="4" s="1"/>
  <c r="AF13" i="4" s="1"/>
  <c r="AF14" i="4" s="1"/>
  <c r="AF15" i="4" s="1"/>
  <c r="AF16" i="4" s="1"/>
  <c r="AF17" i="4" s="1"/>
  <c r="AF18" i="4" s="1"/>
  <c r="AF19" i="4" s="1"/>
  <c r="AF20" i="4" s="1"/>
  <c r="AF21" i="4" s="1"/>
  <c r="AF22" i="4" s="1"/>
  <c r="AF23" i="4" s="1"/>
  <c r="AF24" i="4" s="1"/>
  <c r="AF25" i="4" s="1"/>
  <c r="AF26" i="4" s="1"/>
  <c r="AF27" i="4" s="1"/>
  <c r="AF28" i="4" s="1"/>
  <c r="AF29" i="4" s="1"/>
  <c r="AF30" i="4" s="1"/>
  <c r="AF31" i="4" s="1"/>
  <c r="AF32" i="4" s="1"/>
  <c r="AF33" i="4" s="1"/>
  <c r="AF34" i="4" s="1"/>
  <c r="AF35" i="4" s="1"/>
  <c r="AF36" i="4" s="1"/>
  <c r="AF37" i="4" s="1"/>
  <c r="AF38" i="4" s="1"/>
  <c r="AF39" i="4" s="1"/>
  <c r="AF40" i="4" s="1"/>
  <c r="AF41" i="4" s="1"/>
  <c r="AF42" i="4" s="1"/>
  <c r="AF43" i="4" s="1"/>
  <c r="AF44" i="4" s="1"/>
  <c r="AF45" i="4" s="1"/>
  <c r="AF46" i="4" s="1"/>
  <c r="AF47" i="4" s="1"/>
  <c r="AF48" i="4" s="1"/>
  <c r="AF49" i="4" s="1"/>
  <c r="AF50" i="4" s="1"/>
  <c r="AF51" i="4" s="1"/>
  <c r="AF52" i="4" s="1"/>
  <c r="AF53" i="4" s="1"/>
  <c r="AF54" i="4" s="1"/>
  <c r="AF55" i="4" s="1"/>
  <c r="AF56" i="4" s="1"/>
  <c r="AF57" i="4" s="1"/>
  <c r="AF58" i="4" s="1"/>
  <c r="AF59" i="4" s="1"/>
  <c r="AF60" i="4" s="1"/>
  <c r="AF61" i="4" s="1"/>
  <c r="AF62" i="4" s="1"/>
  <c r="AF63" i="4" s="1"/>
  <c r="AF64" i="4" s="1"/>
  <c r="AF65" i="4" s="1"/>
  <c r="AF66" i="4" s="1"/>
  <c r="AF67" i="4" s="1"/>
  <c r="AF68" i="4" s="1"/>
  <c r="AF69" i="4" s="1"/>
  <c r="AF70" i="4" s="1"/>
  <c r="AF71" i="4" s="1"/>
  <c r="AF72" i="4" s="1"/>
  <c r="AF73" i="4" s="1"/>
  <c r="AF74" i="4" s="1"/>
  <c r="AF75" i="4" s="1"/>
  <c r="AF76" i="4" s="1"/>
  <c r="AF77" i="4" s="1"/>
  <c r="AF78" i="4" s="1"/>
  <c r="AF79" i="4" s="1"/>
  <c r="AF80" i="4" s="1"/>
  <c r="AF81" i="4" s="1"/>
  <c r="AF82" i="4" s="1"/>
  <c r="AF83" i="4" s="1"/>
  <c r="AF84" i="4" s="1"/>
  <c r="AF85" i="4" s="1"/>
  <c r="AF86" i="4" s="1"/>
  <c r="AF87" i="4" s="1"/>
  <c r="AF88" i="4" s="1"/>
  <c r="AF89" i="4" s="1"/>
  <c r="AF90" i="4" s="1"/>
  <c r="AF91" i="4" s="1"/>
  <c r="AF92" i="4" s="1"/>
  <c r="AF93" i="4" s="1"/>
  <c r="AF94" i="4" s="1"/>
  <c r="AF95" i="4" s="1"/>
  <c r="AF96" i="4" s="1"/>
  <c r="AF97" i="4" s="1"/>
  <c r="AF98" i="4" s="1"/>
  <c r="AF99" i="4" s="1"/>
  <c r="AF100" i="4" s="1"/>
  <c r="AF101" i="4" s="1"/>
  <c r="P2" i="4"/>
  <c r="AE2" i="4" s="1"/>
  <c r="AE3" i="4" s="1"/>
  <c r="AE4" i="4" s="1"/>
  <c r="AE5" i="4" l="1"/>
  <c r="AE6" i="4" s="1"/>
  <c r="AE7" i="4" s="1"/>
  <c r="AE8" i="4" s="1"/>
  <c r="AE9" i="4" s="1"/>
  <c r="AE10" i="4" s="1"/>
  <c r="AE11" i="4" s="1"/>
  <c r="AE12" i="4" s="1"/>
  <c r="AE13" i="4" s="1"/>
  <c r="AE14" i="4" s="1"/>
  <c r="AE15" i="4" s="1"/>
  <c r="AE16" i="4" s="1"/>
  <c r="AE17" i="4" s="1"/>
  <c r="AE18" i="4" s="1"/>
  <c r="AE19" i="4" s="1"/>
  <c r="AE20" i="4" s="1"/>
  <c r="AE21" i="4" s="1"/>
  <c r="AE22" i="4" s="1"/>
  <c r="AE23" i="4" s="1"/>
  <c r="AE24" i="4" s="1"/>
  <c r="AE25" i="4" s="1"/>
  <c r="AE26" i="4" s="1"/>
  <c r="AE27" i="4" s="1"/>
  <c r="AE28" i="4" s="1"/>
  <c r="AE29" i="4" s="1"/>
  <c r="AE30" i="4" s="1"/>
  <c r="AE31" i="4" s="1"/>
  <c r="AE32" i="4" s="1"/>
  <c r="AE33" i="4" s="1"/>
  <c r="AE34" i="4" s="1"/>
  <c r="AE35" i="4" s="1"/>
  <c r="AE36" i="4" s="1"/>
  <c r="AE37" i="4" s="1"/>
  <c r="AE38" i="4" s="1"/>
  <c r="AE39" i="4" s="1"/>
  <c r="AE40" i="4" s="1"/>
  <c r="AE41" i="4" s="1"/>
  <c r="AE42" i="4" s="1"/>
  <c r="AE43" i="4" s="1"/>
  <c r="AE44" i="4" s="1"/>
  <c r="AE45" i="4" s="1"/>
  <c r="AE46" i="4" s="1"/>
  <c r="AE47" i="4" s="1"/>
  <c r="AE48" i="4" s="1"/>
  <c r="AE49" i="4" s="1"/>
  <c r="AE50" i="4" s="1"/>
  <c r="AE51" i="4" s="1"/>
  <c r="AE52" i="4" s="1"/>
  <c r="AE53" i="4" s="1"/>
  <c r="AE54" i="4" s="1"/>
  <c r="AE55" i="4" s="1"/>
  <c r="AE56" i="4" s="1"/>
  <c r="AE57" i="4" s="1"/>
  <c r="AE58" i="4" s="1"/>
  <c r="AE59" i="4" s="1"/>
  <c r="AE60" i="4" s="1"/>
  <c r="AE61" i="4" s="1"/>
  <c r="AE62" i="4" s="1"/>
  <c r="AE63" i="4" s="1"/>
  <c r="AE64" i="4" s="1"/>
  <c r="AE65" i="4" s="1"/>
  <c r="AE66" i="4" s="1"/>
  <c r="AE67" i="4" s="1"/>
  <c r="AE68" i="4" s="1"/>
  <c r="AE69" i="4" s="1"/>
  <c r="AE70" i="4" s="1"/>
  <c r="AE71" i="4" s="1"/>
  <c r="AE72" i="4" s="1"/>
  <c r="AE73" i="4" s="1"/>
  <c r="AE74" i="4" s="1"/>
  <c r="AE75" i="4" s="1"/>
  <c r="AE76" i="4" s="1"/>
  <c r="AE77" i="4" s="1"/>
  <c r="AE78" i="4" s="1"/>
  <c r="AE79" i="4" s="1"/>
  <c r="AE80" i="4" s="1"/>
  <c r="AE81" i="4" s="1"/>
  <c r="AE82" i="4" s="1"/>
  <c r="AE83" i="4" s="1"/>
  <c r="AE84" i="4" s="1"/>
  <c r="AE85" i="4" s="1"/>
  <c r="AE86" i="4" s="1"/>
  <c r="AE87" i="4" s="1"/>
  <c r="AE88" i="4" s="1"/>
  <c r="AE89" i="4" s="1"/>
  <c r="AE90" i="4" s="1"/>
  <c r="AE91" i="4" s="1"/>
  <c r="AE92" i="4" s="1"/>
  <c r="AE93" i="4" s="1"/>
  <c r="AE94" i="4" s="1"/>
  <c r="AE95" i="4" s="1"/>
  <c r="AE96" i="4" s="1"/>
  <c r="AE97" i="4" s="1"/>
  <c r="AE98" i="4" s="1"/>
  <c r="AE99" i="4" s="1"/>
  <c r="AE100" i="4" s="1"/>
  <c r="AE101" i="4" s="1"/>
  <c r="AF3" i="24" l="1"/>
  <c r="AF4" i="24" s="1"/>
  <c r="AF5" i="24" s="1"/>
  <c r="AF6" i="24" s="1"/>
  <c r="AF7" i="24" s="1"/>
  <c r="AF8" i="24" s="1"/>
  <c r="AF9" i="24" s="1"/>
  <c r="AF10" i="24" s="1"/>
  <c r="AF11" i="24" s="1"/>
  <c r="AF12" i="24" s="1"/>
  <c r="AF13" i="24" s="1"/>
  <c r="AF14" i="24" s="1"/>
  <c r="AF15" i="24" s="1"/>
  <c r="AF16" i="24" s="1"/>
  <c r="AF17" i="24" s="1"/>
  <c r="AF18" i="24" s="1"/>
  <c r="AF19" i="24" s="1"/>
  <c r="AF20" i="24" s="1"/>
  <c r="AF21" i="24" s="1"/>
  <c r="AF22" i="24" s="1"/>
  <c r="AF23" i="24" s="1"/>
  <c r="AF24" i="24" s="1"/>
  <c r="AF25" i="24" s="1"/>
  <c r="AF26" i="24" s="1"/>
  <c r="AF27" i="24" s="1"/>
  <c r="AF28" i="24" s="1"/>
  <c r="AF29" i="24" s="1"/>
  <c r="AF30" i="24" s="1"/>
  <c r="AF31" i="24" s="1"/>
  <c r="AF32" i="24" s="1"/>
  <c r="AF33" i="24" s="1"/>
  <c r="AF34" i="24" s="1"/>
  <c r="AF35" i="24" s="1"/>
  <c r="AF36" i="24" s="1"/>
  <c r="AF37" i="24" s="1"/>
  <c r="AF38" i="24" s="1"/>
  <c r="AF39" i="24" s="1"/>
  <c r="AF40" i="24" s="1"/>
  <c r="AF41" i="24" s="1"/>
  <c r="AF42" i="24" s="1"/>
  <c r="AF43" i="24" s="1"/>
  <c r="AF44" i="24" s="1"/>
  <c r="AF45" i="24" s="1"/>
  <c r="AF46" i="24" s="1"/>
  <c r="AF47" i="24" s="1"/>
  <c r="AF48" i="24" s="1"/>
  <c r="AF49" i="24" s="1"/>
  <c r="AF50" i="24" s="1"/>
  <c r="AF51" i="24" s="1"/>
  <c r="AF52" i="24" s="1"/>
  <c r="AF53" i="24" s="1"/>
  <c r="AF54" i="24" s="1"/>
  <c r="AF55" i="24" s="1"/>
  <c r="AF56" i="24" s="1"/>
  <c r="AF57" i="24" s="1"/>
  <c r="AF58" i="24" s="1"/>
  <c r="AF59" i="24" s="1"/>
  <c r="AF60" i="24" s="1"/>
  <c r="AF61" i="24" s="1"/>
  <c r="AF62" i="24" s="1"/>
  <c r="AF63" i="24" s="1"/>
  <c r="AF64" i="24" s="1"/>
  <c r="AF65" i="24" s="1"/>
  <c r="AF66" i="24" s="1"/>
  <c r="AF67" i="24" s="1"/>
  <c r="AF68" i="24" s="1"/>
  <c r="AF69" i="24" s="1"/>
  <c r="AF70" i="24" s="1"/>
  <c r="AF71" i="24" s="1"/>
  <c r="AF72" i="24" s="1"/>
  <c r="AF73" i="24" s="1"/>
  <c r="AF74" i="24" s="1"/>
  <c r="AF75" i="24" s="1"/>
  <c r="AF76" i="24" s="1"/>
  <c r="AF77" i="24" s="1"/>
  <c r="AF78" i="24" s="1"/>
  <c r="AF79" i="24" s="1"/>
  <c r="AF80" i="24" s="1"/>
  <c r="AF81" i="24" s="1"/>
  <c r="AF82" i="24" s="1"/>
  <c r="AF83" i="24" s="1"/>
  <c r="AF84" i="24" s="1"/>
  <c r="AF85" i="24" s="1"/>
  <c r="AF86" i="24" s="1"/>
  <c r="AF87" i="24" s="1"/>
  <c r="AF88" i="24" s="1"/>
  <c r="AF89" i="24" s="1"/>
  <c r="AF90" i="24" s="1"/>
  <c r="AF91" i="24" s="1"/>
  <c r="AF92" i="24" s="1"/>
  <c r="AF93" i="24" s="1"/>
  <c r="AF94" i="24" s="1"/>
  <c r="AF95" i="24" s="1"/>
  <c r="AF96" i="24" s="1"/>
  <c r="AF97" i="24" s="1"/>
  <c r="AF98" i="24" s="1"/>
  <c r="AF99" i="24" s="1"/>
  <c r="AF100" i="24" s="1"/>
  <c r="AF101" i="24" s="1"/>
  <c r="AF2" i="24"/>
  <c r="AE2" i="24"/>
  <c r="AE3" i="24" s="1"/>
  <c r="AE4" i="24" s="1"/>
  <c r="AE5" i="24" s="1"/>
  <c r="AE6" i="24" s="1"/>
  <c r="AE7" i="24" s="1"/>
  <c r="AE8" i="24" s="1"/>
  <c r="AE9" i="24" s="1"/>
  <c r="AE10" i="24" s="1"/>
  <c r="AE11" i="24" s="1"/>
  <c r="AE12" i="24" s="1"/>
  <c r="AE13" i="24" s="1"/>
  <c r="AE14" i="24" s="1"/>
  <c r="AE15" i="24" s="1"/>
  <c r="AE16" i="24" s="1"/>
  <c r="AE17" i="24" s="1"/>
  <c r="AE18" i="24" s="1"/>
  <c r="AE19" i="24" s="1"/>
  <c r="AE20" i="24" s="1"/>
  <c r="AE21" i="24" s="1"/>
  <c r="AE22" i="24" s="1"/>
  <c r="AE23" i="24" s="1"/>
  <c r="AE24" i="24" s="1"/>
  <c r="AE25" i="24" s="1"/>
  <c r="AE26" i="24" s="1"/>
  <c r="AE27" i="24" s="1"/>
  <c r="AE28" i="24" s="1"/>
  <c r="AE29" i="24" s="1"/>
  <c r="AE30" i="24" s="1"/>
  <c r="AE31" i="24" s="1"/>
  <c r="AE32" i="24" s="1"/>
  <c r="AE33" i="24" s="1"/>
  <c r="AE34" i="24" s="1"/>
  <c r="AE35" i="24" s="1"/>
  <c r="AE36" i="24" s="1"/>
  <c r="AE37" i="24" s="1"/>
  <c r="AE38" i="24" s="1"/>
  <c r="AE39" i="24" s="1"/>
  <c r="AE40" i="24" s="1"/>
  <c r="AE41" i="24" s="1"/>
  <c r="AE42" i="24" s="1"/>
  <c r="AE43" i="24" s="1"/>
  <c r="AE44" i="24" s="1"/>
  <c r="AE45" i="24" s="1"/>
  <c r="AE46" i="24" s="1"/>
  <c r="AE47" i="24" s="1"/>
  <c r="AE48" i="24" s="1"/>
  <c r="AE49" i="24" s="1"/>
  <c r="AE50" i="24" s="1"/>
  <c r="AE51" i="24" s="1"/>
  <c r="AE52" i="24" s="1"/>
  <c r="AE53" i="24" s="1"/>
  <c r="AE54" i="24" s="1"/>
  <c r="AE55" i="24" s="1"/>
  <c r="AE56" i="24" s="1"/>
  <c r="AE57" i="24" s="1"/>
  <c r="AE58" i="24" s="1"/>
  <c r="AE59" i="24" s="1"/>
  <c r="AE60" i="24" s="1"/>
  <c r="AE61" i="24" s="1"/>
  <c r="AE62" i="24" s="1"/>
  <c r="AE63" i="24" s="1"/>
  <c r="AE64" i="24" s="1"/>
  <c r="AE65" i="24" s="1"/>
  <c r="AE66" i="24" s="1"/>
  <c r="AE67" i="24" s="1"/>
  <c r="AE68" i="24" s="1"/>
  <c r="AE69" i="24" s="1"/>
  <c r="AE70" i="24" s="1"/>
  <c r="AE71" i="24" s="1"/>
  <c r="AE72" i="24" s="1"/>
  <c r="AE73" i="24" s="1"/>
  <c r="AE74" i="24" s="1"/>
  <c r="AE75" i="24" s="1"/>
  <c r="AE76" i="24" s="1"/>
  <c r="AE77" i="24" s="1"/>
  <c r="AE78" i="24" s="1"/>
  <c r="AE79" i="24" s="1"/>
  <c r="AE80" i="24" s="1"/>
  <c r="AE81" i="24" s="1"/>
  <c r="AE82" i="24" s="1"/>
  <c r="AE83" i="24" s="1"/>
  <c r="AE84" i="24" s="1"/>
  <c r="AE85" i="24" s="1"/>
  <c r="AE86" i="24" s="1"/>
  <c r="AE87" i="24" s="1"/>
  <c r="AE88" i="24" s="1"/>
  <c r="AE89" i="24" s="1"/>
  <c r="AE90" i="24" s="1"/>
  <c r="AE91" i="24" s="1"/>
  <c r="AE92" i="24" s="1"/>
  <c r="AE93" i="24" s="1"/>
  <c r="AE94" i="24" s="1"/>
  <c r="AE95" i="24" s="1"/>
  <c r="AE96" i="24" s="1"/>
  <c r="AE97" i="24" s="1"/>
  <c r="AE98" i="24" s="1"/>
  <c r="AE99" i="24" s="1"/>
  <c r="AE100" i="24" s="1"/>
  <c r="AE101" i="24" s="1"/>
  <c r="AD2" i="24"/>
  <c r="AD3" i="24" s="1"/>
  <c r="AD4" i="24" s="1"/>
  <c r="AD5" i="24" s="1"/>
  <c r="AD6" i="24" s="1"/>
  <c r="AD7" i="24" s="1"/>
  <c r="AD8" i="24" s="1"/>
  <c r="AD9" i="24" s="1"/>
  <c r="AD10" i="24" s="1"/>
  <c r="AD11" i="24" s="1"/>
  <c r="AD12" i="24" s="1"/>
  <c r="AD13" i="24" s="1"/>
  <c r="AD14" i="24" s="1"/>
  <c r="AD15" i="24" s="1"/>
  <c r="AD16" i="24" s="1"/>
  <c r="AD17" i="24" s="1"/>
  <c r="AD18" i="24" s="1"/>
  <c r="AD19" i="24" s="1"/>
  <c r="AD20" i="24" s="1"/>
  <c r="AD21" i="24" s="1"/>
  <c r="AD22" i="24" s="1"/>
  <c r="AD23" i="24" s="1"/>
  <c r="AD24" i="24" s="1"/>
  <c r="AD25" i="24" s="1"/>
  <c r="AD26" i="24" s="1"/>
  <c r="AD27" i="24" s="1"/>
  <c r="AD28" i="24" s="1"/>
  <c r="AD29" i="24" s="1"/>
  <c r="AD30" i="24" s="1"/>
  <c r="AD31" i="24" s="1"/>
  <c r="AD32" i="24" s="1"/>
  <c r="AD33" i="24" s="1"/>
  <c r="AD34" i="24" s="1"/>
  <c r="AD35" i="24" s="1"/>
  <c r="AD36" i="24" s="1"/>
  <c r="AD37" i="24" s="1"/>
  <c r="AD38" i="24" s="1"/>
  <c r="AD39" i="24" s="1"/>
  <c r="AD40" i="24" s="1"/>
  <c r="AD41" i="24" s="1"/>
  <c r="AD42" i="24" s="1"/>
  <c r="AD43" i="24" s="1"/>
  <c r="AD44" i="24" s="1"/>
  <c r="AD45" i="24" s="1"/>
  <c r="AD46" i="24" s="1"/>
  <c r="AD47" i="24" s="1"/>
  <c r="AD48" i="24" s="1"/>
  <c r="AD49" i="24" s="1"/>
  <c r="AD50" i="24" s="1"/>
  <c r="AD51" i="24" s="1"/>
  <c r="AD52" i="24" s="1"/>
  <c r="AD53" i="24" s="1"/>
  <c r="AD54" i="24" s="1"/>
  <c r="AD55" i="24" s="1"/>
  <c r="AD56" i="24" s="1"/>
  <c r="AD57" i="24" s="1"/>
  <c r="AD58" i="24" s="1"/>
  <c r="AD59" i="24" s="1"/>
  <c r="AD60" i="24" s="1"/>
  <c r="AD61" i="24" s="1"/>
  <c r="AD62" i="24" s="1"/>
  <c r="AD63" i="24" s="1"/>
  <c r="AD64" i="24" s="1"/>
  <c r="AD65" i="24" s="1"/>
  <c r="AD66" i="24" s="1"/>
  <c r="AD67" i="24" s="1"/>
  <c r="AD68" i="24" s="1"/>
  <c r="AD69" i="24" s="1"/>
  <c r="AD70" i="24" s="1"/>
  <c r="AD71" i="24" s="1"/>
  <c r="AD72" i="24" s="1"/>
  <c r="AD73" i="24" s="1"/>
  <c r="AD74" i="24" s="1"/>
  <c r="AD75" i="24" s="1"/>
  <c r="AD76" i="24" s="1"/>
  <c r="AD77" i="24" s="1"/>
  <c r="AD78" i="24" s="1"/>
  <c r="AD79" i="24" s="1"/>
  <c r="AD80" i="24" s="1"/>
  <c r="AD81" i="24" s="1"/>
  <c r="AD82" i="24" s="1"/>
  <c r="AD83" i="24" s="1"/>
  <c r="AD84" i="24" s="1"/>
  <c r="AD85" i="24" s="1"/>
  <c r="AD86" i="24" s="1"/>
  <c r="AD87" i="24" s="1"/>
  <c r="AD88" i="24" s="1"/>
  <c r="AD89" i="24" s="1"/>
  <c r="AD90" i="24" s="1"/>
  <c r="AD91" i="24" s="1"/>
  <c r="AD92" i="24" s="1"/>
  <c r="AD93" i="24" s="1"/>
  <c r="AD94" i="24" s="1"/>
  <c r="AD95" i="24" s="1"/>
  <c r="AD96" i="24" s="1"/>
  <c r="AD97" i="24" s="1"/>
  <c r="AD98" i="24" s="1"/>
  <c r="AD99" i="24" s="1"/>
  <c r="AD100" i="24" s="1"/>
  <c r="AD101" i="24" s="1"/>
  <c r="AC2" i="24"/>
  <c r="AC3" i="24" s="1"/>
  <c r="AC4" i="24" s="1"/>
  <c r="AC5" i="24" s="1"/>
  <c r="AC6" i="24" s="1"/>
  <c r="AC7" i="24" s="1"/>
  <c r="AC8" i="24" s="1"/>
  <c r="AC9" i="24" s="1"/>
  <c r="AC10" i="24" s="1"/>
  <c r="AC11" i="24" s="1"/>
  <c r="AC12" i="24" s="1"/>
  <c r="AC13" i="24" s="1"/>
  <c r="AC14" i="24" s="1"/>
  <c r="AC15" i="24" s="1"/>
  <c r="AC16" i="24" s="1"/>
  <c r="AC17" i="24" s="1"/>
  <c r="AC18" i="24" s="1"/>
  <c r="AC19" i="24" s="1"/>
  <c r="AC20" i="24" s="1"/>
  <c r="AC21" i="24" s="1"/>
  <c r="AC22" i="24" s="1"/>
  <c r="AC23" i="24" s="1"/>
  <c r="AC24" i="24" s="1"/>
  <c r="AC25" i="24" s="1"/>
  <c r="AC26" i="24" s="1"/>
  <c r="AC27" i="24" s="1"/>
  <c r="AC28" i="24" s="1"/>
  <c r="AC29" i="24" s="1"/>
  <c r="AC30" i="24" s="1"/>
  <c r="AC31" i="24" s="1"/>
  <c r="AC32" i="24" s="1"/>
  <c r="AC33" i="24" s="1"/>
  <c r="AC34" i="24" s="1"/>
  <c r="AC35" i="24" s="1"/>
  <c r="AC36" i="24" s="1"/>
  <c r="AC37" i="24" s="1"/>
  <c r="AC38" i="24" s="1"/>
  <c r="AC39" i="24" s="1"/>
  <c r="AC40" i="24" s="1"/>
  <c r="AC41" i="24" s="1"/>
  <c r="AC42" i="24" s="1"/>
  <c r="AC43" i="24" s="1"/>
  <c r="AC44" i="24" s="1"/>
  <c r="AC45" i="24" s="1"/>
  <c r="AC46" i="24" s="1"/>
  <c r="AC47" i="24" s="1"/>
  <c r="AC48" i="24" s="1"/>
  <c r="AC49" i="24" s="1"/>
  <c r="AC50" i="24" s="1"/>
  <c r="AC51" i="24" s="1"/>
  <c r="AC52" i="24" s="1"/>
  <c r="AC53" i="24" s="1"/>
  <c r="AC54" i="24" s="1"/>
  <c r="AC55" i="24" s="1"/>
  <c r="AC56" i="24" s="1"/>
  <c r="AC57" i="24" s="1"/>
  <c r="AC58" i="24" s="1"/>
  <c r="AC59" i="24" s="1"/>
  <c r="AC60" i="24" s="1"/>
  <c r="AC61" i="24" s="1"/>
  <c r="AC62" i="24" s="1"/>
  <c r="AC63" i="24" s="1"/>
  <c r="AC64" i="24" s="1"/>
  <c r="AC65" i="24" s="1"/>
  <c r="AC66" i="24" s="1"/>
  <c r="AC67" i="24" s="1"/>
  <c r="AC68" i="24" s="1"/>
  <c r="AC69" i="24" s="1"/>
  <c r="AC70" i="24" s="1"/>
  <c r="AC71" i="24" s="1"/>
  <c r="AC72" i="24" s="1"/>
  <c r="AC73" i="24" s="1"/>
  <c r="AC74" i="24" s="1"/>
  <c r="AC75" i="24" s="1"/>
  <c r="AC76" i="24" s="1"/>
  <c r="AC77" i="24" s="1"/>
  <c r="AC78" i="24" s="1"/>
  <c r="AC79" i="24" s="1"/>
  <c r="AC80" i="24" s="1"/>
  <c r="AC81" i="24" s="1"/>
  <c r="AC82" i="24" s="1"/>
  <c r="AC83" i="24" s="1"/>
  <c r="AC84" i="24" s="1"/>
  <c r="AC85" i="24" s="1"/>
  <c r="AC86" i="24" s="1"/>
  <c r="AC87" i="24" s="1"/>
  <c r="AC88" i="24" s="1"/>
  <c r="AC89" i="24" s="1"/>
  <c r="AC90" i="24" s="1"/>
  <c r="AC91" i="24" s="1"/>
  <c r="AC92" i="24" s="1"/>
  <c r="AC93" i="24" s="1"/>
  <c r="AC94" i="24" s="1"/>
  <c r="AC95" i="24" s="1"/>
  <c r="AC96" i="24" s="1"/>
  <c r="AC97" i="24" s="1"/>
  <c r="AC98" i="24" s="1"/>
  <c r="AC99" i="24" s="1"/>
  <c r="AC100" i="24" s="1"/>
  <c r="AC101" i="24" s="1"/>
  <c r="AB2" i="24"/>
  <c r="AB3" i="24" s="1"/>
  <c r="AB4" i="24" s="1"/>
  <c r="AB5" i="24" s="1"/>
  <c r="AB6" i="24" s="1"/>
  <c r="AB7" i="24" s="1"/>
  <c r="AB8" i="24" s="1"/>
  <c r="AB9" i="24" s="1"/>
  <c r="AB10" i="24" s="1"/>
  <c r="AB11" i="24" s="1"/>
  <c r="AB12" i="24" s="1"/>
  <c r="AB13" i="24" s="1"/>
  <c r="AB14" i="24" s="1"/>
  <c r="AB15" i="24" s="1"/>
  <c r="AB16" i="24" s="1"/>
  <c r="AB17" i="24" s="1"/>
  <c r="AB18" i="24" s="1"/>
  <c r="AB19" i="24" s="1"/>
  <c r="AB20" i="24" s="1"/>
  <c r="AB21" i="24" s="1"/>
  <c r="AB22" i="24" s="1"/>
  <c r="AB23" i="24" s="1"/>
  <c r="AB24" i="24" s="1"/>
  <c r="AB25" i="24" s="1"/>
  <c r="AB26" i="24" s="1"/>
  <c r="AB27" i="24" s="1"/>
  <c r="AB28" i="24" s="1"/>
  <c r="AB29" i="24" s="1"/>
  <c r="AB30" i="24" s="1"/>
  <c r="AB31" i="24" s="1"/>
  <c r="AB32" i="24" s="1"/>
  <c r="AB33" i="24" s="1"/>
  <c r="AB34" i="24" s="1"/>
  <c r="AB35" i="24" s="1"/>
  <c r="AB36" i="24" s="1"/>
  <c r="AB37" i="24" s="1"/>
  <c r="AB38" i="24" s="1"/>
  <c r="AB39" i="24" s="1"/>
  <c r="AB40" i="24" s="1"/>
  <c r="AB41" i="24" s="1"/>
  <c r="AB42" i="24" s="1"/>
  <c r="AB43" i="24" s="1"/>
  <c r="AB44" i="24" s="1"/>
  <c r="AB45" i="24" s="1"/>
  <c r="AB46" i="24" s="1"/>
  <c r="AB47" i="24" s="1"/>
  <c r="AB48" i="24" s="1"/>
  <c r="AB49" i="24" s="1"/>
  <c r="AB50" i="24" s="1"/>
  <c r="AB51" i="24" s="1"/>
  <c r="AB52" i="24" s="1"/>
  <c r="AB53" i="24" s="1"/>
  <c r="AB54" i="24" s="1"/>
  <c r="AB55" i="24" s="1"/>
  <c r="AB56" i="24" s="1"/>
  <c r="AB57" i="24" s="1"/>
  <c r="AB58" i="24" s="1"/>
  <c r="AB59" i="24" s="1"/>
  <c r="AB60" i="24" s="1"/>
  <c r="AB61" i="24" s="1"/>
  <c r="AB62" i="24" s="1"/>
  <c r="AB63" i="24" s="1"/>
  <c r="AB64" i="24" s="1"/>
  <c r="AB65" i="24" s="1"/>
  <c r="AB66" i="24" s="1"/>
  <c r="AB67" i="24" s="1"/>
  <c r="AB68" i="24" s="1"/>
  <c r="AB69" i="24" s="1"/>
  <c r="AB70" i="24" s="1"/>
  <c r="AB71" i="24" s="1"/>
  <c r="AB72" i="24" s="1"/>
  <c r="AB73" i="24" s="1"/>
  <c r="AB74" i="24" s="1"/>
  <c r="AB75" i="24" s="1"/>
  <c r="AB76" i="24" s="1"/>
  <c r="AB77" i="24" s="1"/>
  <c r="AB78" i="24" s="1"/>
  <c r="AB79" i="24" s="1"/>
  <c r="AB80" i="24" s="1"/>
  <c r="AB81" i="24" s="1"/>
  <c r="AB82" i="24" s="1"/>
  <c r="AB83" i="24" s="1"/>
  <c r="AB84" i="24" s="1"/>
  <c r="AB85" i="24" s="1"/>
  <c r="AB86" i="24" s="1"/>
  <c r="AB87" i="24" s="1"/>
  <c r="AB88" i="24" s="1"/>
  <c r="AB89" i="24" s="1"/>
  <c r="AB90" i="24" s="1"/>
  <c r="AB91" i="24" s="1"/>
  <c r="AB92" i="24" s="1"/>
  <c r="AB93" i="24" s="1"/>
  <c r="AB94" i="24" s="1"/>
  <c r="AB95" i="24" s="1"/>
  <c r="AB96" i="24" s="1"/>
  <c r="AB97" i="24" s="1"/>
  <c r="AB98" i="24" s="1"/>
  <c r="AB99" i="24" s="1"/>
  <c r="AB100" i="24" s="1"/>
  <c r="AB101" i="24" s="1"/>
  <c r="AA2" i="24"/>
  <c r="AA3" i="24" s="1"/>
  <c r="AA4" i="24" s="1"/>
  <c r="AA5" i="24" s="1"/>
  <c r="AA6" i="24" s="1"/>
  <c r="AA7" i="24" s="1"/>
  <c r="AA8" i="24" s="1"/>
  <c r="AA9" i="24" s="1"/>
  <c r="AA10" i="24" s="1"/>
  <c r="AA11" i="24" s="1"/>
  <c r="AA12" i="24" s="1"/>
  <c r="AA13" i="24" s="1"/>
  <c r="AA14" i="24" s="1"/>
  <c r="AA15" i="24" s="1"/>
  <c r="AA16" i="24" s="1"/>
  <c r="AA17" i="24" s="1"/>
  <c r="AA18" i="24" s="1"/>
  <c r="AA19" i="24" s="1"/>
  <c r="AA20" i="24" s="1"/>
  <c r="AA21" i="24" s="1"/>
  <c r="AA22" i="24" s="1"/>
  <c r="AA23" i="24" s="1"/>
  <c r="AA24" i="24" s="1"/>
  <c r="AA25" i="24" s="1"/>
  <c r="AA26" i="24" s="1"/>
  <c r="AA27" i="24" s="1"/>
  <c r="AA28" i="24" s="1"/>
  <c r="AA29" i="24" s="1"/>
  <c r="AA30" i="24" s="1"/>
  <c r="AA31" i="24" s="1"/>
  <c r="AA32" i="24" s="1"/>
  <c r="AA33" i="24" s="1"/>
  <c r="AA34" i="24" s="1"/>
  <c r="AA35" i="24" s="1"/>
  <c r="AA36" i="24" s="1"/>
  <c r="AA37" i="24" s="1"/>
  <c r="AA38" i="24" s="1"/>
  <c r="AA39" i="24" s="1"/>
  <c r="AA40" i="24" s="1"/>
  <c r="AA41" i="24" s="1"/>
  <c r="AA42" i="24" s="1"/>
  <c r="AA43" i="24" s="1"/>
  <c r="AA44" i="24" s="1"/>
  <c r="AA45" i="24" s="1"/>
  <c r="AA46" i="24" s="1"/>
  <c r="AA47" i="24" s="1"/>
  <c r="AA48" i="24" s="1"/>
  <c r="AA49" i="24" s="1"/>
  <c r="AA50" i="24" s="1"/>
  <c r="AA51" i="24" s="1"/>
  <c r="AA52" i="24" s="1"/>
  <c r="AA53" i="24" s="1"/>
  <c r="AA54" i="24" s="1"/>
  <c r="AA55" i="24" s="1"/>
  <c r="AA56" i="24" s="1"/>
  <c r="AA57" i="24" s="1"/>
  <c r="AA58" i="24" s="1"/>
  <c r="AA59" i="24" s="1"/>
  <c r="AA60" i="24" s="1"/>
  <c r="AA61" i="24" s="1"/>
  <c r="AA62" i="24" s="1"/>
  <c r="AA63" i="24" s="1"/>
  <c r="AA64" i="24" s="1"/>
  <c r="AA65" i="24" s="1"/>
  <c r="AA66" i="24" s="1"/>
  <c r="AA67" i="24" s="1"/>
  <c r="AA68" i="24" s="1"/>
  <c r="AA69" i="24" s="1"/>
  <c r="AA70" i="24" s="1"/>
  <c r="AA71" i="24" s="1"/>
  <c r="AA72" i="24" s="1"/>
  <c r="AA73" i="24" s="1"/>
  <c r="AA74" i="24" s="1"/>
  <c r="AA75" i="24" s="1"/>
  <c r="AA76" i="24" s="1"/>
  <c r="AA77" i="24" s="1"/>
  <c r="AA78" i="24" s="1"/>
  <c r="AA79" i="24" s="1"/>
  <c r="AA80" i="24" s="1"/>
  <c r="AA81" i="24" s="1"/>
  <c r="AA82" i="24" s="1"/>
  <c r="AA83" i="24" s="1"/>
  <c r="AA84" i="24" s="1"/>
  <c r="AA85" i="24" s="1"/>
  <c r="AA86" i="24" s="1"/>
  <c r="AA87" i="24" s="1"/>
  <c r="AA88" i="24" s="1"/>
  <c r="AA89" i="24" s="1"/>
  <c r="AA90" i="24" s="1"/>
  <c r="AA91" i="24" s="1"/>
  <c r="AA92" i="24" s="1"/>
  <c r="AA93" i="24" s="1"/>
  <c r="AA94" i="24" s="1"/>
  <c r="AA95" i="24" s="1"/>
  <c r="AA96" i="24" s="1"/>
  <c r="AA97" i="24" s="1"/>
  <c r="AA98" i="24" s="1"/>
  <c r="AA99" i="24" s="1"/>
  <c r="AA100" i="24" s="1"/>
  <c r="AA101" i="24" s="1"/>
  <c r="Z2" i="24"/>
  <c r="Z3" i="24" s="1"/>
  <c r="Z4" i="24" s="1"/>
  <c r="Z5" i="24" s="1"/>
  <c r="Z6" i="24" s="1"/>
  <c r="Z7" i="24" s="1"/>
  <c r="Z8" i="24" s="1"/>
  <c r="Z9" i="24" s="1"/>
  <c r="Z10" i="24" s="1"/>
  <c r="Z11" i="24" s="1"/>
  <c r="Z12" i="24" s="1"/>
  <c r="Z13" i="24" s="1"/>
  <c r="Z14" i="24" s="1"/>
  <c r="Z15" i="24" s="1"/>
  <c r="Z16" i="24" s="1"/>
  <c r="Z17" i="24" s="1"/>
  <c r="Z18" i="24" s="1"/>
  <c r="Z19" i="24" s="1"/>
  <c r="Z20" i="24" s="1"/>
  <c r="Z21" i="24" s="1"/>
  <c r="Z22" i="24" s="1"/>
  <c r="Z23" i="24" s="1"/>
  <c r="Z24" i="24" s="1"/>
  <c r="Z25" i="24" s="1"/>
  <c r="Z26" i="24" s="1"/>
  <c r="Z27" i="24" s="1"/>
  <c r="Z28" i="24" s="1"/>
  <c r="Z29" i="24" s="1"/>
  <c r="Z30" i="24" s="1"/>
  <c r="Z31" i="24" s="1"/>
  <c r="Z32" i="24" s="1"/>
  <c r="Z33" i="24" s="1"/>
  <c r="Z34" i="24" s="1"/>
  <c r="Z35" i="24" s="1"/>
  <c r="Z36" i="24" s="1"/>
  <c r="Z37" i="24" s="1"/>
  <c r="Z38" i="24" s="1"/>
  <c r="Z39" i="24" s="1"/>
  <c r="Z40" i="24" s="1"/>
  <c r="Z41" i="24" s="1"/>
  <c r="Z42" i="24" s="1"/>
  <c r="Z43" i="24" s="1"/>
  <c r="Z44" i="24" s="1"/>
  <c r="Z45" i="24" s="1"/>
  <c r="Z46" i="24" s="1"/>
  <c r="Z47" i="24" s="1"/>
  <c r="Z48" i="24" s="1"/>
  <c r="Z49" i="24" s="1"/>
  <c r="Z50" i="24" s="1"/>
  <c r="Z51" i="24" s="1"/>
  <c r="Z52" i="24" s="1"/>
  <c r="Z53" i="24" s="1"/>
  <c r="Z54" i="24" s="1"/>
  <c r="Z55" i="24" s="1"/>
  <c r="Z56" i="24" s="1"/>
  <c r="Z57" i="24" s="1"/>
  <c r="Z58" i="24" s="1"/>
  <c r="Z59" i="24" s="1"/>
  <c r="Z60" i="24" s="1"/>
  <c r="Z61" i="24" s="1"/>
  <c r="Z62" i="24" s="1"/>
  <c r="Z63" i="24" s="1"/>
  <c r="Z64" i="24" s="1"/>
  <c r="Z65" i="24" s="1"/>
  <c r="Z66" i="24" s="1"/>
  <c r="Z67" i="24" s="1"/>
  <c r="Z68" i="24" s="1"/>
  <c r="Z69" i="24" s="1"/>
  <c r="Z70" i="24" s="1"/>
  <c r="Z71" i="24" s="1"/>
  <c r="Z72" i="24" s="1"/>
  <c r="Z73" i="24" s="1"/>
  <c r="Z74" i="24" s="1"/>
  <c r="Z75" i="24" s="1"/>
  <c r="Z76" i="24" s="1"/>
  <c r="Z77" i="24" s="1"/>
  <c r="Z78" i="24" s="1"/>
  <c r="Z79" i="24" s="1"/>
  <c r="Z80" i="24" s="1"/>
  <c r="Z81" i="24" s="1"/>
  <c r="Z82" i="24" s="1"/>
  <c r="Z83" i="24" s="1"/>
  <c r="Z84" i="24" s="1"/>
  <c r="Z85" i="24" s="1"/>
  <c r="Z86" i="24" s="1"/>
  <c r="Z87" i="24" s="1"/>
  <c r="Z88" i="24" s="1"/>
  <c r="Z89" i="24" s="1"/>
  <c r="Z90" i="24" s="1"/>
  <c r="Z91" i="24" s="1"/>
  <c r="Z92" i="24" s="1"/>
  <c r="Z93" i="24" s="1"/>
  <c r="Z94" i="24" s="1"/>
  <c r="Z95" i="24" s="1"/>
  <c r="Z96" i="24" s="1"/>
  <c r="Z97" i="24" s="1"/>
  <c r="Z98" i="24" s="1"/>
  <c r="Z99" i="24" s="1"/>
  <c r="Z100" i="24" s="1"/>
  <c r="Z101" i="24" s="1"/>
  <c r="Y2" i="24"/>
  <c r="Y3" i="24" s="1"/>
  <c r="Y4" i="24" s="1"/>
  <c r="Y5" i="24" s="1"/>
  <c r="Y6" i="24" s="1"/>
  <c r="Y7" i="24" s="1"/>
  <c r="Y8" i="24" s="1"/>
  <c r="Y9" i="24" s="1"/>
  <c r="Y10" i="24" s="1"/>
  <c r="Y11" i="24" s="1"/>
  <c r="Y12" i="24" s="1"/>
  <c r="Y13" i="24" s="1"/>
  <c r="Y14" i="24" s="1"/>
  <c r="Y15" i="24" s="1"/>
  <c r="Y16" i="24" s="1"/>
  <c r="Y17" i="24" s="1"/>
  <c r="Y18" i="24" s="1"/>
  <c r="Y19" i="24" s="1"/>
  <c r="Y20" i="24" s="1"/>
  <c r="Y21" i="24" s="1"/>
  <c r="Y22" i="24" s="1"/>
  <c r="Y23" i="24" s="1"/>
  <c r="Y24" i="24" s="1"/>
  <c r="Y25" i="24" s="1"/>
  <c r="Y26" i="24" s="1"/>
  <c r="Y27" i="24" s="1"/>
  <c r="Y28" i="24" s="1"/>
  <c r="Y29" i="24" s="1"/>
  <c r="Y30" i="24" s="1"/>
  <c r="Y31" i="24" s="1"/>
  <c r="Y32" i="24" s="1"/>
  <c r="Y33" i="24" s="1"/>
  <c r="Y34" i="24" s="1"/>
  <c r="Y35" i="24" s="1"/>
  <c r="Y36" i="24" s="1"/>
  <c r="Y37" i="24" s="1"/>
  <c r="Y38" i="24" s="1"/>
  <c r="Y39" i="24" s="1"/>
  <c r="Y40" i="24" s="1"/>
  <c r="Y41" i="24" s="1"/>
  <c r="Y42" i="24" s="1"/>
  <c r="Y43" i="24" s="1"/>
  <c r="Y44" i="24" s="1"/>
  <c r="Y45" i="24" s="1"/>
  <c r="Y46" i="24" s="1"/>
  <c r="Y47" i="24" s="1"/>
  <c r="Y48" i="24" s="1"/>
  <c r="Y49" i="24" s="1"/>
  <c r="Y50" i="24" s="1"/>
  <c r="Y51" i="24" s="1"/>
  <c r="Y52" i="24" s="1"/>
  <c r="Y53" i="24" s="1"/>
  <c r="Y54" i="24" s="1"/>
  <c r="Y55" i="24" s="1"/>
  <c r="Y56" i="24" s="1"/>
  <c r="Y57" i="24" s="1"/>
  <c r="Y58" i="24" s="1"/>
  <c r="Y59" i="24" s="1"/>
  <c r="Y60" i="24" s="1"/>
  <c r="Y61" i="24" s="1"/>
  <c r="Y62" i="24" s="1"/>
  <c r="Y63" i="24" s="1"/>
  <c r="Y64" i="24" s="1"/>
  <c r="Y65" i="24" s="1"/>
  <c r="Y66" i="24" s="1"/>
  <c r="Y67" i="24" s="1"/>
  <c r="Y68" i="24" s="1"/>
  <c r="Y69" i="24" s="1"/>
  <c r="Y70" i="24" s="1"/>
  <c r="Y71" i="24" s="1"/>
  <c r="Y72" i="24" s="1"/>
  <c r="Y73" i="24" s="1"/>
  <c r="Y74" i="24" s="1"/>
  <c r="Y75" i="24" s="1"/>
  <c r="Y76" i="24" s="1"/>
  <c r="Y77" i="24" s="1"/>
  <c r="Y78" i="24" s="1"/>
  <c r="Y79" i="24" s="1"/>
  <c r="Y80" i="24" s="1"/>
  <c r="Y81" i="24" s="1"/>
  <c r="Y82" i="24" s="1"/>
  <c r="Y83" i="24" s="1"/>
  <c r="Y84" i="24" s="1"/>
  <c r="Y85" i="24" s="1"/>
  <c r="Y86" i="24" s="1"/>
  <c r="Y87" i="24" s="1"/>
  <c r="Y88" i="24" s="1"/>
  <c r="Y89" i="24" s="1"/>
  <c r="Y90" i="24" s="1"/>
  <c r="Y91" i="24" s="1"/>
  <c r="Y92" i="24" s="1"/>
  <c r="Y93" i="24" s="1"/>
  <c r="Y94" i="24" s="1"/>
  <c r="Y95" i="24" s="1"/>
  <c r="Y96" i="24" s="1"/>
  <c r="Y97" i="24" s="1"/>
  <c r="Y98" i="24" s="1"/>
  <c r="Y99" i="24" s="1"/>
  <c r="Y100" i="24" s="1"/>
  <c r="Y101" i="24" s="1"/>
  <c r="X2" i="24"/>
  <c r="X3" i="24" s="1"/>
  <c r="X4" i="24" s="1"/>
  <c r="X5" i="24" s="1"/>
  <c r="X6" i="24" s="1"/>
  <c r="X7" i="24" s="1"/>
  <c r="X8" i="24" s="1"/>
  <c r="X9" i="24" s="1"/>
  <c r="X10" i="24" s="1"/>
  <c r="X11" i="24" s="1"/>
  <c r="X12" i="24" s="1"/>
  <c r="X13" i="24" s="1"/>
  <c r="X14" i="24" s="1"/>
  <c r="X15" i="24" s="1"/>
  <c r="X16" i="24" s="1"/>
  <c r="X17" i="24" s="1"/>
  <c r="X18" i="24" s="1"/>
  <c r="X19" i="24" s="1"/>
  <c r="X20" i="24" s="1"/>
  <c r="X21" i="24" s="1"/>
  <c r="X22" i="24" s="1"/>
  <c r="X23" i="24" s="1"/>
  <c r="X24" i="24" s="1"/>
  <c r="X25" i="24" s="1"/>
  <c r="X26" i="24" s="1"/>
  <c r="X27" i="24" s="1"/>
  <c r="X28" i="24" s="1"/>
  <c r="X29" i="24" s="1"/>
  <c r="X30" i="24" s="1"/>
  <c r="X31" i="24" s="1"/>
  <c r="X32" i="24" s="1"/>
  <c r="X33" i="24" s="1"/>
  <c r="X34" i="24" s="1"/>
  <c r="X35" i="24" s="1"/>
  <c r="X36" i="24" s="1"/>
  <c r="X37" i="24" s="1"/>
  <c r="X38" i="24" s="1"/>
  <c r="X39" i="24" s="1"/>
  <c r="X40" i="24" s="1"/>
  <c r="X41" i="24" s="1"/>
  <c r="X42" i="24" s="1"/>
  <c r="X43" i="24" s="1"/>
  <c r="X44" i="24" s="1"/>
  <c r="X45" i="24" s="1"/>
  <c r="X46" i="24" s="1"/>
  <c r="X47" i="24" s="1"/>
  <c r="X48" i="24" s="1"/>
  <c r="X49" i="24" s="1"/>
  <c r="X50" i="24" s="1"/>
  <c r="X51" i="24" s="1"/>
  <c r="X52" i="24" s="1"/>
  <c r="X53" i="24" s="1"/>
  <c r="X54" i="24" s="1"/>
  <c r="X55" i="24" s="1"/>
  <c r="X56" i="24" s="1"/>
  <c r="X57" i="24" s="1"/>
  <c r="X58" i="24" s="1"/>
  <c r="X59" i="24" s="1"/>
  <c r="X60" i="24" s="1"/>
  <c r="X61" i="24" s="1"/>
  <c r="X62" i="24" s="1"/>
  <c r="X63" i="24" s="1"/>
  <c r="X64" i="24" s="1"/>
  <c r="X65" i="24" s="1"/>
  <c r="X66" i="24" s="1"/>
  <c r="X67" i="24" s="1"/>
  <c r="X68" i="24" s="1"/>
  <c r="X69" i="24" s="1"/>
  <c r="X70" i="24" s="1"/>
  <c r="X71" i="24" s="1"/>
  <c r="X72" i="24" s="1"/>
  <c r="X73" i="24" s="1"/>
  <c r="X74" i="24" s="1"/>
  <c r="X75" i="24" s="1"/>
  <c r="X76" i="24" s="1"/>
  <c r="X77" i="24" s="1"/>
  <c r="X78" i="24" s="1"/>
  <c r="X79" i="24" s="1"/>
  <c r="X80" i="24" s="1"/>
  <c r="X81" i="24" s="1"/>
  <c r="X82" i="24" s="1"/>
  <c r="X83" i="24" s="1"/>
  <c r="X84" i="24" s="1"/>
  <c r="X85" i="24" s="1"/>
  <c r="X86" i="24" s="1"/>
  <c r="X87" i="24" s="1"/>
  <c r="X88" i="24" s="1"/>
  <c r="X89" i="24" s="1"/>
  <c r="X90" i="24" s="1"/>
  <c r="X91" i="24" s="1"/>
  <c r="X92" i="24" s="1"/>
  <c r="X93" i="24" s="1"/>
  <c r="X94" i="24" s="1"/>
  <c r="X95" i="24" s="1"/>
  <c r="X96" i="24" s="1"/>
  <c r="X97" i="24" s="1"/>
  <c r="X98" i="24" s="1"/>
  <c r="X99" i="24" s="1"/>
  <c r="X100" i="24" s="1"/>
  <c r="X101" i="24" s="1"/>
  <c r="W2" i="24"/>
  <c r="W3" i="24" s="1"/>
  <c r="W4" i="24" s="1"/>
  <c r="W5" i="24" s="1"/>
  <c r="W6" i="24" s="1"/>
  <c r="W7" i="24" s="1"/>
  <c r="W8" i="24" s="1"/>
  <c r="W9" i="24" s="1"/>
  <c r="W10" i="24" s="1"/>
  <c r="W11" i="24" s="1"/>
  <c r="W12" i="24" s="1"/>
  <c r="W13" i="24" s="1"/>
  <c r="W14" i="24" s="1"/>
  <c r="W15" i="24" s="1"/>
  <c r="W16" i="24" s="1"/>
  <c r="W17" i="24" s="1"/>
  <c r="W18" i="24" s="1"/>
  <c r="W19" i="24" s="1"/>
  <c r="W20" i="24" s="1"/>
  <c r="W21" i="24" s="1"/>
  <c r="W22" i="24" s="1"/>
  <c r="W23" i="24" s="1"/>
  <c r="W24" i="24" s="1"/>
  <c r="W25" i="24" s="1"/>
  <c r="W26" i="24" s="1"/>
  <c r="W27" i="24" s="1"/>
  <c r="W28" i="24" s="1"/>
  <c r="W29" i="24" s="1"/>
  <c r="W30" i="24" s="1"/>
  <c r="W31" i="24" s="1"/>
  <c r="W32" i="24" s="1"/>
  <c r="W33" i="24" s="1"/>
  <c r="W34" i="24" s="1"/>
  <c r="W35" i="24" s="1"/>
  <c r="W36" i="24" s="1"/>
  <c r="W37" i="24" s="1"/>
  <c r="W38" i="24" s="1"/>
  <c r="W39" i="24" s="1"/>
  <c r="W40" i="24" s="1"/>
  <c r="W41" i="24" s="1"/>
  <c r="W42" i="24" s="1"/>
  <c r="W43" i="24" s="1"/>
  <c r="W44" i="24" s="1"/>
  <c r="W45" i="24" s="1"/>
  <c r="W46" i="24" s="1"/>
  <c r="W47" i="24" s="1"/>
  <c r="W48" i="24" s="1"/>
  <c r="W49" i="24" s="1"/>
  <c r="W50" i="24" s="1"/>
  <c r="W51" i="24" s="1"/>
  <c r="W52" i="24" s="1"/>
  <c r="W53" i="24" s="1"/>
  <c r="W54" i="24" s="1"/>
  <c r="W55" i="24" s="1"/>
  <c r="W56" i="24" s="1"/>
  <c r="W57" i="24" s="1"/>
  <c r="W58" i="24" s="1"/>
  <c r="W59" i="24" s="1"/>
  <c r="W60" i="24" s="1"/>
  <c r="W61" i="24" s="1"/>
  <c r="W62" i="24" s="1"/>
  <c r="W63" i="24" s="1"/>
  <c r="W64" i="24" s="1"/>
  <c r="W65" i="24" s="1"/>
  <c r="W66" i="24" s="1"/>
  <c r="W67" i="24" s="1"/>
  <c r="W68" i="24" s="1"/>
  <c r="W69" i="24" s="1"/>
  <c r="W70" i="24" s="1"/>
  <c r="W71" i="24" s="1"/>
  <c r="W72" i="24" s="1"/>
  <c r="W73" i="24" s="1"/>
  <c r="W74" i="24" s="1"/>
  <c r="W75" i="24" s="1"/>
  <c r="W76" i="24" s="1"/>
  <c r="W77" i="24" s="1"/>
  <c r="W78" i="24" s="1"/>
  <c r="W79" i="24" s="1"/>
  <c r="W80" i="24" s="1"/>
  <c r="W81" i="24" s="1"/>
  <c r="W82" i="24" s="1"/>
  <c r="W83" i="24" s="1"/>
  <c r="W84" i="24" s="1"/>
  <c r="W85" i="24" s="1"/>
  <c r="W86" i="24" s="1"/>
  <c r="W87" i="24" s="1"/>
  <c r="W88" i="24" s="1"/>
  <c r="W89" i="24" s="1"/>
  <c r="W90" i="24" s="1"/>
  <c r="W91" i="24" s="1"/>
  <c r="W92" i="24" s="1"/>
  <c r="W93" i="24" s="1"/>
  <c r="W94" i="24" s="1"/>
  <c r="W95" i="24" s="1"/>
  <c r="W96" i="24" s="1"/>
  <c r="W97" i="24" s="1"/>
  <c r="W98" i="24" s="1"/>
  <c r="W99" i="24" s="1"/>
  <c r="W100" i="24" s="1"/>
  <c r="W101" i="24" s="1"/>
  <c r="V2" i="24"/>
  <c r="V3" i="24" s="1"/>
  <c r="V4" i="24" s="1"/>
  <c r="V5" i="24" s="1"/>
  <c r="V6" i="24" s="1"/>
  <c r="V7" i="24" s="1"/>
  <c r="V8" i="24" s="1"/>
  <c r="V9" i="24" s="1"/>
  <c r="V10" i="24" s="1"/>
  <c r="V11" i="24" s="1"/>
  <c r="V12" i="24" s="1"/>
  <c r="V13" i="24" s="1"/>
  <c r="V14" i="24" s="1"/>
  <c r="V15" i="24" s="1"/>
  <c r="V16" i="24" s="1"/>
  <c r="V17" i="24" s="1"/>
  <c r="V18" i="24" s="1"/>
  <c r="V19" i="24" s="1"/>
  <c r="V20" i="24" s="1"/>
  <c r="V21" i="24" s="1"/>
  <c r="V22" i="24" s="1"/>
  <c r="V23" i="24" s="1"/>
  <c r="V24" i="24" s="1"/>
  <c r="V25" i="24" s="1"/>
  <c r="V26" i="24" s="1"/>
  <c r="V27" i="24" s="1"/>
  <c r="V28" i="24" s="1"/>
  <c r="V29" i="24" s="1"/>
  <c r="V30" i="24" s="1"/>
  <c r="V31" i="24" s="1"/>
  <c r="V32" i="24" s="1"/>
  <c r="V33" i="24" s="1"/>
  <c r="V34" i="24" s="1"/>
  <c r="V35" i="24" s="1"/>
  <c r="V36" i="24" s="1"/>
  <c r="V37" i="24" s="1"/>
  <c r="V38" i="24" s="1"/>
  <c r="V39" i="24" s="1"/>
  <c r="V40" i="24" s="1"/>
  <c r="V41" i="24" s="1"/>
  <c r="V42" i="24" s="1"/>
  <c r="V43" i="24" s="1"/>
  <c r="V44" i="24" s="1"/>
  <c r="V45" i="24" s="1"/>
  <c r="V46" i="24" s="1"/>
  <c r="V47" i="24" s="1"/>
  <c r="V48" i="24" s="1"/>
  <c r="V49" i="24" s="1"/>
  <c r="V50" i="24" s="1"/>
  <c r="V51" i="24" s="1"/>
  <c r="V52" i="24" s="1"/>
  <c r="V53" i="24" s="1"/>
  <c r="V54" i="24" s="1"/>
  <c r="V55" i="24" s="1"/>
  <c r="V56" i="24" s="1"/>
  <c r="V57" i="24" s="1"/>
  <c r="V58" i="24" s="1"/>
  <c r="V59" i="24" s="1"/>
  <c r="V60" i="24" s="1"/>
  <c r="V61" i="24" s="1"/>
  <c r="V62" i="24" s="1"/>
  <c r="V63" i="24" s="1"/>
  <c r="V64" i="24" s="1"/>
  <c r="V65" i="24" s="1"/>
  <c r="V66" i="24" s="1"/>
  <c r="V67" i="24" s="1"/>
  <c r="V68" i="24" s="1"/>
  <c r="V69" i="24" s="1"/>
  <c r="V70" i="24" s="1"/>
  <c r="V71" i="24" s="1"/>
  <c r="V72" i="24" s="1"/>
  <c r="V73" i="24" s="1"/>
  <c r="V74" i="24" s="1"/>
  <c r="V75" i="24" s="1"/>
  <c r="V76" i="24" s="1"/>
  <c r="V77" i="24" s="1"/>
  <c r="V78" i="24" s="1"/>
  <c r="V79" i="24" s="1"/>
  <c r="V80" i="24" s="1"/>
  <c r="V81" i="24" s="1"/>
  <c r="V82" i="24" s="1"/>
  <c r="V83" i="24" s="1"/>
  <c r="V84" i="24" s="1"/>
  <c r="V85" i="24" s="1"/>
  <c r="V86" i="24" s="1"/>
  <c r="V87" i="24" s="1"/>
  <c r="V88" i="24" s="1"/>
  <c r="V89" i="24" s="1"/>
  <c r="V90" i="24" s="1"/>
  <c r="V91" i="24" s="1"/>
  <c r="V92" i="24" s="1"/>
  <c r="V93" i="24" s="1"/>
  <c r="V94" i="24" s="1"/>
  <c r="V95" i="24" s="1"/>
  <c r="V96" i="24" s="1"/>
  <c r="V97" i="24" s="1"/>
  <c r="V98" i="24" s="1"/>
  <c r="V99" i="24" s="1"/>
  <c r="V100" i="24" s="1"/>
  <c r="V101" i="24" s="1"/>
  <c r="U2" i="24"/>
  <c r="U3" i="24" s="1"/>
  <c r="U4" i="24" s="1"/>
  <c r="U5" i="24" s="1"/>
  <c r="U6" i="24" s="1"/>
  <c r="U7" i="24" s="1"/>
  <c r="U8" i="24" s="1"/>
  <c r="U9" i="24" s="1"/>
  <c r="U10" i="24" s="1"/>
  <c r="U11" i="24" s="1"/>
  <c r="U12" i="24" s="1"/>
  <c r="U13" i="24" s="1"/>
  <c r="U14" i="24" s="1"/>
  <c r="U15" i="24" s="1"/>
  <c r="U16" i="24" s="1"/>
  <c r="U17" i="24" s="1"/>
  <c r="U18" i="24" s="1"/>
  <c r="U19" i="24" s="1"/>
  <c r="U20" i="24" s="1"/>
  <c r="U21" i="24" s="1"/>
  <c r="U22" i="24" s="1"/>
  <c r="U23" i="24" s="1"/>
  <c r="U24" i="24" s="1"/>
  <c r="U25" i="24" s="1"/>
  <c r="U26" i="24" s="1"/>
  <c r="U27" i="24" s="1"/>
  <c r="U28" i="24" s="1"/>
  <c r="U29" i="24" s="1"/>
  <c r="U30" i="24" s="1"/>
  <c r="U31" i="24" s="1"/>
  <c r="U32" i="24" s="1"/>
  <c r="U33" i="24" s="1"/>
  <c r="U34" i="24" s="1"/>
  <c r="U35" i="24" s="1"/>
  <c r="U36" i="24" s="1"/>
  <c r="U37" i="24" s="1"/>
  <c r="U38" i="24" s="1"/>
  <c r="U39" i="24" s="1"/>
  <c r="U40" i="24" s="1"/>
  <c r="U41" i="24" s="1"/>
  <c r="U42" i="24" s="1"/>
  <c r="U43" i="24" s="1"/>
  <c r="U44" i="24" s="1"/>
  <c r="U45" i="24" s="1"/>
  <c r="U46" i="24" s="1"/>
  <c r="U47" i="24" s="1"/>
  <c r="U48" i="24" s="1"/>
  <c r="U49" i="24" s="1"/>
  <c r="U50" i="24" s="1"/>
  <c r="U51" i="24" s="1"/>
  <c r="U52" i="24" s="1"/>
  <c r="U53" i="24" s="1"/>
  <c r="U54" i="24" s="1"/>
  <c r="U55" i="24" s="1"/>
  <c r="U56" i="24" s="1"/>
  <c r="U57" i="24" s="1"/>
  <c r="U58" i="24" s="1"/>
  <c r="U59" i="24" s="1"/>
  <c r="U60" i="24" s="1"/>
  <c r="U61" i="24" s="1"/>
  <c r="U62" i="24" s="1"/>
  <c r="U63" i="24" s="1"/>
  <c r="U64" i="24" s="1"/>
  <c r="U65" i="24" s="1"/>
  <c r="U66" i="24" s="1"/>
  <c r="U67" i="24" s="1"/>
  <c r="U68" i="24" s="1"/>
  <c r="U69" i="24" s="1"/>
  <c r="U70" i="24" s="1"/>
  <c r="U71" i="24" s="1"/>
  <c r="U72" i="24" s="1"/>
  <c r="U73" i="24" s="1"/>
  <c r="U74" i="24" s="1"/>
  <c r="U75" i="24" s="1"/>
  <c r="U76" i="24" s="1"/>
  <c r="U77" i="24" s="1"/>
  <c r="U78" i="24" s="1"/>
  <c r="U79" i="24" s="1"/>
  <c r="U80" i="24" s="1"/>
  <c r="U81" i="24" s="1"/>
  <c r="U82" i="24" s="1"/>
  <c r="U83" i="24" s="1"/>
  <c r="U84" i="24" s="1"/>
  <c r="U85" i="24" s="1"/>
  <c r="U86" i="24" s="1"/>
  <c r="U87" i="24" s="1"/>
  <c r="U88" i="24" s="1"/>
  <c r="U89" i="24" s="1"/>
  <c r="U90" i="24" s="1"/>
  <c r="U91" i="24" s="1"/>
  <c r="U92" i="24" s="1"/>
  <c r="U93" i="24" s="1"/>
  <c r="U94" i="24" s="1"/>
  <c r="U95" i="24" s="1"/>
  <c r="U96" i="24" s="1"/>
  <c r="U97" i="24" s="1"/>
  <c r="U98" i="24" s="1"/>
  <c r="U99" i="24" s="1"/>
  <c r="U100" i="24" s="1"/>
  <c r="U101" i="24" s="1"/>
  <c r="T2" i="24"/>
  <c r="T3" i="24" s="1"/>
  <c r="T4" i="24" s="1"/>
  <c r="T5" i="24" s="1"/>
  <c r="T6" i="24" s="1"/>
  <c r="T7" i="24" s="1"/>
  <c r="T8" i="24" s="1"/>
  <c r="T9" i="24" s="1"/>
  <c r="T10" i="24" s="1"/>
  <c r="T11" i="24" s="1"/>
  <c r="T12" i="24" s="1"/>
  <c r="T13" i="24" s="1"/>
  <c r="T14" i="24" s="1"/>
  <c r="T15" i="24" s="1"/>
  <c r="T16" i="24" s="1"/>
  <c r="T17" i="24" s="1"/>
  <c r="T18" i="24" s="1"/>
  <c r="T19" i="24" s="1"/>
  <c r="T20" i="24" s="1"/>
  <c r="T21" i="24" s="1"/>
  <c r="T22" i="24" s="1"/>
  <c r="T23" i="24" s="1"/>
  <c r="T24" i="24" s="1"/>
  <c r="T25" i="24" s="1"/>
  <c r="T26" i="24" s="1"/>
  <c r="T27" i="24" s="1"/>
  <c r="T28" i="24" s="1"/>
  <c r="T29" i="24" s="1"/>
  <c r="T30" i="24" s="1"/>
  <c r="T31" i="24" s="1"/>
  <c r="T32" i="24" s="1"/>
  <c r="T33" i="24" s="1"/>
  <c r="T34" i="24" s="1"/>
  <c r="T35" i="24" s="1"/>
  <c r="T36" i="24" s="1"/>
  <c r="T37" i="24" s="1"/>
  <c r="T38" i="24" s="1"/>
  <c r="T39" i="24" s="1"/>
  <c r="T40" i="24" s="1"/>
  <c r="T41" i="24" s="1"/>
  <c r="T42" i="24" s="1"/>
  <c r="T43" i="24" s="1"/>
  <c r="T44" i="24" s="1"/>
  <c r="T45" i="24" s="1"/>
  <c r="T46" i="24" s="1"/>
  <c r="T47" i="24" s="1"/>
  <c r="T48" i="24" s="1"/>
  <c r="T49" i="24" s="1"/>
  <c r="T50" i="24" s="1"/>
  <c r="T51" i="24" s="1"/>
  <c r="T52" i="24" s="1"/>
  <c r="T53" i="24" s="1"/>
  <c r="T54" i="24" s="1"/>
  <c r="T55" i="24" s="1"/>
  <c r="T56" i="24" s="1"/>
  <c r="T57" i="24" s="1"/>
  <c r="T58" i="24" s="1"/>
  <c r="T59" i="24" s="1"/>
  <c r="T60" i="24" s="1"/>
  <c r="T61" i="24" s="1"/>
  <c r="T62" i="24" s="1"/>
  <c r="T63" i="24" s="1"/>
  <c r="T64" i="24" s="1"/>
  <c r="T65" i="24" s="1"/>
  <c r="T66" i="24" s="1"/>
  <c r="T67" i="24" s="1"/>
  <c r="T68" i="24" s="1"/>
  <c r="T69" i="24" s="1"/>
  <c r="T70" i="24" s="1"/>
  <c r="T71" i="24" s="1"/>
  <c r="T72" i="24" s="1"/>
  <c r="T73" i="24" s="1"/>
  <c r="T74" i="24" s="1"/>
  <c r="T75" i="24" s="1"/>
  <c r="T76" i="24" s="1"/>
  <c r="T77" i="24" s="1"/>
  <c r="T78" i="24" s="1"/>
  <c r="T79" i="24" s="1"/>
  <c r="T80" i="24" s="1"/>
  <c r="T81" i="24" s="1"/>
  <c r="T82" i="24" s="1"/>
  <c r="T83" i="24" s="1"/>
  <c r="T84" i="24" s="1"/>
  <c r="T85" i="24" s="1"/>
  <c r="T86" i="24" s="1"/>
  <c r="T87" i="24" s="1"/>
  <c r="T88" i="24" s="1"/>
  <c r="T89" i="24" s="1"/>
  <c r="T90" i="24" s="1"/>
  <c r="T91" i="24" s="1"/>
  <c r="T92" i="24" s="1"/>
  <c r="T93" i="24" s="1"/>
  <c r="T94" i="24" s="1"/>
  <c r="T95" i="24" s="1"/>
  <c r="T96" i="24" s="1"/>
  <c r="T97" i="24" s="1"/>
  <c r="T98" i="24" s="1"/>
  <c r="T99" i="24" s="1"/>
  <c r="T100" i="24" s="1"/>
  <c r="T101" i="24" s="1"/>
  <c r="S2" i="24"/>
  <c r="S3" i="24" s="1"/>
  <c r="S4" i="24" s="1"/>
  <c r="S5" i="24" s="1"/>
  <c r="S6" i="24" s="1"/>
  <c r="S7" i="24" s="1"/>
  <c r="S8" i="24" s="1"/>
  <c r="S9" i="24" s="1"/>
  <c r="S10" i="24" s="1"/>
  <c r="S11" i="24" s="1"/>
  <c r="S12" i="24" s="1"/>
  <c r="S13" i="24" s="1"/>
  <c r="S14" i="24" s="1"/>
  <c r="S15" i="24" s="1"/>
  <c r="S16" i="24" s="1"/>
  <c r="S17" i="24" s="1"/>
  <c r="S18" i="24" s="1"/>
  <c r="S19" i="24" s="1"/>
  <c r="S20" i="24" s="1"/>
  <c r="S21" i="24" s="1"/>
  <c r="S22" i="24" s="1"/>
  <c r="S23" i="24" s="1"/>
  <c r="S24" i="24" s="1"/>
  <c r="S25" i="24" s="1"/>
  <c r="S26" i="24" s="1"/>
  <c r="S27" i="24" s="1"/>
  <c r="S28" i="24" s="1"/>
  <c r="S29" i="24" s="1"/>
  <c r="S30" i="24" s="1"/>
  <c r="S31" i="24" s="1"/>
  <c r="S32" i="24" s="1"/>
  <c r="S33" i="24" s="1"/>
  <c r="S34" i="24" s="1"/>
  <c r="S35" i="24" s="1"/>
  <c r="S36" i="24" s="1"/>
  <c r="S37" i="24" s="1"/>
  <c r="S38" i="24" s="1"/>
  <c r="S39" i="24" s="1"/>
  <c r="S40" i="24" s="1"/>
  <c r="S41" i="24" s="1"/>
  <c r="S42" i="24" s="1"/>
  <c r="S43" i="24" s="1"/>
  <c r="S44" i="24" s="1"/>
  <c r="S45" i="24" s="1"/>
  <c r="S46" i="24" s="1"/>
  <c r="S47" i="24" s="1"/>
  <c r="S48" i="24" s="1"/>
  <c r="S49" i="24" s="1"/>
  <c r="S50" i="24" s="1"/>
  <c r="S51" i="24" s="1"/>
  <c r="S52" i="24" s="1"/>
  <c r="S53" i="24" s="1"/>
  <c r="S54" i="24" s="1"/>
  <c r="S55" i="24" s="1"/>
  <c r="S56" i="24" s="1"/>
  <c r="S57" i="24" s="1"/>
  <c r="S58" i="24" s="1"/>
  <c r="S59" i="24" s="1"/>
  <c r="S60" i="24" s="1"/>
  <c r="S61" i="24" s="1"/>
  <c r="S62" i="24" s="1"/>
  <c r="S63" i="24" s="1"/>
  <c r="S64" i="24" s="1"/>
  <c r="S65" i="24" s="1"/>
  <c r="S66" i="24" s="1"/>
  <c r="S67" i="24" s="1"/>
  <c r="S68" i="24" s="1"/>
  <c r="S69" i="24" s="1"/>
  <c r="S70" i="24" s="1"/>
  <c r="S71" i="24" s="1"/>
  <c r="S72" i="24" s="1"/>
  <c r="S73" i="24" s="1"/>
  <c r="S74" i="24" s="1"/>
  <c r="S75" i="24" s="1"/>
  <c r="S76" i="24" s="1"/>
  <c r="S77" i="24" s="1"/>
  <c r="S78" i="24" s="1"/>
  <c r="S79" i="24" s="1"/>
  <c r="S80" i="24" s="1"/>
  <c r="S81" i="24" s="1"/>
  <c r="S82" i="24" s="1"/>
  <c r="S83" i="24" s="1"/>
  <c r="S84" i="24" s="1"/>
  <c r="S85" i="24" s="1"/>
  <c r="S86" i="24" s="1"/>
  <c r="S87" i="24" s="1"/>
  <c r="S88" i="24" s="1"/>
  <c r="S89" i="24" s="1"/>
  <c r="S90" i="24" s="1"/>
  <c r="S91" i="24" s="1"/>
  <c r="S92" i="24" s="1"/>
  <c r="S93" i="24" s="1"/>
  <c r="S94" i="24" s="1"/>
  <c r="S95" i="24" s="1"/>
  <c r="S96" i="24" s="1"/>
  <c r="S97" i="24" s="1"/>
  <c r="S98" i="24" s="1"/>
  <c r="S99" i="24" s="1"/>
  <c r="S100" i="24" s="1"/>
  <c r="S101" i="24" s="1"/>
  <c r="R2" i="24"/>
  <c r="R3" i="24" s="1"/>
  <c r="R4" i="24" s="1"/>
  <c r="R5" i="24" s="1"/>
  <c r="R6" i="24" s="1"/>
  <c r="R7" i="24" s="1"/>
  <c r="R8" i="24" s="1"/>
  <c r="R9" i="24" s="1"/>
  <c r="R10" i="24" s="1"/>
  <c r="R11" i="24" s="1"/>
  <c r="R12" i="24" s="1"/>
  <c r="R13" i="24" s="1"/>
  <c r="R14" i="24" s="1"/>
  <c r="R15" i="24" s="1"/>
  <c r="R16" i="24" s="1"/>
  <c r="R17" i="24" s="1"/>
  <c r="R18" i="24" s="1"/>
  <c r="R19" i="24" s="1"/>
  <c r="R20" i="24" s="1"/>
  <c r="R21" i="24" s="1"/>
  <c r="R22" i="24" s="1"/>
  <c r="R23" i="24" s="1"/>
  <c r="R24" i="24" s="1"/>
  <c r="R25" i="24" s="1"/>
  <c r="R26" i="24" s="1"/>
  <c r="R27" i="24" s="1"/>
  <c r="R28" i="24" s="1"/>
  <c r="R29" i="24" s="1"/>
  <c r="R30" i="24" s="1"/>
  <c r="R31" i="24" s="1"/>
  <c r="R32" i="24" s="1"/>
  <c r="R33" i="24" s="1"/>
  <c r="R34" i="24" s="1"/>
  <c r="R35" i="24" s="1"/>
  <c r="R36" i="24" s="1"/>
  <c r="R37" i="24" s="1"/>
  <c r="R38" i="24" s="1"/>
  <c r="R39" i="24" s="1"/>
  <c r="R40" i="24" s="1"/>
  <c r="R41" i="24" s="1"/>
  <c r="R42" i="24" s="1"/>
  <c r="R43" i="24" s="1"/>
  <c r="R44" i="24" s="1"/>
  <c r="R45" i="24" s="1"/>
  <c r="R46" i="24" s="1"/>
  <c r="R47" i="24" s="1"/>
  <c r="R48" i="24" s="1"/>
  <c r="R49" i="24" s="1"/>
  <c r="R50" i="24" s="1"/>
  <c r="R51" i="24" s="1"/>
  <c r="R52" i="24" s="1"/>
  <c r="R53" i="24" s="1"/>
  <c r="R54" i="24" s="1"/>
  <c r="R55" i="24" s="1"/>
  <c r="R56" i="24" s="1"/>
  <c r="R57" i="24" s="1"/>
  <c r="R58" i="24" s="1"/>
  <c r="R59" i="24" s="1"/>
  <c r="R60" i="24" s="1"/>
  <c r="R61" i="24" s="1"/>
  <c r="R62" i="24" s="1"/>
  <c r="R63" i="24" s="1"/>
  <c r="R64" i="24" s="1"/>
  <c r="R65" i="24" s="1"/>
  <c r="R66" i="24" s="1"/>
  <c r="R67" i="24" s="1"/>
  <c r="R68" i="24" s="1"/>
  <c r="R69" i="24" s="1"/>
  <c r="R70" i="24" s="1"/>
  <c r="R71" i="24" s="1"/>
  <c r="R72" i="24" s="1"/>
  <c r="R73" i="24" s="1"/>
  <c r="R74" i="24" s="1"/>
  <c r="R75" i="24" s="1"/>
  <c r="R76" i="24" s="1"/>
  <c r="R77" i="24" s="1"/>
  <c r="R78" i="24" s="1"/>
  <c r="R79" i="24" s="1"/>
  <c r="R80" i="24" s="1"/>
  <c r="R81" i="24" s="1"/>
  <c r="R82" i="24" s="1"/>
  <c r="R83" i="24" s="1"/>
  <c r="R84" i="24" s="1"/>
  <c r="R85" i="24" s="1"/>
  <c r="R86" i="24" s="1"/>
  <c r="R87" i="24" s="1"/>
  <c r="R88" i="24" s="1"/>
  <c r="R89" i="24" s="1"/>
  <c r="R90" i="24" s="1"/>
  <c r="R91" i="24" s="1"/>
  <c r="R92" i="24" s="1"/>
  <c r="R93" i="24" s="1"/>
  <c r="R94" i="24" s="1"/>
  <c r="R95" i="24" s="1"/>
  <c r="R96" i="24" s="1"/>
  <c r="R97" i="24" s="1"/>
  <c r="R98" i="24" s="1"/>
  <c r="R99" i="24" s="1"/>
  <c r="R100" i="24" s="1"/>
  <c r="R101" i="24" s="1"/>
  <c r="AF1" i="24"/>
  <c r="AE1" i="24"/>
  <c r="AD1" i="24"/>
  <c r="AC1" i="24"/>
  <c r="AB1" i="24"/>
  <c r="AA1" i="24"/>
  <c r="Z1" i="24"/>
  <c r="Y1" i="24"/>
  <c r="X1" i="24"/>
  <c r="W1" i="24"/>
  <c r="V1" i="24"/>
  <c r="U1" i="24"/>
  <c r="T1" i="24"/>
  <c r="S1" i="24"/>
  <c r="R1" i="24"/>
  <c r="C7" i="38" l="1"/>
  <c r="F11" i="38" l="1"/>
  <c r="F10" i="38"/>
  <c r="F9" i="38"/>
  <c r="F6" i="38"/>
  <c r="F5" i="38"/>
  <c r="U18" i="35"/>
  <c r="U17" i="35"/>
  <c r="U16" i="35"/>
  <c r="Y16" i="35" s="1"/>
  <c r="U15" i="35"/>
  <c r="Y15" i="35" s="1"/>
  <c r="U14" i="35"/>
  <c r="U13" i="35"/>
  <c r="T13" i="35"/>
  <c r="U12" i="35"/>
  <c r="T12" i="35"/>
  <c r="U11" i="35"/>
  <c r="U10" i="35"/>
  <c r="U9" i="35"/>
  <c r="Y9" i="35" s="1"/>
  <c r="U8" i="35"/>
  <c r="U7" i="35"/>
  <c r="T7" i="35"/>
  <c r="U6" i="35"/>
  <c r="Y6" i="35" s="1"/>
  <c r="T6" i="35"/>
  <c r="T5" i="35"/>
  <c r="T4" i="35"/>
  <c r="X4" i="35" s="1"/>
  <c r="U3" i="35"/>
  <c r="Y3" i="35" s="1"/>
  <c r="T3" i="35"/>
  <c r="A205" i="35"/>
  <c r="A204" i="35"/>
  <c r="A203" i="35"/>
  <c r="A202" i="35"/>
  <c r="A201" i="35"/>
  <c r="A200" i="35"/>
  <c r="A199" i="35"/>
  <c r="A198" i="35"/>
  <c r="A197" i="35"/>
  <c r="A196" i="35"/>
  <c r="A195"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1" i="35"/>
  <c r="A19" i="35"/>
  <c r="S18" i="35"/>
  <c r="R18" i="35"/>
  <c r="Q18" i="35"/>
  <c r="AA18" i="35" s="1"/>
  <c r="P18" i="35"/>
  <c r="Z18" i="35" s="1"/>
  <c r="O18" i="35"/>
  <c r="N18" i="35"/>
  <c r="A18" i="35"/>
  <c r="S17" i="35"/>
  <c r="R17" i="35"/>
  <c r="Q17" i="35"/>
  <c r="AA17" i="35" s="1"/>
  <c r="P17" i="35"/>
  <c r="Z17" i="35" s="1"/>
  <c r="O17" i="35"/>
  <c r="N17" i="35"/>
  <c r="A17" i="35"/>
  <c r="S16" i="35"/>
  <c r="R16" i="35"/>
  <c r="Q16" i="35"/>
  <c r="AA16" i="35" s="1"/>
  <c r="P16" i="35"/>
  <c r="Z16" i="35" s="1"/>
  <c r="O16" i="35"/>
  <c r="N16" i="35"/>
  <c r="A16" i="35"/>
  <c r="S15" i="35"/>
  <c r="R15" i="35"/>
  <c r="Q15" i="35"/>
  <c r="AA15" i="35" s="1"/>
  <c r="P15" i="35"/>
  <c r="Z15" i="35" s="1"/>
  <c r="O15" i="35"/>
  <c r="N15" i="35"/>
  <c r="A15" i="35"/>
  <c r="AA14" i="35"/>
  <c r="W14" i="35"/>
  <c r="S14" i="35"/>
  <c r="R14" i="35"/>
  <c r="Q14" i="35"/>
  <c r="P14" i="35"/>
  <c r="Z14" i="35" s="1"/>
  <c r="O14" i="35"/>
  <c r="N14" i="35"/>
  <c r="A14" i="35"/>
  <c r="AA13" i="35"/>
  <c r="Z13" i="35"/>
  <c r="X13" i="35"/>
  <c r="V13" i="35"/>
  <c r="Y13" i="35"/>
  <c r="S13" i="35"/>
  <c r="R13" i="35"/>
  <c r="Q13" i="35"/>
  <c r="P13" i="35"/>
  <c r="O13" i="35"/>
  <c r="N13" i="35"/>
  <c r="A13" i="35"/>
  <c r="S12" i="35"/>
  <c r="R12" i="35"/>
  <c r="Q12" i="35"/>
  <c r="P12" i="35"/>
  <c r="O12" i="35"/>
  <c r="N12" i="35"/>
  <c r="A12" i="35"/>
  <c r="S11" i="35"/>
  <c r="R11" i="35"/>
  <c r="Q11" i="35"/>
  <c r="AA11" i="35" s="1"/>
  <c r="P11" i="35"/>
  <c r="Z11" i="35" s="1"/>
  <c r="O11" i="35"/>
  <c r="N11" i="35"/>
  <c r="A11" i="35"/>
  <c r="S10" i="35"/>
  <c r="R10" i="35"/>
  <c r="Q10" i="35"/>
  <c r="AA10" i="35" s="1"/>
  <c r="P10" i="35"/>
  <c r="O10" i="35"/>
  <c r="N10" i="35"/>
  <c r="A10" i="35"/>
  <c r="S9" i="35"/>
  <c r="R9" i="35"/>
  <c r="Q9" i="35"/>
  <c r="AA9" i="35" s="1"/>
  <c r="P9" i="35"/>
  <c r="Z9" i="35" s="1"/>
  <c r="O9" i="35"/>
  <c r="N9" i="35"/>
  <c r="A9" i="35"/>
  <c r="S8" i="35"/>
  <c r="R8" i="35"/>
  <c r="Q8" i="35"/>
  <c r="AA8" i="35" s="1"/>
  <c r="P8" i="35"/>
  <c r="Z8" i="35" s="1"/>
  <c r="O8" i="35"/>
  <c r="N8" i="35"/>
  <c r="A8" i="35"/>
  <c r="AA7" i="35"/>
  <c r="Z7" i="35"/>
  <c r="V7" i="35"/>
  <c r="X7" i="35"/>
  <c r="S7" i="35"/>
  <c r="R7" i="35"/>
  <c r="Q7" i="35"/>
  <c r="P7" i="35"/>
  <c r="O7" i="35"/>
  <c r="N7" i="35"/>
  <c r="A7" i="35"/>
  <c r="X6" i="35"/>
  <c r="S6" i="35"/>
  <c r="R6" i="35"/>
  <c r="Q6" i="35"/>
  <c r="P6" i="35"/>
  <c r="O6" i="35"/>
  <c r="N6" i="35"/>
  <c r="A6" i="35"/>
  <c r="S5" i="35"/>
  <c r="U5" i="35" s="1"/>
  <c r="Y5" i="35" s="1"/>
  <c r="R5" i="35"/>
  <c r="Q5" i="35"/>
  <c r="AA5" i="35" s="1"/>
  <c r="P5" i="35"/>
  <c r="Z5" i="35" s="1"/>
  <c r="O5" i="35"/>
  <c r="N5" i="35"/>
  <c r="A5" i="35"/>
  <c r="Z4" i="35"/>
  <c r="S4" i="35"/>
  <c r="U4" i="35" s="1"/>
  <c r="Y4" i="35" s="1"/>
  <c r="R4" i="35"/>
  <c r="Q4" i="35"/>
  <c r="AA4" i="35" s="1"/>
  <c r="P4" i="35"/>
  <c r="O4" i="35"/>
  <c r="N4" i="35"/>
  <c r="A4" i="35"/>
  <c r="AA3" i="35"/>
  <c r="Z3" i="35"/>
  <c r="S3" i="35"/>
  <c r="R3" i="35"/>
  <c r="Q3" i="35"/>
  <c r="P3" i="35"/>
  <c r="O3" i="35"/>
  <c r="N3" i="35"/>
  <c r="A3" i="35"/>
  <c r="C2" i="35"/>
  <c r="D2" i="35" s="1"/>
  <c r="E2" i="35" s="1"/>
  <c r="F2" i="35" s="1"/>
  <c r="G2" i="35" s="1"/>
  <c r="H2" i="35" s="1"/>
  <c r="I2" i="35" s="1"/>
  <c r="J2" i="35" s="1"/>
  <c r="K2" i="35" s="1"/>
  <c r="L2" i="35" s="1"/>
  <c r="M2" i="35" s="1"/>
  <c r="N2" i="35" s="1"/>
  <c r="O2" i="35" s="1"/>
  <c r="P2" i="35" s="1"/>
  <c r="Q2" i="35" s="1"/>
  <c r="R2" i="35" s="1"/>
  <c r="S2" i="35" s="1"/>
  <c r="T2" i="35" s="1"/>
  <c r="U2" i="35" s="1"/>
  <c r="V2" i="35" s="1"/>
  <c r="W2" i="35" s="1"/>
  <c r="X2" i="35" s="1"/>
  <c r="Y2" i="35" s="1"/>
  <c r="B2" i="35"/>
  <c r="Y12" i="35" l="1"/>
  <c r="X5" i="35"/>
  <c r="Y10" i="35"/>
  <c r="W11" i="35"/>
  <c r="Y17" i="35"/>
  <c r="X12" i="35"/>
  <c r="W18" i="35"/>
  <c r="W7" i="35"/>
  <c r="Y14" i="35"/>
  <c r="X3" i="35"/>
  <c r="W6" i="35"/>
  <c r="W3" i="35"/>
  <c r="Y11" i="35"/>
  <c r="W10" i="35"/>
  <c r="F8" i="38"/>
  <c r="F7" i="38" s="1"/>
  <c r="F4" i="38"/>
  <c r="V4" i="35"/>
  <c r="W12" i="35"/>
  <c r="Z10" i="35"/>
  <c r="V3" i="35"/>
  <c r="W16" i="35"/>
  <c r="Y7" i="35"/>
  <c r="V12" i="35"/>
  <c r="W5" i="35"/>
  <c r="W8" i="35"/>
  <c r="W13" i="35"/>
  <c r="W17" i="35"/>
  <c r="W4" i="35"/>
  <c r="Y8" i="35"/>
  <c r="W9" i="35"/>
  <c r="V5" i="35"/>
  <c r="Y18" i="35"/>
  <c r="W15" i="35"/>
  <c r="V6" i="35"/>
  <c r="A4" i="8" l="1"/>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3" i="8"/>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3" i="7"/>
  <c r="U6" i="8"/>
  <c r="U7" i="8"/>
  <c r="U12" i="8"/>
  <c r="U13"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93" i="8"/>
  <c r="U94" i="8"/>
  <c r="U95" i="8"/>
  <c r="U96" i="8"/>
  <c r="U97" i="8"/>
  <c r="U98" i="8"/>
  <c r="U99" i="8"/>
  <c r="U100" i="8"/>
  <c r="U101" i="8"/>
  <c r="U102" i="8"/>
  <c r="U103" i="8"/>
  <c r="U104" i="8"/>
  <c r="U105" i="8"/>
  <c r="U106" i="8"/>
  <c r="U107" i="8"/>
  <c r="U108" i="8"/>
  <c r="U109" i="8"/>
  <c r="U110" i="8"/>
  <c r="U111" i="8"/>
  <c r="U112" i="8"/>
  <c r="U113" i="8"/>
  <c r="U114" i="8"/>
  <c r="U115" i="8"/>
  <c r="U116" i="8"/>
  <c r="U117" i="8"/>
  <c r="U118" i="8"/>
  <c r="U119" i="8"/>
  <c r="U120" i="8"/>
  <c r="U121" i="8"/>
  <c r="U122" i="8"/>
  <c r="U123" i="8"/>
  <c r="U124" i="8"/>
  <c r="U125" i="8"/>
  <c r="U126" i="8"/>
  <c r="U127" i="8"/>
  <c r="U128" i="8"/>
  <c r="U129" i="8"/>
  <c r="U130" i="8"/>
  <c r="U131" i="8"/>
  <c r="U132" i="8"/>
  <c r="U133" i="8"/>
  <c r="U134" i="8"/>
  <c r="U135" i="8"/>
  <c r="U136" i="8"/>
  <c r="U137" i="8"/>
  <c r="U138" i="8"/>
  <c r="U139" i="8"/>
  <c r="U140" i="8"/>
  <c r="U141" i="8"/>
  <c r="U142" i="8"/>
  <c r="U143" i="8"/>
  <c r="U144" i="8"/>
  <c r="U145" i="8"/>
  <c r="U146" i="8"/>
  <c r="U147" i="8"/>
  <c r="U148" i="8"/>
  <c r="U149" i="8"/>
  <c r="U150" i="8"/>
  <c r="U151" i="8"/>
  <c r="U152" i="8"/>
  <c r="U153" i="8"/>
  <c r="U154" i="8"/>
  <c r="U155" i="8"/>
  <c r="U156" i="8"/>
  <c r="U157" i="8"/>
  <c r="U158" i="8"/>
  <c r="U159" i="8"/>
  <c r="U160" i="8"/>
  <c r="U161" i="8"/>
  <c r="U162" i="8"/>
  <c r="U163" i="8"/>
  <c r="U164" i="8"/>
  <c r="U165" i="8"/>
  <c r="U166" i="8"/>
  <c r="U167" i="8"/>
  <c r="U168" i="8"/>
  <c r="U169" i="8"/>
  <c r="U170" i="8"/>
  <c r="U171" i="8"/>
  <c r="U172" i="8"/>
  <c r="U173" i="8"/>
  <c r="U174" i="8"/>
  <c r="U175" i="8"/>
  <c r="U176" i="8"/>
  <c r="U177" i="8"/>
  <c r="U178" i="8"/>
  <c r="U179" i="8"/>
  <c r="U180" i="8"/>
  <c r="U181" i="8"/>
  <c r="U182" i="8"/>
  <c r="U183" i="8"/>
  <c r="U184" i="8"/>
  <c r="U185" i="8"/>
  <c r="U186" i="8"/>
  <c r="U187" i="8"/>
  <c r="U188" i="8"/>
  <c r="U189" i="8"/>
  <c r="U190" i="8"/>
  <c r="U191" i="8"/>
  <c r="U192" i="8"/>
  <c r="U193" i="8"/>
  <c r="U194" i="8"/>
  <c r="U195" i="8"/>
  <c r="U196" i="8"/>
  <c r="U197" i="8"/>
  <c r="U198" i="8"/>
  <c r="U199" i="8"/>
  <c r="U200" i="8"/>
  <c r="U3" i="8"/>
  <c r="U6" i="7"/>
  <c r="U7" i="7"/>
  <c r="U12" i="7"/>
  <c r="U13"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3" i="7"/>
  <c r="AE113" i="37"/>
  <c r="AE114" i="37" s="1"/>
  <c r="AE115" i="37" s="1"/>
  <c r="AE116" i="37" s="1"/>
  <c r="AE117" i="37" s="1"/>
  <c r="AE118" i="37" s="1"/>
  <c r="AE119" i="37" s="1"/>
  <c r="AE120" i="37" s="1"/>
  <c r="AE121" i="37" s="1"/>
  <c r="AE122" i="37" s="1"/>
  <c r="AE123" i="37" s="1"/>
  <c r="AE124" i="37" s="1"/>
  <c r="AE125" i="37" s="1"/>
  <c r="AE126" i="37" s="1"/>
  <c r="AE127" i="37" s="1"/>
  <c r="AE128" i="37" s="1"/>
  <c r="AE129" i="37" s="1"/>
  <c r="AE130" i="37" s="1"/>
  <c r="AE131" i="37" s="1"/>
  <c r="AE132" i="37" s="1"/>
  <c r="AE133" i="37" s="1"/>
  <c r="AE134" i="37" s="1"/>
  <c r="AE135" i="37" s="1"/>
  <c r="AE136" i="37" s="1"/>
  <c r="AE137" i="37" s="1"/>
  <c r="AE138" i="37" s="1"/>
  <c r="AE139" i="37" s="1"/>
  <c r="AE140" i="37" s="1"/>
  <c r="AE141" i="37" s="1"/>
  <c r="AE142" i="37" s="1"/>
  <c r="AE143" i="37" s="1"/>
  <c r="AE144" i="37" s="1"/>
  <c r="AE145" i="37" s="1"/>
  <c r="AE146" i="37" s="1"/>
  <c r="AE147" i="37" s="1"/>
  <c r="AE148" i="37" s="1"/>
  <c r="AE149" i="37" s="1"/>
  <c r="AE150" i="37" s="1"/>
  <c r="AE151" i="37" s="1"/>
  <c r="AE152" i="37" s="1"/>
  <c r="AE153" i="37" s="1"/>
  <c r="AE154" i="37" s="1"/>
  <c r="AE155" i="37" s="1"/>
  <c r="AE156" i="37" s="1"/>
  <c r="AE157" i="37" s="1"/>
  <c r="AE158" i="37" s="1"/>
  <c r="AE159" i="37" s="1"/>
  <c r="AE160" i="37" s="1"/>
  <c r="AE161" i="37" s="1"/>
  <c r="AE162" i="37" s="1"/>
  <c r="AE163" i="37" s="1"/>
  <c r="AE164" i="37" s="1"/>
  <c r="AE165" i="37" s="1"/>
  <c r="AE166" i="37" s="1"/>
  <c r="AE167" i="37" s="1"/>
  <c r="AE168" i="37" s="1"/>
  <c r="AE169" i="37" s="1"/>
  <c r="AE170" i="37" s="1"/>
  <c r="AE171" i="37" s="1"/>
  <c r="AE172" i="37" s="1"/>
  <c r="AE173" i="37" s="1"/>
  <c r="AE174" i="37" s="1"/>
  <c r="AE175" i="37" s="1"/>
  <c r="AE176" i="37" s="1"/>
  <c r="AE177" i="37" s="1"/>
  <c r="AE178" i="37" s="1"/>
  <c r="AE179" i="37" s="1"/>
  <c r="AE180" i="37" s="1"/>
  <c r="AE181" i="37" s="1"/>
  <c r="AE182" i="37" s="1"/>
  <c r="AE183" i="37" s="1"/>
  <c r="AE184" i="37" s="1"/>
  <c r="AE185" i="37" s="1"/>
  <c r="AE186" i="37" s="1"/>
  <c r="AE187" i="37" s="1"/>
  <c r="AE188" i="37" s="1"/>
  <c r="AE189" i="37" s="1"/>
  <c r="AE190" i="37" s="1"/>
  <c r="AE191" i="37" s="1"/>
  <c r="AE192" i="37" s="1"/>
  <c r="AE193" i="37" s="1"/>
  <c r="AE194" i="37" s="1"/>
  <c r="AE195" i="37" s="1"/>
  <c r="AE196" i="37" s="1"/>
  <c r="AE197" i="37" s="1"/>
  <c r="AE198" i="37" s="1"/>
  <c r="AE199" i="37" s="1"/>
  <c r="AE200" i="37" s="1"/>
  <c r="AE201" i="37" s="1"/>
  <c r="AE202" i="37" s="1"/>
  <c r="AE203" i="37" s="1"/>
  <c r="AE204" i="37" s="1"/>
  <c r="AE205" i="37" s="1"/>
  <c r="AE206" i="37" s="1"/>
  <c r="AE207" i="37" s="1"/>
  <c r="AE208" i="37" s="1"/>
  <c r="AE209" i="37" s="1"/>
  <c r="AE210" i="37" s="1"/>
  <c r="AE211" i="37" s="1"/>
  <c r="AD113" i="37"/>
  <c r="AD114" i="37" s="1"/>
  <c r="AD115" i="37" s="1"/>
  <c r="AD116" i="37" s="1"/>
  <c r="AD117" i="37" s="1"/>
  <c r="AD118" i="37" s="1"/>
  <c r="AD119" i="37" s="1"/>
  <c r="AD120" i="37" s="1"/>
  <c r="AD121" i="37" s="1"/>
  <c r="AD122" i="37" s="1"/>
  <c r="AD123" i="37" s="1"/>
  <c r="AD124" i="37" s="1"/>
  <c r="AD125" i="37" s="1"/>
  <c r="AD126" i="37" s="1"/>
  <c r="AD127" i="37" s="1"/>
  <c r="AD128" i="37" s="1"/>
  <c r="AD129" i="37" s="1"/>
  <c r="AD130" i="37" s="1"/>
  <c r="AD131" i="37" s="1"/>
  <c r="AD132" i="37" s="1"/>
  <c r="AD133" i="37" s="1"/>
  <c r="AD134" i="37" s="1"/>
  <c r="AD135" i="37" s="1"/>
  <c r="AD136" i="37" s="1"/>
  <c r="AD137" i="37" s="1"/>
  <c r="AD138" i="37" s="1"/>
  <c r="AD139" i="37" s="1"/>
  <c r="AD140" i="37" s="1"/>
  <c r="AD141" i="37" s="1"/>
  <c r="AD142" i="37" s="1"/>
  <c r="AD143" i="37" s="1"/>
  <c r="AD144" i="37" s="1"/>
  <c r="AD145" i="37" s="1"/>
  <c r="AD146" i="37" s="1"/>
  <c r="AD147" i="37" s="1"/>
  <c r="AD148" i="37" s="1"/>
  <c r="AD149" i="37" s="1"/>
  <c r="AD150" i="37" s="1"/>
  <c r="AD151" i="37" s="1"/>
  <c r="AD152" i="37" s="1"/>
  <c r="AD153" i="37" s="1"/>
  <c r="AD154" i="37" s="1"/>
  <c r="AD155" i="37" s="1"/>
  <c r="AD156" i="37" s="1"/>
  <c r="AD157" i="37" s="1"/>
  <c r="AD158" i="37" s="1"/>
  <c r="AD159" i="37" s="1"/>
  <c r="AD160" i="37" s="1"/>
  <c r="AD161" i="37" s="1"/>
  <c r="AD162" i="37" s="1"/>
  <c r="AD163" i="37" s="1"/>
  <c r="AD164" i="37" s="1"/>
  <c r="AD165" i="37" s="1"/>
  <c r="AD166" i="37" s="1"/>
  <c r="AD167" i="37" s="1"/>
  <c r="AD168" i="37" s="1"/>
  <c r="AD169" i="37" s="1"/>
  <c r="AD170" i="37" s="1"/>
  <c r="AD171" i="37" s="1"/>
  <c r="AD172" i="37" s="1"/>
  <c r="AD173" i="37" s="1"/>
  <c r="AD174" i="37" s="1"/>
  <c r="AD175" i="37" s="1"/>
  <c r="AD176" i="37" s="1"/>
  <c r="AD177" i="37" s="1"/>
  <c r="AD178" i="37" s="1"/>
  <c r="AD179" i="37" s="1"/>
  <c r="AD180" i="37" s="1"/>
  <c r="AD181" i="37" s="1"/>
  <c r="AD182" i="37" s="1"/>
  <c r="AD183" i="37" s="1"/>
  <c r="AD184" i="37" s="1"/>
  <c r="AD185" i="37" s="1"/>
  <c r="AD186" i="37" s="1"/>
  <c r="AD187" i="37" s="1"/>
  <c r="AD188" i="37" s="1"/>
  <c r="AD189" i="37" s="1"/>
  <c r="AD190" i="37" s="1"/>
  <c r="AD191" i="37" s="1"/>
  <c r="AD192" i="37" s="1"/>
  <c r="AD193" i="37" s="1"/>
  <c r="AD194" i="37" s="1"/>
  <c r="AD195" i="37" s="1"/>
  <c r="AD196" i="37" s="1"/>
  <c r="AD197" i="37" s="1"/>
  <c r="AD198" i="37" s="1"/>
  <c r="AD199" i="37" s="1"/>
  <c r="AD200" i="37" s="1"/>
  <c r="AD201" i="37" s="1"/>
  <c r="AD202" i="37" s="1"/>
  <c r="AD203" i="37" s="1"/>
  <c r="AD204" i="37" s="1"/>
  <c r="AD205" i="37" s="1"/>
  <c r="AD206" i="37" s="1"/>
  <c r="AD207" i="37" s="1"/>
  <c r="AD208" i="37" s="1"/>
  <c r="AD209" i="37" s="1"/>
  <c r="AD210" i="37" s="1"/>
  <c r="AD211" i="37" s="1"/>
  <c r="AF112" i="37"/>
  <c r="AF113" i="37" s="1"/>
  <c r="AF114" i="37" s="1"/>
  <c r="AF115" i="37" s="1"/>
  <c r="AF116" i="37" s="1"/>
  <c r="AF117" i="37" s="1"/>
  <c r="AF118" i="37" s="1"/>
  <c r="AF119" i="37" s="1"/>
  <c r="AF120" i="37" s="1"/>
  <c r="AF121" i="37" s="1"/>
  <c r="AF122" i="37" s="1"/>
  <c r="AF123" i="37" s="1"/>
  <c r="AF124" i="37" s="1"/>
  <c r="AF125" i="37" s="1"/>
  <c r="AF126" i="37" s="1"/>
  <c r="AF127" i="37" s="1"/>
  <c r="AF128" i="37" s="1"/>
  <c r="AF129" i="37" s="1"/>
  <c r="AF130" i="37" s="1"/>
  <c r="AF131" i="37" s="1"/>
  <c r="AF132" i="37" s="1"/>
  <c r="AF133" i="37" s="1"/>
  <c r="AF134" i="37" s="1"/>
  <c r="AF135" i="37" s="1"/>
  <c r="AF136" i="37" s="1"/>
  <c r="AF137" i="37" s="1"/>
  <c r="AF138" i="37" s="1"/>
  <c r="AF139" i="37" s="1"/>
  <c r="AF140" i="37" s="1"/>
  <c r="AF141" i="37" s="1"/>
  <c r="AF142" i="37" s="1"/>
  <c r="AF143" i="37" s="1"/>
  <c r="AF144" i="37" s="1"/>
  <c r="AF145" i="37" s="1"/>
  <c r="AF146" i="37" s="1"/>
  <c r="AF147" i="37" s="1"/>
  <c r="AF148" i="37" s="1"/>
  <c r="AF149" i="37" s="1"/>
  <c r="AF150" i="37" s="1"/>
  <c r="AF151" i="37" s="1"/>
  <c r="AF152" i="37" s="1"/>
  <c r="AF153" i="37" s="1"/>
  <c r="AF154" i="37" s="1"/>
  <c r="AF155" i="37" s="1"/>
  <c r="AF156" i="37" s="1"/>
  <c r="AF157" i="37" s="1"/>
  <c r="AF158" i="37" s="1"/>
  <c r="AF159" i="37" s="1"/>
  <c r="AF160" i="37" s="1"/>
  <c r="AF161" i="37" s="1"/>
  <c r="AF162" i="37" s="1"/>
  <c r="AF163" i="37" s="1"/>
  <c r="AF164" i="37" s="1"/>
  <c r="AF165" i="37" s="1"/>
  <c r="AF166" i="37" s="1"/>
  <c r="AF167" i="37" s="1"/>
  <c r="AF168" i="37" s="1"/>
  <c r="AF169" i="37" s="1"/>
  <c r="AF170" i="37" s="1"/>
  <c r="AF171" i="37" s="1"/>
  <c r="AF172" i="37" s="1"/>
  <c r="AF173" i="37" s="1"/>
  <c r="AF174" i="37" s="1"/>
  <c r="AF175" i="37" s="1"/>
  <c r="AF176" i="37" s="1"/>
  <c r="AF177" i="37" s="1"/>
  <c r="AF178" i="37" s="1"/>
  <c r="AF179" i="37" s="1"/>
  <c r="AF180" i="37" s="1"/>
  <c r="AF181" i="37" s="1"/>
  <c r="AF182" i="37" s="1"/>
  <c r="AF183" i="37" s="1"/>
  <c r="AF184" i="37" s="1"/>
  <c r="AF185" i="37" s="1"/>
  <c r="AF186" i="37" s="1"/>
  <c r="AF187" i="37" s="1"/>
  <c r="AF188" i="37" s="1"/>
  <c r="AF189" i="37" s="1"/>
  <c r="AF190" i="37" s="1"/>
  <c r="AF191" i="37" s="1"/>
  <c r="AF192" i="37" s="1"/>
  <c r="AF193" i="37" s="1"/>
  <c r="AF194" i="37" s="1"/>
  <c r="AF195" i="37" s="1"/>
  <c r="AF196" i="37" s="1"/>
  <c r="AF197" i="37" s="1"/>
  <c r="AF198" i="37" s="1"/>
  <c r="AF199" i="37" s="1"/>
  <c r="AF200" i="37" s="1"/>
  <c r="AF201" i="37" s="1"/>
  <c r="AF202" i="37" s="1"/>
  <c r="AF203" i="37" s="1"/>
  <c r="AF204" i="37" s="1"/>
  <c r="AF205" i="37" s="1"/>
  <c r="AF206" i="37" s="1"/>
  <c r="AF207" i="37" s="1"/>
  <c r="AF208" i="37" s="1"/>
  <c r="AF209" i="37" s="1"/>
  <c r="AF210" i="37" s="1"/>
  <c r="AF211" i="37" s="1"/>
  <c r="AE112" i="37"/>
  <c r="AD112" i="37"/>
  <c r="AC112" i="37"/>
  <c r="AC113" i="37" s="1"/>
  <c r="AC114" i="37" s="1"/>
  <c r="AC115" i="37" s="1"/>
  <c r="AC116" i="37" s="1"/>
  <c r="AC117" i="37" s="1"/>
  <c r="AC118" i="37" s="1"/>
  <c r="AC119" i="37" s="1"/>
  <c r="AC120" i="37" s="1"/>
  <c r="AC121" i="37" s="1"/>
  <c r="AC122" i="37" s="1"/>
  <c r="AC123" i="37" s="1"/>
  <c r="AC124" i="37" s="1"/>
  <c r="AC125" i="37" s="1"/>
  <c r="AC126" i="37" s="1"/>
  <c r="AC127" i="37" s="1"/>
  <c r="AC128" i="37" s="1"/>
  <c r="AC129" i="37" s="1"/>
  <c r="AC130" i="37" s="1"/>
  <c r="AC131" i="37" s="1"/>
  <c r="AC132" i="37" s="1"/>
  <c r="AC133" i="37" s="1"/>
  <c r="AC134" i="37" s="1"/>
  <c r="AC135" i="37" s="1"/>
  <c r="AC136" i="37" s="1"/>
  <c r="AC137" i="37" s="1"/>
  <c r="AC138" i="37" s="1"/>
  <c r="AC139" i="37" s="1"/>
  <c r="AC140" i="37" s="1"/>
  <c r="AC141" i="37" s="1"/>
  <c r="AC142" i="37" s="1"/>
  <c r="AC143" i="37" s="1"/>
  <c r="AC144" i="37" s="1"/>
  <c r="AC145" i="37" s="1"/>
  <c r="AC146" i="37" s="1"/>
  <c r="AC147" i="37" s="1"/>
  <c r="AC148" i="37" s="1"/>
  <c r="AC149" i="37" s="1"/>
  <c r="AC150" i="37" s="1"/>
  <c r="AC151" i="37" s="1"/>
  <c r="AC152" i="37" s="1"/>
  <c r="AC153" i="37" s="1"/>
  <c r="AC154" i="37" s="1"/>
  <c r="AC155" i="37" s="1"/>
  <c r="AC156" i="37" s="1"/>
  <c r="AC157" i="37" s="1"/>
  <c r="AC158" i="37" s="1"/>
  <c r="AC159" i="37" s="1"/>
  <c r="AC160" i="37" s="1"/>
  <c r="AC161" i="37" s="1"/>
  <c r="AC162" i="37" s="1"/>
  <c r="AC163" i="37" s="1"/>
  <c r="AC164" i="37" s="1"/>
  <c r="AC165" i="37" s="1"/>
  <c r="AC166" i="37" s="1"/>
  <c r="AC167" i="37" s="1"/>
  <c r="AC168" i="37" s="1"/>
  <c r="AC169" i="37" s="1"/>
  <c r="AC170" i="37" s="1"/>
  <c r="AC171" i="37" s="1"/>
  <c r="AC172" i="37" s="1"/>
  <c r="AC173" i="37" s="1"/>
  <c r="AC174" i="37" s="1"/>
  <c r="AC175" i="37" s="1"/>
  <c r="AC176" i="37" s="1"/>
  <c r="AC177" i="37" s="1"/>
  <c r="AC178" i="37" s="1"/>
  <c r="AC179" i="37" s="1"/>
  <c r="AC180" i="37" s="1"/>
  <c r="AC181" i="37" s="1"/>
  <c r="AC182" i="37" s="1"/>
  <c r="AC183" i="37" s="1"/>
  <c r="AC184" i="37" s="1"/>
  <c r="AC185" i="37" s="1"/>
  <c r="AC186" i="37" s="1"/>
  <c r="AC187" i="37" s="1"/>
  <c r="AC188" i="37" s="1"/>
  <c r="AC189" i="37" s="1"/>
  <c r="AC190" i="37" s="1"/>
  <c r="AC191" i="37" s="1"/>
  <c r="AC192" i="37" s="1"/>
  <c r="AC193" i="37" s="1"/>
  <c r="AC194" i="37" s="1"/>
  <c r="AC195" i="37" s="1"/>
  <c r="AC196" i="37" s="1"/>
  <c r="AC197" i="37" s="1"/>
  <c r="AC198" i="37" s="1"/>
  <c r="AC199" i="37" s="1"/>
  <c r="AC200" i="37" s="1"/>
  <c r="AC201" i="37" s="1"/>
  <c r="AC202" i="37" s="1"/>
  <c r="AC203" i="37" s="1"/>
  <c r="AC204" i="37" s="1"/>
  <c r="AC205" i="37" s="1"/>
  <c r="AC206" i="37" s="1"/>
  <c r="AC207" i="37" s="1"/>
  <c r="AC208" i="37" s="1"/>
  <c r="AC209" i="37" s="1"/>
  <c r="AC210" i="37" s="1"/>
  <c r="AC211" i="37" s="1"/>
  <c r="AB112" i="37"/>
  <c r="AB113" i="37" s="1"/>
  <c r="AB114" i="37" s="1"/>
  <c r="AB115" i="37" s="1"/>
  <c r="AB116" i="37" s="1"/>
  <c r="AB117" i="37" s="1"/>
  <c r="AB118" i="37" s="1"/>
  <c r="AB119" i="37" s="1"/>
  <c r="AB120" i="37" s="1"/>
  <c r="AB121" i="37" s="1"/>
  <c r="AB122" i="37" s="1"/>
  <c r="AB123" i="37" s="1"/>
  <c r="AB124" i="37" s="1"/>
  <c r="AB125" i="37" s="1"/>
  <c r="AB126" i="37" s="1"/>
  <c r="AB127" i="37" s="1"/>
  <c r="AB128" i="37" s="1"/>
  <c r="AB129" i="37" s="1"/>
  <c r="AB130" i="37" s="1"/>
  <c r="AB131" i="37" s="1"/>
  <c r="AB132" i="37" s="1"/>
  <c r="AB133" i="37" s="1"/>
  <c r="AB134" i="37" s="1"/>
  <c r="AB135" i="37" s="1"/>
  <c r="AB136" i="37" s="1"/>
  <c r="AB137" i="37" s="1"/>
  <c r="AB138" i="37" s="1"/>
  <c r="AB139" i="37" s="1"/>
  <c r="AB140" i="37" s="1"/>
  <c r="AB141" i="37" s="1"/>
  <c r="AB142" i="37" s="1"/>
  <c r="AB143" i="37" s="1"/>
  <c r="AB144" i="37" s="1"/>
  <c r="AB145" i="37" s="1"/>
  <c r="AB146" i="37" s="1"/>
  <c r="AB147" i="37" s="1"/>
  <c r="AB148" i="37" s="1"/>
  <c r="AB149" i="37" s="1"/>
  <c r="AB150" i="37" s="1"/>
  <c r="AB151" i="37" s="1"/>
  <c r="AB152" i="37" s="1"/>
  <c r="AB153" i="37" s="1"/>
  <c r="AB154" i="37" s="1"/>
  <c r="AB155" i="37" s="1"/>
  <c r="AB156" i="37" s="1"/>
  <c r="AB157" i="37" s="1"/>
  <c r="AB158" i="37" s="1"/>
  <c r="AB159" i="37" s="1"/>
  <c r="AB160" i="37" s="1"/>
  <c r="AB161" i="37" s="1"/>
  <c r="AB162" i="37" s="1"/>
  <c r="AB163" i="37" s="1"/>
  <c r="AB164" i="37" s="1"/>
  <c r="AB165" i="37" s="1"/>
  <c r="AB166" i="37" s="1"/>
  <c r="AB167" i="37" s="1"/>
  <c r="AB168" i="37" s="1"/>
  <c r="AB169" i="37" s="1"/>
  <c r="AB170" i="37" s="1"/>
  <c r="AB171" i="37" s="1"/>
  <c r="AB172" i="37" s="1"/>
  <c r="AB173" i="37" s="1"/>
  <c r="AB174" i="37" s="1"/>
  <c r="AB175" i="37" s="1"/>
  <c r="AB176" i="37" s="1"/>
  <c r="AB177" i="37" s="1"/>
  <c r="AB178" i="37" s="1"/>
  <c r="AB179" i="37" s="1"/>
  <c r="AB180" i="37" s="1"/>
  <c r="AB181" i="37" s="1"/>
  <c r="AB182" i="37" s="1"/>
  <c r="AB183" i="37" s="1"/>
  <c r="AB184" i="37" s="1"/>
  <c r="AB185" i="37" s="1"/>
  <c r="AB186" i="37" s="1"/>
  <c r="AB187" i="37" s="1"/>
  <c r="AB188" i="37" s="1"/>
  <c r="AB189" i="37" s="1"/>
  <c r="AB190" i="37" s="1"/>
  <c r="AB191" i="37" s="1"/>
  <c r="AB192" i="37" s="1"/>
  <c r="AB193" i="37" s="1"/>
  <c r="AB194" i="37" s="1"/>
  <c r="AB195" i="37" s="1"/>
  <c r="AB196" i="37" s="1"/>
  <c r="AB197" i="37" s="1"/>
  <c r="AB198" i="37" s="1"/>
  <c r="AB199" i="37" s="1"/>
  <c r="AB200" i="37" s="1"/>
  <c r="AB201" i="37" s="1"/>
  <c r="AB202" i="37" s="1"/>
  <c r="AB203" i="37" s="1"/>
  <c r="AB204" i="37" s="1"/>
  <c r="AB205" i="37" s="1"/>
  <c r="AB206" i="37" s="1"/>
  <c r="AB207" i="37" s="1"/>
  <c r="AB208" i="37" s="1"/>
  <c r="AB209" i="37" s="1"/>
  <c r="AB210" i="37" s="1"/>
  <c r="AB211" i="37" s="1"/>
  <c r="AA112" i="37"/>
  <c r="AA113" i="37" s="1"/>
  <c r="AA114" i="37" s="1"/>
  <c r="AA115" i="37" s="1"/>
  <c r="AA116" i="37" s="1"/>
  <c r="AA117" i="37" s="1"/>
  <c r="AA118" i="37" s="1"/>
  <c r="AA119" i="37" s="1"/>
  <c r="AA120" i="37" s="1"/>
  <c r="AA121" i="37" s="1"/>
  <c r="AA122" i="37" s="1"/>
  <c r="AA123" i="37" s="1"/>
  <c r="AA124" i="37" s="1"/>
  <c r="AA125" i="37" s="1"/>
  <c r="AA126" i="37" s="1"/>
  <c r="AA127" i="37" s="1"/>
  <c r="AA128" i="37" s="1"/>
  <c r="AA129" i="37" s="1"/>
  <c r="AA130" i="37" s="1"/>
  <c r="AA131" i="37" s="1"/>
  <c r="AA132" i="37" s="1"/>
  <c r="AA133" i="37" s="1"/>
  <c r="AA134" i="37" s="1"/>
  <c r="AA135" i="37" s="1"/>
  <c r="AA136" i="37" s="1"/>
  <c r="AA137" i="37" s="1"/>
  <c r="AA138" i="37" s="1"/>
  <c r="AA139" i="37" s="1"/>
  <c r="AA140" i="37" s="1"/>
  <c r="AA141" i="37" s="1"/>
  <c r="AA142" i="37" s="1"/>
  <c r="AA143" i="37" s="1"/>
  <c r="AA144" i="37" s="1"/>
  <c r="AA145" i="37" s="1"/>
  <c r="AA146" i="37" s="1"/>
  <c r="AA147" i="37" s="1"/>
  <c r="AA148" i="37" s="1"/>
  <c r="AA149" i="37" s="1"/>
  <c r="AA150" i="37" s="1"/>
  <c r="AA151" i="37" s="1"/>
  <c r="AA152" i="37" s="1"/>
  <c r="AA153" i="37" s="1"/>
  <c r="AA154" i="37" s="1"/>
  <c r="AA155" i="37" s="1"/>
  <c r="AA156" i="37" s="1"/>
  <c r="AA157" i="37" s="1"/>
  <c r="AA158" i="37" s="1"/>
  <c r="AA159" i="37" s="1"/>
  <c r="AA160" i="37" s="1"/>
  <c r="AA161" i="37" s="1"/>
  <c r="AA162" i="37" s="1"/>
  <c r="AA163" i="37" s="1"/>
  <c r="AA164" i="37" s="1"/>
  <c r="AA165" i="37" s="1"/>
  <c r="AA166" i="37" s="1"/>
  <c r="AA167" i="37" s="1"/>
  <c r="AA168" i="37" s="1"/>
  <c r="AA169" i="37" s="1"/>
  <c r="AA170" i="37" s="1"/>
  <c r="AA171" i="37" s="1"/>
  <c r="AA172" i="37" s="1"/>
  <c r="AA173" i="37" s="1"/>
  <c r="AA174" i="37" s="1"/>
  <c r="AA175" i="37" s="1"/>
  <c r="AA176" i="37" s="1"/>
  <c r="AA177" i="37" s="1"/>
  <c r="AA178" i="37" s="1"/>
  <c r="AA179" i="37" s="1"/>
  <c r="AA180" i="37" s="1"/>
  <c r="AA181" i="37" s="1"/>
  <c r="AA182" i="37" s="1"/>
  <c r="AA183" i="37" s="1"/>
  <c r="AA184" i="37" s="1"/>
  <c r="AA185" i="37" s="1"/>
  <c r="AA186" i="37" s="1"/>
  <c r="AA187" i="37" s="1"/>
  <c r="AA188" i="37" s="1"/>
  <c r="AA189" i="37" s="1"/>
  <c r="AA190" i="37" s="1"/>
  <c r="AA191" i="37" s="1"/>
  <c r="AA192" i="37" s="1"/>
  <c r="AA193" i="37" s="1"/>
  <c r="AA194" i="37" s="1"/>
  <c r="AA195" i="37" s="1"/>
  <c r="AA196" i="37" s="1"/>
  <c r="AA197" i="37" s="1"/>
  <c r="AA198" i="37" s="1"/>
  <c r="AA199" i="37" s="1"/>
  <c r="AA200" i="37" s="1"/>
  <c r="AA201" i="37" s="1"/>
  <c r="AA202" i="37" s="1"/>
  <c r="AA203" i="37" s="1"/>
  <c r="AA204" i="37" s="1"/>
  <c r="AA205" i="37" s="1"/>
  <c r="AA206" i="37" s="1"/>
  <c r="AA207" i="37" s="1"/>
  <c r="AA208" i="37" s="1"/>
  <c r="AA209" i="37" s="1"/>
  <c r="AA210" i="37" s="1"/>
  <c r="AA211" i="37" s="1"/>
  <c r="Z112" i="37"/>
  <c r="Z113" i="37" s="1"/>
  <c r="Z114" i="37" s="1"/>
  <c r="Z115" i="37" s="1"/>
  <c r="Z116" i="37" s="1"/>
  <c r="Z117" i="37" s="1"/>
  <c r="Z118" i="37" s="1"/>
  <c r="Z119" i="37" s="1"/>
  <c r="Z120" i="37" s="1"/>
  <c r="Z121" i="37" s="1"/>
  <c r="Z122" i="37" s="1"/>
  <c r="Z123" i="37" s="1"/>
  <c r="Z124" i="37" s="1"/>
  <c r="Z125" i="37" s="1"/>
  <c r="Z126" i="37" s="1"/>
  <c r="Z127" i="37" s="1"/>
  <c r="Z128" i="37" s="1"/>
  <c r="Z129" i="37" s="1"/>
  <c r="Z130" i="37" s="1"/>
  <c r="Z131" i="37" s="1"/>
  <c r="Z132" i="37" s="1"/>
  <c r="Z133" i="37" s="1"/>
  <c r="Z134" i="37" s="1"/>
  <c r="Z135" i="37" s="1"/>
  <c r="Z136" i="37" s="1"/>
  <c r="Z137" i="37" s="1"/>
  <c r="Z138" i="37" s="1"/>
  <c r="Z139" i="37" s="1"/>
  <c r="Z140" i="37" s="1"/>
  <c r="Z141" i="37" s="1"/>
  <c r="Z142" i="37" s="1"/>
  <c r="Z143" i="37" s="1"/>
  <c r="Z144" i="37" s="1"/>
  <c r="Z145" i="37" s="1"/>
  <c r="Z146" i="37" s="1"/>
  <c r="Z147" i="37" s="1"/>
  <c r="Z148" i="37" s="1"/>
  <c r="Z149" i="37" s="1"/>
  <c r="Z150" i="37" s="1"/>
  <c r="Z151" i="37" s="1"/>
  <c r="Z152" i="37" s="1"/>
  <c r="Z153" i="37" s="1"/>
  <c r="Z154" i="37" s="1"/>
  <c r="Z155" i="37" s="1"/>
  <c r="Z156" i="37" s="1"/>
  <c r="Z157" i="37" s="1"/>
  <c r="Z158" i="37" s="1"/>
  <c r="Z159" i="37" s="1"/>
  <c r="Z160" i="37" s="1"/>
  <c r="Z161" i="37" s="1"/>
  <c r="Z162" i="37" s="1"/>
  <c r="Z163" i="37" s="1"/>
  <c r="Z164" i="37" s="1"/>
  <c r="Z165" i="37" s="1"/>
  <c r="Z166" i="37" s="1"/>
  <c r="Z167" i="37" s="1"/>
  <c r="Z168" i="37" s="1"/>
  <c r="Z169" i="37" s="1"/>
  <c r="Z170" i="37" s="1"/>
  <c r="Z171" i="37" s="1"/>
  <c r="Z172" i="37" s="1"/>
  <c r="Z173" i="37" s="1"/>
  <c r="Z174" i="37" s="1"/>
  <c r="Z175" i="37" s="1"/>
  <c r="Z176" i="37" s="1"/>
  <c r="Z177" i="37" s="1"/>
  <c r="Z178" i="37" s="1"/>
  <c r="Z179" i="37" s="1"/>
  <c r="Z180" i="37" s="1"/>
  <c r="Z181" i="37" s="1"/>
  <c r="Z182" i="37" s="1"/>
  <c r="Z183" i="37" s="1"/>
  <c r="Z184" i="37" s="1"/>
  <c r="Z185" i="37" s="1"/>
  <c r="Z186" i="37" s="1"/>
  <c r="Z187" i="37" s="1"/>
  <c r="Z188" i="37" s="1"/>
  <c r="Z189" i="37" s="1"/>
  <c r="Z190" i="37" s="1"/>
  <c r="Z191" i="37" s="1"/>
  <c r="Z192" i="37" s="1"/>
  <c r="Z193" i="37" s="1"/>
  <c r="Z194" i="37" s="1"/>
  <c r="Z195" i="37" s="1"/>
  <c r="Z196" i="37" s="1"/>
  <c r="Z197" i="37" s="1"/>
  <c r="Z198" i="37" s="1"/>
  <c r="Z199" i="37" s="1"/>
  <c r="Z200" i="37" s="1"/>
  <c r="Z201" i="37" s="1"/>
  <c r="Z202" i="37" s="1"/>
  <c r="Z203" i="37" s="1"/>
  <c r="Z204" i="37" s="1"/>
  <c r="Z205" i="37" s="1"/>
  <c r="Z206" i="37" s="1"/>
  <c r="Z207" i="37" s="1"/>
  <c r="Z208" i="37" s="1"/>
  <c r="Z209" i="37" s="1"/>
  <c r="Z210" i="37" s="1"/>
  <c r="Z211" i="37" s="1"/>
  <c r="Y112" i="37"/>
  <c r="Y113" i="37" s="1"/>
  <c r="Y114" i="37" s="1"/>
  <c r="Y115" i="37" s="1"/>
  <c r="Y116" i="37" s="1"/>
  <c r="Y117" i="37" s="1"/>
  <c r="Y118" i="37" s="1"/>
  <c r="Y119" i="37" s="1"/>
  <c r="Y120" i="37" s="1"/>
  <c r="Y121" i="37" s="1"/>
  <c r="Y122" i="37" s="1"/>
  <c r="Y123" i="37" s="1"/>
  <c r="Y124" i="37" s="1"/>
  <c r="Y125" i="37" s="1"/>
  <c r="Y126" i="37" s="1"/>
  <c r="Y127" i="37" s="1"/>
  <c r="Y128" i="37" s="1"/>
  <c r="Y129" i="37" s="1"/>
  <c r="Y130" i="37" s="1"/>
  <c r="Y131" i="37" s="1"/>
  <c r="Y132" i="37" s="1"/>
  <c r="Y133" i="37" s="1"/>
  <c r="Y134" i="37" s="1"/>
  <c r="Y135" i="37" s="1"/>
  <c r="Y136" i="37" s="1"/>
  <c r="Y137" i="37" s="1"/>
  <c r="Y138" i="37" s="1"/>
  <c r="Y139" i="37" s="1"/>
  <c r="Y140" i="37" s="1"/>
  <c r="Y141" i="37" s="1"/>
  <c r="Y142" i="37" s="1"/>
  <c r="Y143" i="37" s="1"/>
  <c r="Y144" i="37" s="1"/>
  <c r="Y145" i="37" s="1"/>
  <c r="Y146" i="37" s="1"/>
  <c r="Y147" i="37" s="1"/>
  <c r="Y148" i="37" s="1"/>
  <c r="Y149" i="37" s="1"/>
  <c r="Y150" i="37" s="1"/>
  <c r="Y151" i="37" s="1"/>
  <c r="Y152" i="37" s="1"/>
  <c r="Y153" i="37" s="1"/>
  <c r="Y154" i="37" s="1"/>
  <c r="Y155" i="37" s="1"/>
  <c r="Y156" i="37" s="1"/>
  <c r="Y157" i="37" s="1"/>
  <c r="Y158" i="37" s="1"/>
  <c r="Y159" i="37" s="1"/>
  <c r="Y160" i="37" s="1"/>
  <c r="Y161" i="37" s="1"/>
  <c r="Y162" i="37" s="1"/>
  <c r="Y163" i="37" s="1"/>
  <c r="Y164" i="37" s="1"/>
  <c r="Y165" i="37" s="1"/>
  <c r="Y166" i="37" s="1"/>
  <c r="Y167" i="37" s="1"/>
  <c r="Y168" i="37" s="1"/>
  <c r="Y169" i="37" s="1"/>
  <c r="Y170" i="37" s="1"/>
  <c r="Y171" i="37" s="1"/>
  <c r="Y172" i="37" s="1"/>
  <c r="Y173" i="37" s="1"/>
  <c r="Y174" i="37" s="1"/>
  <c r="Y175" i="37" s="1"/>
  <c r="Y176" i="37" s="1"/>
  <c r="Y177" i="37" s="1"/>
  <c r="Y178" i="37" s="1"/>
  <c r="Y179" i="37" s="1"/>
  <c r="Y180" i="37" s="1"/>
  <c r="Y181" i="37" s="1"/>
  <c r="Y182" i="37" s="1"/>
  <c r="Y183" i="37" s="1"/>
  <c r="Y184" i="37" s="1"/>
  <c r="Y185" i="37" s="1"/>
  <c r="Y186" i="37" s="1"/>
  <c r="Y187" i="37" s="1"/>
  <c r="Y188" i="37" s="1"/>
  <c r="Y189" i="37" s="1"/>
  <c r="Y190" i="37" s="1"/>
  <c r="Y191" i="37" s="1"/>
  <c r="Y192" i="37" s="1"/>
  <c r="Y193" i="37" s="1"/>
  <c r="Y194" i="37" s="1"/>
  <c r="Y195" i="37" s="1"/>
  <c r="Y196" i="37" s="1"/>
  <c r="Y197" i="37" s="1"/>
  <c r="Y198" i="37" s="1"/>
  <c r="Y199" i="37" s="1"/>
  <c r="Y200" i="37" s="1"/>
  <c r="Y201" i="37" s="1"/>
  <c r="Y202" i="37" s="1"/>
  <c r="Y203" i="37" s="1"/>
  <c r="Y204" i="37" s="1"/>
  <c r="Y205" i="37" s="1"/>
  <c r="Y206" i="37" s="1"/>
  <c r="Y207" i="37" s="1"/>
  <c r="Y208" i="37" s="1"/>
  <c r="Y209" i="37" s="1"/>
  <c r="Y210" i="37" s="1"/>
  <c r="Y211" i="37" s="1"/>
  <c r="X112" i="37"/>
  <c r="X113" i="37" s="1"/>
  <c r="X114" i="37" s="1"/>
  <c r="X115" i="37" s="1"/>
  <c r="X116" i="37" s="1"/>
  <c r="X117" i="37" s="1"/>
  <c r="X118" i="37" s="1"/>
  <c r="X119" i="37" s="1"/>
  <c r="X120" i="37" s="1"/>
  <c r="X121" i="37" s="1"/>
  <c r="X122" i="37" s="1"/>
  <c r="X123" i="37" s="1"/>
  <c r="X124" i="37" s="1"/>
  <c r="X125" i="37" s="1"/>
  <c r="X126" i="37" s="1"/>
  <c r="X127" i="37" s="1"/>
  <c r="X128" i="37" s="1"/>
  <c r="X129" i="37" s="1"/>
  <c r="X130" i="37" s="1"/>
  <c r="X131" i="37" s="1"/>
  <c r="X132" i="37" s="1"/>
  <c r="X133" i="37" s="1"/>
  <c r="X134" i="37" s="1"/>
  <c r="X135" i="37" s="1"/>
  <c r="X136" i="37" s="1"/>
  <c r="X137" i="37" s="1"/>
  <c r="X138" i="37" s="1"/>
  <c r="X139" i="37" s="1"/>
  <c r="X140" i="37" s="1"/>
  <c r="X141" i="37" s="1"/>
  <c r="X142" i="37" s="1"/>
  <c r="X143" i="37" s="1"/>
  <c r="X144" i="37" s="1"/>
  <c r="X145" i="37" s="1"/>
  <c r="X146" i="37" s="1"/>
  <c r="X147" i="37" s="1"/>
  <c r="X148" i="37" s="1"/>
  <c r="X149" i="37" s="1"/>
  <c r="X150" i="37" s="1"/>
  <c r="X151" i="37" s="1"/>
  <c r="X152" i="37" s="1"/>
  <c r="X153" i="37" s="1"/>
  <c r="X154" i="37" s="1"/>
  <c r="X155" i="37" s="1"/>
  <c r="X156" i="37" s="1"/>
  <c r="X157" i="37" s="1"/>
  <c r="X158" i="37" s="1"/>
  <c r="X159" i="37" s="1"/>
  <c r="X160" i="37" s="1"/>
  <c r="X161" i="37" s="1"/>
  <c r="X162" i="37" s="1"/>
  <c r="X163" i="37" s="1"/>
  <c r="X164" i="37" s="1"/>
  <c r="X165" i="37" s="1"/>
  <c r="X166" i="37" s="1"/>
  <c r="X167" i="37" s="1"/>
  <c r="X168" i="37" s="1"/>
  <c r="X169" i="37" s="1"/>
  <c r="X170" i="37" s="1"/>
  <c r="X171" i="37" s="1"/>
  <c r="X172" i="37" s="1"/>
  <c r="X173" i="37" s="1"/>
  <c r="X174" i="37" s="1"/>
  <c r="X175" i="37" s="1"/>
  <c r="X176" i="37" s="1"/>
  <c r="X177" i="37" s="1"/>
  <c r="X178" i="37" s="1"/>
  <c r="X179" i="37" s="1"/>
  <c r="X180" i="37" s="1"/>
  <c r="X181" i="37" s="1"/>
  <c r="X182" i="37" s="1"/>
  <c r="X183" i="37" s="1"/>
  <c r="X184" i="37" s="1"/>
  <c r="X185" i="37" s="1"/>
  <c r="X186" i="37" s="1"/>
  <c r="X187" i="37" s="1"/>
  <c r="X188" i="37" s="1"/>
  <c r="X189" i="37" s="1"/>
  <c r="X190" i="37" s="1"/>
  <c r="X191" i="37" s="1"/>
  <c r="X192" i="37" s="1"/>
  <c r="X193" i="37" s="1"/>
  <c r="X194" i="37" s="1"/>
  <c r="X195" i="37" s="1"/>
  <c r="X196" i="37" s="1"/>
  <c r="X197" i="37" s="1"/>
  <c r="X198" i="37" s="1"/>
  <c r="X199" i="37" s="1"/>
  <c r="X200" i="37" s="1"/>
  <c r="X201" i="37" s="1"/>
  <c r="X202" i="37" s="1"/>
  <c r="X203" i="37" s="1"/>
  <c r="X204" i="37" s="1"/>
  <c r="X205" i="37" s="1"/>
  <c r="X206" i="37" s="1"/>
  <c r="X207" i="37" s="1"/>
  <c r="X208" i="37" s="1"/>
  <c r="X209" i="37" s="1"/>
  <c r="X210" i="37" s="1"/>
  <c r="X211" i="37" s="1"/>
  <c r="W112" i="37"/>
  <c r="W113" i="37" s="1"/>
  <c r="W114" i="37" s="1"/>
  <c r="W115" i="37" s="1"/>
  <c r="W116" i="37" s="1"/>
  <c r="W117" i="37" s="1"/>
  <c r="W118" i="37" s="1"/>
  <c r="W119" i="37" s="1"/>
  <c r="W120" i="37" s="1"/>
  <c r="W121" i="37" s="1"/>
  <c r="W122" i="37" s="1"/>
  <c r="W123" i="37" s="1"/>
  <c r="W124" i="37" s="1"/>
  <c r="W125" i="37" s="1"/>
  <c r="W126" i="37" s="1"/>
  <c r="W127" i="37" s="1"/>
  <c r="W128" i="37" s="1"/>
  <c r="W129" i="37" s="1"/>
  <c r="W130" i="37" s="1"/>
  <c r="W131" i="37" s="1"/>
  <c r="W132" i="37" s="1"/>
  <c r="W133" i="37" s="1"/>
  <c r="W134" i="37" s="1"/>
  <c r="W135" i="37" s="1"/>
  <c r="W136" i="37" s="1"/>
  <c r="W137" i="37" s="1"/>
  <c r="W138" i="37" s="1"/>
  <c r="W139" i="37" s="1"/>
  <c r="W140" i="37" s="1"/>
  <c r="W141" i="37" s="1"/>
  <c r="W142" i="37" s="1"/>
  <c r="W143" i="37" s="1"/>
  <c r="W144" i="37" s="1"/>
  <c r="W145" i="37" s="1"/>
  <c r="W146" i="37" s="1"/>
  <c r="W147" i="37" s="1"/>
  <c r="W148" i="37" s="1"/>
  <c r="W149" i="37" s="1"/>
  <c r="W150" i="37" s="1"/>
  <c r="W151" i="37" s="1"/>
  <c r="W152" i="37" s="1"/>
  <c r="W153" i="37" s="1"/>
  <c r="W154" i="37" s="1"/>
  <c r="W155" i="37" s="1"/>
  <c r="W156" i="37" s="1"/>
  <c r="W157" i="37" s="1"/>
  <c r="W158" i="37" s="1"/>
  <c r="W159" i="37" s="1"/>
  <c r="W160" i="37" s="1"/>
  <c r="W161" i="37" s="1"/>
  <c r="W162" i="37" s="1"/>
  <c r="W163" i="37" s="1"/>
  <c r="W164" i="37" s="1"/>
  <c r="W165" i="37" s="1"/>
  <c r="W166" i="37" s="1"/>
  <c r="W167" i="37" s="1"/>
  <c r="W168" i="37" s="1"/>
  <c r="W169" i="37" s="1"/>
  <c r="W170" i="37" s="1"/>
  <c r="W171" i="37" s="1"/>
  <c r="W172" i="37" s="1"/>
  <c r="W173" i="37" s="1"/>
  <c r="W174" i="37" s="1"/>
  <c r="W175" i="37" s="1"/>
  <c r="W176" i="37" s="1"/>
  <c r="W177" i="37" s="1"/>
  <c r="W178" i="37" s="1"/>
  <c r="W179" i="37" s="1"/>
  <c r="W180" i="37" s="1"/>
  <c r="W181" i="37" s="1"/>
  <c r="W182" i="37" s="1"/>
  <c r="W183" i="37" s="1"/>
  <c r="W184" i="37" s="1"/>
  <c r="W185" i="37" s="1"/>
  <c r="W186" i="37" s="1"/>
  <c r="W187" i="37" s="1"/>
  <c r="W188" i="37" s="1"/>
  <c r="W189" i="37" s="1"/>
  <c r="W190" i="37" s="1"/>
  <c r="W191" i="37" s="1"/>
  <c r="W192" i="37" s="1"/>
  <c r="W193" i="37" s="1"/>
  <c r="W194" i="37" s="1"/>
  <c r="W195" i="37" s="1"/>
  <c r="W196" i="37" s="1"/>
  <c r="W197" i="37" s="1"/>
  <c r="W198" i="37" s="1"/>
  <c r="W199" i="37" s="1"/>
  <c r="W200" i="37" s="1"/>
  <c r="W201" i="37" s="1"/>
  <c r="W202" i="37" s="1"/>
  <c r="W203" i="37" s="1"/>
  <c r="W204" i="37" s="1"/>
  <c r="W205" i="37" s="1"/>
  <c r="W206" i="37" s="1"/>
  <c r="W207" i="37" s="1"/>
  <c r="W208" i="37" s="1"/>
  <c r="W209" i="37" s="1"/>
  <c r="W210" i="37" s="1"/>
  <c r="W211" i="37" s="1"/>
  <c r="V112" i="37"/>
  <c r="V113" i="37" s="1"/>
  <c r="V114" i="37" s="1"/>
  <c r="V115" i="37" s="1"/>
  <c r="V116" i="37" s="1"/>
  <c r="V117" i="37" s="1"/>
  <c r="V118" i="37" s="1"/>
  <c r="V119" i="37" s="1"/>
  <c r="V120" i="37" s="1"/>
  <c r="V121" i="37" s="1"/>
  <c r="V122" i="37" s="1"/>
  <c r="V123" i="37" s="1"/>
  <c r="V124" i="37" s="1"/>
  <c r="V125" i="37" s="1"/>
  <c r="V126" i="37" s="1"/>
  <c r="V127" i="37" s="1"/>
  <c r="V128" i="37" s="1"/>
  <c r="V129" i="37" s="1"/>
  <c r="V130" i="37" s="1"/>
  <c r="V131" i="37" s="1"/>
  <c r="V132" i="37" s="1"/>
  <c r="V133" i="37" s="1"/>
  <c r="V134" i="37" s="1"/>
  <c r="V135" i="37" s="1"/>
  <c r="V136" i="37" s="1"/>
  <c r="V137" i="37" s="1"/>
  <c r="V138" i="37" s="1"/>
  <c r="V139" i="37" s="1"/>
  <c r="V140" i="37" s="1"/>
  <c r="V141" i="37" s="1"/>
  <c r="V142" i="37" s="1"/>
  <c r="V143" i="37" s="1"/>
  <c r="V144" i="37" s="1"/>
  <c r="V145" i="37" s="1"/>
  <c r="V146" i="37" s="1"/>
  <c r="V147" i="37" s="1"/>
  <c r="V148" i="37" s="1"/>
  <c r="V149" i="37" s="1"/>
  <c r="V150" i="37" s="1"/>
  <c r="V151" i="37" s="1"/>
  <c r="V152" i="37" s="1"/>
  <c r="V153" i="37" s="1"/>
  <c r="V154" i="37" s="1"/>
  <c r="V155" i="37" s="1"/>
  <c r="V156" i="37" s="1"/>
  <c r="V157" i="37" s="1"/>
  <c r="V158" i="37" s="1"/>
  <c r="V159" i="37" s="1"/>
  <c r="V160" i="37" s="1"/>
  <c r="V161" i="37" s="1"/>
  <c r="V162" i="37" s="1"/>
  <c r="V163" i="37" s="1"/>
  <c r="V164" i="37" s="1"/>
  <c r="V165" i="37" s="1"/>
  <c r="V166" i="37" s="1"/>
  <c r="V167" i="37" s="1"/>
  <c r="V168" i="37" s="1"/>
  <c r="V169" i="37" s="1"/>
  <c r="V170" i="37" s="1"/>
  <c r="V171" i="37" s="1"/>
  <c r="V172" i="37" s="1"/>
  <c r="V173" i="37" s="1"/>
  <c r="V174" i="37" s="1"/>
  <c r="V175" i="37" s="1"/>
  <c r="V176" i="37" s="1"/>
  <c r="V177" i="37" s="1"/>
  <c r="V178" i="37" s="1"/>
  <c r="V179" i="37" s="1"/>
  <c r="V180" i="37" s="1"/>
  <c r="V181" i="37" s="1"/>
  <c r="V182" i="37" s="1"/>
  <c r="V183" i="37" s="1"/>
  <c r="V184" i="37" s="1"/>
  <c r="V185" i="37" s="1"/>
  <c r="V186" i="37" s="1"/>
  <c r="V187" i="37" s="1"/>
  <c r="V188" i="37" s="1"/>
  <c r="V189" i="37" s="1"/>
  <c r="V190" i="37" s="1"/>
  <c r="V191" i="37" s="1"/>
  <c r="V192" i="37" s="1"/>
  <c r="V193" i="37" s="1"/>
  <c r="V194" i="37" s="1"/>
  <c r="V195" i="37" s="1"/>
  <c r="V196" i="37" s="1"/>
  <c r="V197" i="37" s="1"/>
  <c r="V198" i="37" s="1"/>
  <c r="V199" i="37" s="1"/>
  <c r="V200" i="37" s="1"/>
  <c r="V201" i="37" s="1"/>
  <c r="V202" i="37" s="1"/>
  <c r="V203" i="37" s="1"/>
  <c r="V204" i="37" s="1"/>
  <c r="V205" i="37" s="1"/>
  <c r="V206" i="37" s="1"/>
  <c r="V207" i="37" s="1"/>
  <c r="V208" i="37" s="1"/>
  <c r="V209" i="37" s="1"/>
  <c r="V210" i="37" s="1"/>
  <c r="V211" i="37" s="1"/>
  <c r="U112" i="37"/>
  <c r="U113" i="37" s="1"/>
  <c r="U114" i="37" s="1"/>
  <c r="U115" i="37" s="1"/>
  <c r="U116" i="37" s="1"/>
  <c r="U117" i="37" s="1"/>
  <c r="U118" i="37" s="1"/>
  <c r="U119" i="37" s="1"/>
  <c r="U120" i="37" s="1"/>
  <c r="U121" i="37" s="1"/>
  <c r="U122" i="37" s="1"/>
  <c r="U123" i="37" s="1"/>
  <c r="U124" i="37" s="1"/>
  <c r="U125" i="37" s="1"/>
  <c r="U126" i="37" s="1"/>
  <c r="U127" i="37" s="1"/>
  <c r="U128" i="37" s="1"/>
  <c r="U129" i="37" s="1"/>
  <c r="U130" i="37" s="1"/>
  <c r="U131" i="37" s="1"/>
  <c r="U132" i="37" s="1"/>
  <c r="U133" i="37" s="1"/>
  <c r="U134" i="37" s="1"/>
  <c r="U135" i="37" s="1"/>
  <c r="U136" i="37" s="1"/>
  <c r="U137" i="37" s="1"/>
  <c r="U138" i="37" s="1"/>
  <c r="U139" i="37" s="1"/>
  <c r="U140" i="37" s="1"/>
  <c r="U141" i="37" s="1"/>
  <c r="U142" i="37" s="1"/>
  <c r="U143" i="37" s="1"/>
  <c r="U144" i="37" s="1"/>
  <c r="U145" i="37" s="1"/>
  <c r="U146" i="37" s="1"/>
  <c r="U147" i="37" s="1"/>
  <c r="U148" i="37" s="1"/>
  <c r="U149" i="37" s="1"/>
  <c r="U150" i="37" s="1"/>
  <c r="U151" i="37" s="1"/>
  <c r="U152" i="37" s="1"/>
  <c r="U153" i="37" s="1"/>
  <c r="U154" i="37" s="1"/>
  <c r="U155" i="37" s="1"/>
  <c r="U156" i="37" s="1"/>
  <c r="U157" i="37" s="1"/>
  <c r="U158" i="37" s="1"/>
  <c r="U159" i="37" s="1"/>
  <c r="U160" i="37" s="1"/>
  <c r="U161" i="37" s="1"/>
  <c r="U162" i="37" s="1"/>
  <c r="U163" i="37" s="1"/>
  <c r="U164" i="37" s="1"/>
  <c r="U165" i="37" s="1"/>
  <c r="U166" i="37" s="1"/>
  <c r="U167" i="37" s="1"/>
  <c r="U168" i="37" s="1"/>
  <c r="U169" i="37" s="1"/>
  <c r="U170" i="37" s="1"/>
  <c r="U171" i="37" s="1"/>
  <c r="U172" i="37" s="1"/>
  <c r="U173" i="37" s="1"/>
  <c r="U174" i="37" s="1"/>
  <c r="U175" i="37" s="1"/>
  <c r="U176" i="37" s="1"/>
  <c r="U177" i="37" s="1"/>
  <c r="U178" i="37" s="1"/>
  <c r="U179" i="37" s="1"/>
  <c r="U180" i="37" s="1"/>
  <c r="U181" i="37" s="1"/>
  <c r="U182" i="37" s="1"/>
  <c r="U183" i="37" s="1"/>
  <c r="U184" i="37" s="1"/>
  <c r="U185" i="37" s="1"/>
  <c r="U186" i="37" s="1"/>
  <c r="U187" i="37" s="1"/>
  <c r="U188" i="37" s="1"/>
  <c r="U189" i="37" s="1"/>
  <c r="U190" i="37" s="1"/>
  <c r="U191" i="37" s="1"/>
  <c r="U192" i="37" s="1"/>
  <c r="U193" i="37" s="1"/>
  <c r="U194" i="37" s="1"/>
  <c r="U195" i="37" s="1"/>
  <c r="U196" i="37" s="1"/>
  <c r="U197" i="37" s="1"/>
  <c r="U198" i="37" s="1"/>
  <c r="U199" i="37" s="1"/>
  <c r="U200" i="37" s="1"/>
  <c r="U201" i="37" s="1"/>
  <c r="U202" i="37" s="1"/>
  <c r="U203" i="37" s="1"/>
  <c r="U204" i="37" s="1"/>
  <c r="U205" i="37" s="1"/>
  <c r="U206" i="37" s="1"/>
  <c r="U207" i="37" s="1"/>
  <c r="U208" i="37" s="1"/>
  <c r="U209" i="37" s="1"/>
  <c r="U210" i="37" s="1"/>
  <c r="U211" i="37" s="1"/>
  <c r="T112" i="37"/>
  <c r="T113" i="37" s="1"/>
  <c r="T114" i="37" s="1"/>
  <c r="T115" i="37" s="1"/>
  <c r="T116" i="37" s="1"/>
  <c r="T117" i="37" s="1"/>
  <c r="T118" i="37" s="1"/>
  <c r="T119" i="37" s="1"/>
  <c r="T120" i="37" s="1"/>
  <c r="T121" i="37" s="1"/>
  <c r="T122" i="37" s="1"/>
  <c r="T123" i="37" s="1"/>
  <c r="T124" i="37" s="1"/>
  <c r="T125" i="37" s="1"/>
  <c r="T126" i="37" s="1"/>
  <c r="T127" i="37" s="1"/>
  <c r="T128" i="37" s="1"/>
  <c r="T129" i="37" s="1"/>
  <c r="T130" i="37" s="1"/>
  <c r="T131" i="37" s="1"/>
  <c r="T132" i="37" s="1"/>
  <c r="T133" i="37" s="1"/>
  <c r="T134" i="37" s="1"/>
  <c r="T135" i="37" s="1"/>
  <c r="T136" i="37" s="1"/>
  <c r="T137" i="37" s="1"/>
  <c r="T138" i="37" s="1"/>
  <c r="T139" i="37" s="1"/>
  <c r="T140" i="37" s="1"/>
  <c r="T141" i="37" s="1"/>
  <c r="T142" i="37" s="1"/>
  <c r="T143" i="37" s="1"/>
  <c r="T144" i="37" s="1"/>
  <c r="T145" i="37" s="1"/>
  <c r="T146" i="37" s="1"/>
  <c r="T147" i="37" s="1"/>
  <c r="T148" i="37" s="1"/>
  <c r="T149" i="37" s="1"/>
  <c r="T150" i="37" s="1"/>
  <c r="T151" i="37" s="1"/>
  <c r="T152" i="37" s="1"/>
  <c r="T153" i="37" s="1"/>
  <c r="T154" i="37" s="1"/>
  <c r="T155" i="37" s="1"/>
  <c r="T156" i="37" s="1"/>
  <c r="T157" i="37" s="1"/>
  <c r="T158" i="37" s="1"/>
  <c r="T159" i="37" s="1"/>
  <c r="T160" i="37" s="1"/>
  <c r="T161" i="37" s="1"/>
  <c r="T162" i="37" s="1"/>
  <c r="T163" i="37" s="1"/>
  <c r="T164" i="37" s="1"/>
  <c r="T165" i="37" s="1"/>
  <c r="T166" i="37" s="1"/>
  <c r="T167" i="37" s="1"/>
  <c r="T168" i="37" s="1"/>
  <c r="T169" i="37" s="1"/>
  <c r="T170" i="37" s="1"/>
  <c r="T171" i="37" s="1"/>
  <c r="T172" i="37" s="1"/>
  <c r="T173" i="37" s="1"/>
  <c r="T174" i="37" s="1"/>
  <c r="T175" i="37" s="1"/>
  <c r="T176" i="37" s="1"/>
  <c r="T177" i="37" s="1"/>
  <c r="T178" i="37" s="1"/>
  <c r="T179" i="37" s="1"/>
  <c r="T180" i="37" s="1"/>
  <c r="T181" i="37" s="1"/>
  <c r="T182" i="37" s="1"/>
  <c r="T183" i="37" s="1"/>
  <c r="T184" i="37" s="1"/>
  <c r="T185" i="37" s="1"/>
  <c r="T186" i="37" s="1"/>
  <c r="T187" i="37" s="1"/>
  <c r="T188" i="37" s="1"/>
  <c r="T189" i="37" s="1"/>
  <c r="T190" i="37" s="1"/>
  <c r="T191" i="37" s="1"/>
  <c r="T192" i="37" s="1"/>
  <c r="T193" i="37" s="1"/>
  <c r="T194" i="37" s="1"/>
  <c r="T195" i="37" s="1"/>
  <c r="T196" i="37" s="1"/>
  <c r="T197" i="37" s="1"/>
  <c r="T198" i="37" s="1"/>
  <c r="T199" i="37" s="1"/>
  <c r="T200" i="37" s="1"/>
  <c r="T201" i="37" s="1"/>
  <c r="T202" i="37" s="1"/>
  <c r="T203" i="37" s="1"/>
  <c r="T204" i="37" s="1"/>
  <c r="T205" i="37" s="1"/>
  <c r="T206" i="37" s="1"/>
  <c r="T207" i="37" s="1"/>
  <c r="T208" i="37" s="1"/>
  <c r="T209" i="37" s="1"/>
  <c r="T210" i="37" s="1"/>
  <c r="T211" i="37" s="1"/>
  <c r="S112" i="37"/>
  <c r="S113" i="37" s="1"/>
  <c r="S114" i="37" s="1"/>
  <c r="S115" i="37" s="1"/>
  <c r="S116" i="37" s="1"/>
  <c r="S117" i="37" s="1"/>
  <c r="S118" i="37" s="1"/>
  <c r="S119" i="37" s="1"/>
  <c r="S120" i="37" s="1"/>
  <c r="S121" i="37" s="1"/>
  <c r="S122" i="37" s="1"/>
  <c r="S123" i="37" s="1"/>
  <c r="S124" i="37" s="1"/>
  <c r="S125" i="37" s="1"/>
  <c r="S126" i="37" s="1"/>
  <c r="S127" i="37" s="1"/>
  <c r="S128" i="37" s="1"/>
  <c r="S129" i="37" s="1"/>
  <c r="S130" i="37" s="1"/>
  <c r="S131" i="37" s="1"/>
  <c r="S132" i="37" s="1"/>
  <c r="S133" i="37" s="1"/>
  <c r="S134" i="37" s="1"/>
  <c r="S135" i="37" s="1"/>
  <c r="S136" i="37" s="1"/>
  <c r="S137" i="37" s="1"/>
  <c r="S138" i="37" s="1"/>
  <c r="S139" i="37" s="1"/>
  <c r="S140" i="37" s="1"/>
  <c r="S141" i="37" s="1"/>
  <c r="S142" i="37" s="1"/>
  <c r="S143" i="37" s="1"/>
  <c r="S144" i="37" s="1"/>
  <c r="S145" i="37" s="1"/>
  <c r="S146" i="37" s="1"/>
  <c r="S147" i="37" s="1"/>
  <c r="S148" i="37" s="1"/>
  <c r="S149" i="37" s="1"/>
  <c r="S150" i="37" s="1"/>
  <c r="S151" i="37" s="1"/>
  <c r="S152" i="37" s="1"/>
  <c r="S153" i="37" s="1"/>
  <c r="S154" i="37" s="1"/>
  <c r="S155" i="37" s="1"/>
  <c r="S156" i="37" s="1"/>
  <c r="S157" i="37" s="1"/>
  <c r="S158" i="37" s="1"/>
  <c r="S159" i="37" s="1"/>
  <c r="S160" i="37" s="1"/>
  <c r="S161" i="37" s="1"/>
  <c r="S162" i="37" s="1"/>
  <c r="S163" i="37" s="1"/>
  <c r="S164" i="37" s="1"/>
  <c r="S165" i="37" s="1"/>
  <c r="S166" i="37" s="1"/>
  <c r="S167" i="37" s="1"/>
  <c r="S168" i="37" s="1"/>
  <c r="S169" i="37" s="1"/>
  <c r="S170" i="37" s="1"/>
  <c r="S171" i="37" s="1"/>
  <c r="S172" i="37" s="1"/>
  <c r="S173" i="37" s="1"/>
  <c r="S174" i="37" s="1"/>
  <c r="S175" i="37" s="1"/>
  <c r="S176" i="37" s="1"/>
  <c r="S177" i="37" s="1"/>
  <c r="S178" i="37" s="1"/>
  <c r="S179" i="37" s="1"/>
  <c r="S180" i="37" s="1"/>
  <c r="S181" i="37" s="1"/>
  <c r="S182" i="37" s="1"/>
  <c r="S183" i="37" s="1"/>
  <c r="S184" i="37" s="1"/>
  <c r="S185" i="37" s="1"/>
  <c r="S186" i="37" s="1"/>
  <c r="S187" i="37" s="1"/>
  <c r="S188" i="37" s="1"/>
  <c r="S189" i="37" s="1"/>
  <c r="S190" i="37" s="1"/>
  <c r="S191" i="37" s="1"/>
  <c r="S192" i="37" s="1"/>
  <c r="S193" i="37" s="1"/>
  <c r="S194" i="37" s="1"/>
  <c r="S195" i="37" s="1"/>
  <c r="S196" i="37" s="1"/>
  <c r="S197" i="37" s="1"/>
  <c r="S198" i="37" s="1"/>
  <c r="S199" i="37" s="1"/>
  <c r="S200" i="37" s="1"/>
  <c r="S201" i="37" s="1"/>
  <c r="S202" i="37" s="1"/>
  <c r="S203" i="37" s="1"/>
  <c r="S204" i="37" s="1"/>
  <c r="S205" i="37" s="1"/>
  <c r="S206" i="37" s="1"/>
  <c r="S207" i="37" s="1"/>
  <c r="S208" i="37" s="1"/>
  <c r="S209" i="37" s="1"/>
  <c r="S210" i="37" s="1"/>
  <c r="S211" i="37" s="1"/>
  <c r="R112" i="37"/>
  <c r="R113" i="37" s="1"/>
  <c r="R114" i="37" s="1"/>
  <c r="R115" i="37" s="1"/>
  <c r="R116" i="37" s="1"/>
  <c r="R117" i="37" s="1"/>
  <c r="R118" i="37" s="1"/>
  <c r="R119" i="37" s="1"/>
  <c r="R120" i="37" s="1"/>
  <c r="R121" i="37" s="1"/>
  <c r="R122" i="37" s="1"/>
  <c r="R123" i="37" s="1"/>
  <c r="R124" i="37" s="1"/>
  <c r="R125" i="37" s="1"/>
  <c r="R126" i="37" s="1"/>
  <c r="R127" i="37" s="1"/>
  <c r="R128" i="37" s="1"/>
  <c r="R129" i="37" s="1"/>
  <c r="R130" i="37" s="1"/>
  <c r="R131" i="37" s="1"/>
  <c r="R132" i="37" s="1"/>
  <c r="R133" i="37" s="1"/>
  <c r="R134" i="37" s="1"/>
  <c r="R135" i="37" s="1"/>
  <c r="R136" i="37" s="1"/>
  <c r="R137" i="37" s="1"/>
  <c r="R138" i="37" s="1"/>
  <c r="R139" i="37" s="1"/>
  <c r="R140" i="37" s="1"/>
  <c r="R141" i="37" s="1"/>
  <c r="R142" i="37" s="1"/>
  <c r="R143" i="37" s="1"/>
  <c r="R144" i="37" s="1"/>
  <c r="R145" i="37" s="1"/>
  <c r="R146" i="37" s="1"/>
  <c r="R147" i="37" s="1"/>
  <c r="R148" i="37" s="1"/>
  <c r="R149" i="37" s="1"/>
  <c r="R150" i="37" s="1"/>
  <c r="R151" i="37" s="1"/>
  <c r="R152" i="37" s="1"/>
  <c r="R153" i="37" s="1"/>
  <c r="R154" i="37" s="1"/>
  <c r="R155" i="37" s="1"/>
  <c r="R156" i="37" s="1"/>
  <c r="R157" i="37" s="1"/>
  <c r="R158" i="37" s="1"/>
  <c r="R159" i="37" s="1"/>
  <c r="R160" i="37" s="1"/>
  <c r="R161" i="37" s="1"/>
  <c r="R162" i="37" s="1"/>
  <c r="R163" i="37" s="1"/>
  <c r="R164" i="37" s="1"/>
  <c r="R165" i="37" s="1"/>
  <c r="R166" i="37" s="1"/>
  <c r="R167" i="37" s="1"/>
  <c r="R168" i="37" s="1"/>
  <c r="R169" i="37" s="1"/>
  <c r="R170" i="37" s="1"/>
  <c r="R171" i="37" s="1"/>
  <c r="R172" i="37" s="1"/>
  <c r="R173" i="37" s="1"/>
  <c r="R174" i="37" s="1"/>
  <c r="R175" i="37" s="1"/>
  <c r="R176" i="37" s="1"/>
  <c r="R177" i="37" s="1"/>
  <c r="R178" i="37" s="1"/>
  <c r="R179" i="37" s="1"/>
  <c r="R180" i="37" s="1"/>
  <c r="R181" i="37" s="1"/>
  <c r="R182" i="37" s="1"/>
  <c r="R183" i="37" s="1"/>
  <c r="R184" i="37" s="1"/>
  <c r="R185" i="37" s="1"/>
  <c r="R186" i="37" s="1"/>
  <c r="R187" i="37" s="1"/>
  <c r="R188" i="37" s="1"/>
  <c r="R189" i="37" s="1"/>
  <c r="R190" i="37" s="1"/>
  <c r="R191" i="37" s="1"/>
  <c r="R192" i="37" s="1"/>
  <c r="R193" i="37" s="1"/>
  <c r="R194" i="37" s="1"/>
  <c r="R195" i="37" s="1"/>
  <c r="R196" i="37" s="1"/>
  <c r="R197" i="37" s="1"/>
  <c r="R198" i="37" s="1"/>
  <c r="R199" i="37" s="1"/>
  <c r="R200" i="37" s="1"/>
  <c r="R201" i="37" s="1"/>
  <c r="R202" i="37" s="1"/>
  <c r="R203" i="37" s="1"/>
  <c r="R204" i="37" s="1"/>
  <c r="R205" i="37" s="1"/>
  <c r="R206" i="37" s="1"/>
  <c r="R207" i="37" s="1"/>
  <c r="R208" i="37" s="1"/>
  <c r="R209" i="37" s="1"/>
  <c r="R210" i="37" s="1"/>
  <c r="R211" i="37" s="1"/>
  <c r="AF111" i="37"/>
  <c r="AE111" i="37"/>
  <c r="AD111" i="37"/>
  <c r="AC111" i="37"/>
  <c r="AB111" i="37"/>
  <c r="AA111" i="37"/>
  <c r="Z111" i="37"/>
  <c r="Y111" i="37"/>
  <c r="X111" i="37"/>
  <c r="W111" i="37"/>
  <c r="V111" i="37"/>
  <c r="U111" i="37"/>
  <c r="T111" i="37"/>
  <c r="S111" i="37"/>
  <c r="R111" i="37"/>
  <c r="AD3" i="37"/>
  <c r="AD4" i="37" s="1"/>
  <c r="AD5" i="37" s="1"/>
  <c r="AD6" i="37" s="1"/>
  <c r="AD7" i="37" s="1"/>
  <c r="AD8" i="37" s="1"/>
  <c r="AD9" i="37" s="1"/>
  <c r="AD10" i="37" s="1"/>
  <c r="AD11" i="37" s="1"/>
  <c r="AD12" i="37" s="1"/>
  <c r="AD13" i="37" s="1"/>
  <c r="AD14" i="37" s="1"/>
  <c r="AD15" i="37" s="1"/>
  <c r="AD16" i="37" s="1"/>
  <c r="AD17" i="37" s="1"/>
  <c r="AD18" i="37" s="1"/>
  <c r="AD19" i="37" s="1"/>
  <c r="AD20" i="37" s="1"/>
  <c r="AD21" i="37" s="1"/>
  <c r="AD22" i="37" s="1"/>
  <c r="AD23" i="37" s="1"/>
  <c r="AD24" i="37" s="1"/>
  <c r="AD25" i="37" s="1"/>
  <c r="AD26" i="37" s="1"/>
  <c r="AD27" i="37" s="1"/>
  <c r="AD28" i="37" s="1"/>
  <c r="AD29" i="37" s="1"/>
  <c r="AD30" i="37" s="1"/>
  <c r="AD31" i="37" s="1"/>
  <c r="AD32" i="37" s="1"/>
  <c r="AD33" i="37" s="1"/>
  <c r="AD34" i="37" s="1"/>
  <c r="AD35" i="37" s="1"/>
  <c r="AD36" i="37" s="1"/>
  <c r="AD37" i="37" s="1"/>
  <c r="AD38" i="37" s="1"/>
  <c r="AD39" i="37" s="1"/>
  <c r="AD40" i="37" s="1"/>
  <c r="AD41" i="37" s="1"/>
  <c r="AD42" i="37" s="1"/>
  <c r="AD43" i="37" s="1"/>
  <c r="AD44" i="37" s="1"/>
  <c r="AD45" i="37" s="1"/>
  <c r="AD46" i="37" s="1"/>
  <c r="AD47" i="37" s="1"/>
  <c r="AD48" i="37" s="1"/>
  <c r="AD49" i="37" s="1"/>
  <c r="AD50" i="37" s="1"/>
  <c r="AD51" i="37" s="1"/>
  <c r="AD52" i="37" s="1"/>
  <c r="AD53" i="37" s="1"/>
  <c r="AD54" i="37" s="1"/>
  <c r="AD55" i="37" s="1"/>
  <c r="AD56" i="37" s="1"/>
  <c r="AD57" i="37" s="1"/>
  <c r="AD58" i="37" s="1"/>
  <c r="AD59" i="37" s="1"/>
  <c r="AD60" i="37" s="1"/>
  <c r="AD61" i="37" s="1"/>
  <c r="AD62" i="37" s="1"/>
  <c r="AD63" i="37" s="1"/>
  <c r="AD64" i="37" s="1"/>
  <c r="AD65" i="37" s="1"/>
  <c r="AD66" i="37" s="1"/>
  <c r="AD67" i="37" s="1"/>
  <c r="AD68" i="37" s="1"/>
  <c r="AD69" i="37" s="1"/>
  <c r="AD70" i="37" s="1"/>
  <c r="AD71" i="37" s="1"/>
  <c r="AD72" i="37" s="1"/>
  <c r="AD73" i="37" s="1"/>
  <c r="AD74" i="37" s="1"/>
  <c r="AD75" i="37" s="1"/>
  <c r="AD76" i="37" s="1"/>
  <c r="AD77" i="37" s="1"/>
  <c r="AD78" i="37" s="1"/>
  <c r="AD79" i="37" s="1"/>
  <c r="AD80" i="37" s="1"/>
  <c r="AD81" i="37" s="1"/>
  <c r="AD82" i="37" s="1"/>
  <c r="AD83" i="37" s="1"/>
  <c r="AD84" i="37" s="1"/>
  <c r="AD85" i="37" s="1"/>
  <c r="AD86" i="37" s="1"/>
  <c r="AD87" i="37" s="1"/>
  <c r="AD88" i="37" s="1"/>
  <c r="AD89" i="37" s="1"/>
  <c r="AD90" i="37" s="1"/>
  <c r="AD91" i="37" s="1"/>
  <c r="AD92" i="37" s="1"/>
  <c r="AD93" i="37" s="1"/>
  <c r="AD94" i="37" s="1"/>
  <c r="AD95" i="37" s="1"/>
  <c r="AD96" i="37" s="1"/>
  <c r="AD97" i="37" s="1"/>
  <c r="AD98" i="37" s="1"/>
  <c r="AD99" i="37" s="1"/>
  <c r="AD100" i="37" s="1"/>
  <c r="AD101" i="37" s="1"/>
  <c r="AC3" i="37"/>
  <c r="AC4" i="37" s="1"/>
  <c r="AC5" i="37" s="1"/>
  <c r="AC6" i="37" s="1"/>
  <c r="AC7" i="37" s="1"/>
  <c r="AC8" i="37" s="1"/>
  <c r="AC9" i="37" s="1"/>
  <c r="AC10" i="37" s="1"/>
  <c r="AC11" i="37" s="1"/>
  <c r="AC12" i="37" s="1"/>
  <c r="AC13" i="37" s="1"/>
  <c r="AC14" i="37" s="1"/>
  <c r="AC15" i="37" s="1"/>
  <c r="AC16" i="37" s="1"/>
  <c r="AC17" i="37" s="1"/>
  <c r="AC18" i="37" s="1"/>
  <c r="AC19" i="37" s="1"/>
  <c r="AC20" i="37" s="1"/>
  <c r="AC21" i="37" s="1"/>
  <c r="AC22" i="37" s="1"/>
  <c r="AC23" i="37" s="1"/>
  <c r="AC24" i="37" s="1"/>
  <c r="AC25" i="37" s="1"/>
  <c r="AC26" i="37" s="1"/>
  <c r="AC27" i="37" s="1"/>
  <c r="AC28" i="37" s="1"/>
  <c r="AC29" i="37" s="1"/>
  <c r="AC30" i="37" s="1"/>
  <c r="AC31" i="37" s="1"/>
  <c r="AC32" i="37" s="1"/>
  <c r="AC33" i="37" s="1"/>
  <c r="AC34" i="37" s="1"/>
  <c r="AC35" i="37" s="1"/>
  <c r="AC36" i="37" s="1"/>
  <c r="AC37" i="37" s="1"/>
  <c r="AC38" i="37" s="1"/>
  <c r="AC39" i="37" s="1"/>
  <c r="AC40" i="37" s="1"/>
  <c r="AC41" i="37" s="1"/>
  <c r="AC42" i="37" s="1"/>
  <c r="AC43" i="37" s="1"/>
  <c r="AC44" i="37" s="1"/>
  <c r="AC45" i="37" s="1"/>
  <c r="AC46" i="37" s="1"/>
  <c r="AC47" i="37" s="1"/>
  <c r="AC48" i="37" s="1"/>
  <c r="AC49" i="37" s="1"/>
  <c r="AC50" i="37" s="1"/>
  <c r="AC51" i="37" s="1"/>
  <c r="AC52" i="37" s="1"/>
  <c r="AC53" i="37" s="1"/>
  <c r="AC54" i="37" s="1"/>
  <c r="AC55" i="37" s="1"/>
  <c r="AC56" i="37" s="1"/>
  <c r="AC57" i="37" s="1"/>
  <c r="AC58" i="37" s="1"/>
  <c r="AC59" i="37" s="1"/>
  <c r="AC60" i="37" s="1"/>
  <c r="AC61" i="37" s="1"/>
  <c r="AC62" i="37" s="1"/>
  <c r="AC63" i="37" s="1"/>
  <c r="AC64" i="37" s="1"/>
  <c r="AC65" i="37" s="1"/>
  <c r="AC66" i="37" s="1"/>
  <c r="AC67" i="37" s="1"/>
  <c r="AC68" i="37" s="1"/>
  <c r="AC69" i="37" s="1"/>
  <c r="AC70" i="37" s="1"/>
  <c r="AC71" i="37" s="1"/>
  <c r="AC72" i="37" s="1"/>
  <c r="AC73" i="37" s="1"/>
  <c r="AC74" i="37" s="1"/>
  <c r="AC75" i="37" s="1"/>
  <c r="AC76" i="37" s="1"/>
  <c r="AC77" i="37" s="1"/>
  <c r="AC78" i="37" s="1"/>
  <c r="AC79" i="37" s="1"/>
  <c r="AC80" i="37" s="1"/>
  <c r="AC81" i="37" s="1"/>
  <c r="AC82" i="37" s="1"/>
  <c r="AC83" i="37" s="1"/>
  <c r="AC84" i="37" s="1"/>
  <c r="AC85" i="37" s="1"/>
  <c r="AC86" i="37" s="1"/>
  <c r="AC87" i="37" s="1"/>
  <c r="AC88" i="37" s="1"/>
  <c r="AC89" i="37" s="1"/>
  <c r="AC90" i="37" s="1"/>
  <c r="AC91" i="37" s="1"/>
  <c r="AC92" i="37" s="1"/>
  <c r="AC93" i="37" s="1"/>
  <c r="AC94" i="37" s="1"/>
  <c r="AC95" i="37" s="1"/>
  <c r="AC96" i="37" s="1"/>
  <c r="AC97" i="37" s="1"/>
  <c r="AC98" i="37" s="1"/>
  <c r="AC99" i="37" s="1"/>
  <c r="AC100" i="37" s="1"/>
  <c r="AC101" i="37" s="1"/>
  <c r="AB3" i="37"/>
  <c r="AB4" i="37" s="1"/>
  <c r="AB5" i="37" s="1"/>
  <c r="AB6" i="37" s="1"/>
  <c r="AB7" i="37" s="1"/>
  <c r="AB8" i="37" s="1"/>
  <c r="AB9" i="37" s="1"/>
  <c r="AB10" i="37" s="1"/>
  <c r="AB11" i="37" s="1"/>
  <c r="AB12" i="37" s="1"/>
  <c r="AB13" i="37" s="1"/>
  <c r="AB14" i="37" s="1"/>
  <c r="AB15" i="37" s="1"/>
  <c r="AB16" i="37" s="1"/>
  <c r="AB17" i="37" s="1"/>
  <c r="AB18" i="37" s="1"/>
  <c r="AB19" i="37" s="1"/>
  <c r="AB20" i="37" s="1"/>
  <c r="AB21" i="37" s="1"/>
  <c r="AB22" i="37" s="1"/>
  <c r="AB23" i="37" s="1"/>
  <c r="AB24" i="37" s="1"/>
  <c r="AB25" i="37" s="1"/>
  <c r="AB26" i="37" s="1"/>
  <c r="AB27" i="37" s="1"/>
  <c r="AB28" i="37" s="1"/>
  <c r="AB29" i="37" s="1"/>
  <c r="AB30" i="37" s="1"/>
  <c r="AB31" i="37" s="1"/>
  <c r="AB32" i="37" s="1"/>
  <c r="AB33" i="37" s="1"/>
  <c r="AB34" i="37" s="1"/>
  <c r="AB35" i="37" s="1"/>
  <c r="AB36" i="37" s="1"/>
  <c r="AB37" i="37" s="1"/>
  <c r="AB38" i="37" s="1"/>
  <c r="AB39" i="37" s="1"/>
  <c r="AB40" i="37" s="1"/>
  <c r="AB41" i="37" s="1"/>
  <c r="AB42" i="37" s="1"/>
  <c r="AB43" i="37" s="1"/>
  <c r="AB44" i="37" s="1"/>
  <c r="AB45" i="37" s="1"/>
  <c r="AB46" i="37" s="1"/>
  <c r="AB47" i="37" s="1"/>
  <c r="AB48" i="37" s="1"/>
  <c r="AB49" i="37" s="1"/>
  <c r="AB50" i="37" s="1"/>
  <c r="AB51" i="37" s="1"/>
  <c r="AB52" i="37" s="1"/>
  <c r="AB53" i="37" s="1"/>
  <c r="AB54" i="37" s="1"/>
  <c r="AB55" i="37" s="1"/>
  <c r="AB56" i="37" s="1"/>
  <c r="AB57" i="37" s="1"/>
  <c r="AB58" i="37" s="1"/>
  <c r="AB59" i="37" s="1"/>
  <c r="AB60" i="37" s="1"/>
  <c r="AB61" i="37" s="1"/>
  <c r="AB62" i="37" s="1"/>
  <c r="AB63" i="37" s="1"/>
  <c r="AB64" i="37" s="1"/>
  <c r="AB65" i="37" s="1"/>
  <c r="AB66" i="37" s="1"/>
  <c r="AB67" i="37" s="1"/>
  <c r="AB68" i="37" s="1"/>
  <c r="AB69" i="37" s="1"/>
  <c r="AB70" i="37" s="1"/>
  <c r="AB71" i="37" s="1"/>
  <c r="AB72" i="37" s="1"/>
  <c r="AB73" i="37" s="1"/>
  <c r="AB74" i="37" s="1"/>
  <c r="AB75" i="37" s="1"/>
  <c r="AB76" i="37" s="1"/>
  <c r="AB77" i="37" s="1"/>
  <c r="AB78" i="37" s="1"/>
  <c r="AB79" i="37" s="1"/>
  <c r="AB80" i="37" s="1"/>
  <c r="AB81" i="37" s="1"/>
  <c r="AB82" i="37" s="1"/>
  <c r="AB83" i="37" s="1"/>
  <c r="AB84" i="37" s="1"/>
  <c r="AB85" i="37" s="1"/>
  <c r="AB86" i="37" s="1"/>
  <c r="AB87" i="37" s="1"/>
  <c r="AB88" i="37" s="1"/>
  <c r="AB89" i="37" s="1"/>
  <c r="AB90" i="37" s="1"/>
  <c r="AB91" i="37" s="1"/>
  <c r="AB92" i="37" s="1"/>
  <c r="AB93" i="37" s="1"/>
  <c r="AB94" i="37" s="1"/>
  <c r="AB95" i="37" s="1"/>
  <c r="AB96" i="37" s="1"/>
  <c r="AB97" i="37" s="1"/>
  <c r="AB98" i="37" s="1"/>
  <c r="AB99" i="37" s="1"/>
  <c r="AB100" i="37" s="1"/>
  <c r="AB101" i="37" s="1"/>
  <c r="AF2" i="37"/>
  <c r="AF3" i="37" s="1"/>
  <c r="AF4" i="37" s="1"/>
  <c r="AF5" i="37" s="1"/>
  <c r="AF6" i="37" s="1"/>
  <c r="AF7" i="37" s="1"/>
  <c r="AF8" i="37" s="1"/>
  <c r="AF9" i="37" s="1"/>
  <c r="AF10" i="37" s="1"/>
  <c r="AF11" i="37" s="1"/>
  <c r="AF12" i="37" s="1"/>
  <c r="AF13" i="37" s="1"/>
  <c r="AF14" i="37" s="1"/>
  <c r="AF15" i="37" s="1"/>
  <c r="AF16" i="37" s="1"/>
  <c r="AF17" i="37" s="1"/>
  <c r="AF18" i="37" s="1"/>
  <c r="AF19" i="37" s="1"/>
  <c r="AF20" i="37" s="1"/>
  <c r="AF21" i="37" s="1"/>
  <c r="AF22" i="37" s="1"/>
  <c r="AF23" i="37" s="1"/>
  <c r="AF24" i="37" s="1"/>
  <c r="AF25" i="37" s="1"/>
  <c r="AF26" i="37" s="1"/>
  <c r="AF27" i="37" s="1"/>
  <c r="AF28" i="37" s="1"/>
  <c r="AF29" i="37" s="1"/>
  <c r="AF30" i="37" s="1"/>
  <c r="AF31" i="37" s="1"/>
  <c r="AF32" i="37" s="1"/>
  <c r="AF33" i="37" s="1"/>
  <c r="AF34" i="37" s="1"/>
  <c r="AF35" i="37" s="1"/>
  <c r="AF36" i="37" s="1"/>
  <c r="AF37" i="37" s="1"/>
  <c r="AF38" i="37" s="1"/>
  <c r="AF39" i="37" s="1"/>
  <c r="AF40" i="37" s="1"/>
  <c r="AF41" i="37" s="1"/>
  <c r="AF42" i="37" s="1"/>
  <c r="AF43" i="37" s="1"/>
  <c r="AF44" i="37" s="1"/>
  <c r="AF45" i="37" s="1"/>
  <c r="AF46" i="37" s="1"/>
  <c r="AF47" i="37" s="1"/>
  <c r="AF48" i="37" s="1"/>
  <c r="AF49" i="37" s="1"/>
  <c r="AF50" i="37" s="1"/>
  <c r="AF51" i="37" s="1"/>
  <c r="AF52" i="37" s="1"/>
  <c r="AF53" i="37" s="1"/>
  <c r="AF54" i="37" s="1"/>
  <c r="AF55" i="37" s="1"/>
  <c r="AF56" i="37" s="1"/>
  <c r="AF57" i="37" s="1"/>
  <c r="AF58" i="37" s="1"/>
  <c r="AF59" i="37" s="1"/>
  <c r="AF60" i="37" s="1"/>
  <c r="AF61" i="37" s="1"/>
  <c r="AF62" i="37" s="1"/>
  <c r="AF63" i="37" s="1"/>
  <c r="AF64" i="37" s="1"/>
  <c r="AF65" i="37" s="1"/>
  <c r="AF66" i="37" s="1"/>
  <c r="AF67" i="37" s="1"/>
  <c r="AF68" i="37" s="1"/>
  <c r="AF69" i="37" s="1"/>
  <c r="AF70" i="37" s="1"/>
  <c r="AF71" i="37" s="1"/>
  <c r="AF72" i="37" s="1"/>
  <c r="AF73" i="37" s="1"/>
  <c r="AF74" i="37" s="1"/>
  <c r="AF75" i="37" s="1"/>
  <c r="AF76" i="37" s="1"/>
  <c r="AF77" i="37" s="1"/>
  <c r="AF78" i="37" s="1"/>
  <c r="AF79" i="37" s="1"/>
  <c r="AF80" i="37" s="1"/>
  <c r="AF81" i="37" s="1"/>
  <c r="AF82" i="37" s="1"/>
  <c r="AF83" i="37" s="1"/>
  <c r="AF84" i="37" s="1"/>
  <c r="AF85" i="37" s="1"/>
  <c r="AF86" i="37" s="1"/>
  <c r="AF87" i="37" s="1"/>
  <c r="AF88" i="37" s="1"/>
  <c r="AF89" i="37" s="1"/>
  <c r="AF90" i="37" s="1"/>
  <c r="AF91" i="37" s="1"/>
  <c r="AF92" i="37" s="1"/>
  <c r="AF93" i="37" s="1"/>
  <c r="AF94" i="37" s="1"/>
  <c r="AF95" i="37" s="1"/>
  <c r="AF96" i="37" s="1"/>
  <c r="AF97" i="37" s="1"/>
  <c r="AF98" i="37" s="1"/>
  <c r="AF99" i="37" s="1"/>
  <c r="AF100" i="37" s="1"/>
  <c r="AF101" i="37" s="1"/>
  <c r="AE2" i="37"/>
  <c r="AE3" i="37" s="1"/>
  <c r="AE4" i="37" s="1"/>
  <c r="AE5" i="37" s="1"/>
  <c r="AE6" i="37" s="1"/>
  <c r="AE7" i="37" s="1"/>
  <c r="AE8" i="37" s="1"/>
  <c r="AE9" i="37" s="1"/>
  <c r="AE10" i="37" s="1"/>
  <c r="AE11" i="37" s="1"/>
  <c r="AE12" i="37" s="1"/>
  <c r="AE13" i="37" s="1"/>
  <c r="AE14" i="37" s="1"/>
  <c r="AE15" i="37" s="1"/>
  <c r="AE16" i="37" s="1"/>
  <c r="AE17" i="37" s="1"/>
  <c r="AE18" i="37" s="1"/>
  <c r="AE19" i="37" s="1"/>
  <c r="AE20" i="37" s="1"/>
  <c r="AE21" i="37" s="1"/>
  <c r="AE22" i="37" s="1"/>
  <c r="AE23" i="37" s="1"/>
  <c r="AE24" i="37" s="1"/>
  <c r="AE25" i="37" s="1"/>
  <c r="AE26" i="37" s="1"/>
  <c r="AE27" i="37" s="1"/>
  <c r="AE28" i="37" s="1"/>
  <c r="AE29" i="37" s="1"/>
  <c r="AE30" i="37" s="1"/>
  <c r="AE31" i="37" s="1"/>
  <c r="AE32" i="37" s="1"/>
  <c r="AE33" i="37" s="1"/>
  <c r="AE34" i="37" s="1"/>
  <c r="AE35" i="37" s="1"/>
  <c r="AE36" i="37" s="1"/>
  <c r="AE37" i="37" s="1"/>
  <c r="AE38" i="37" s="1"/>
  <c r="AE39" i="37" s="1"/>
  <c r="AE40" i="37" s="1"/>
  <c r="AE41" i="37" s="1"/>
  <c r="AE42" i="37" s="1"/>
  <c r="AE43" i="37" s="1"/>
  <c r="AE44" i="37" s="1"/>
  <c r="AE45" i="37" s="1"/>
  <c r="AE46" i="37" s="1"/>
  <c r="AE47" i="37" s="1"/>
  <c r="AE48" i="37" s="1"/>
  <c r="AE49" i="37" s="1"/>
  <c r="AE50" i="37" s="1"/>
  <c r="AE51" i="37" s="1"/>
  <c r="AE52" i="37" s="1"/>
  <c r="AE53" i="37" s="1"/>
  <c r="AE54" i="37" s="1"/>
  <c r="AE55" i="37" s="1"/>
  <c r="AE56" i="37" s="1"/>
  <c r="AE57" i="37" s="1"/>
  <c r="AE58" i="37" s="1"/>
  <c r="AE59" i="37" s="1"/>
  <c r="AE60" i="37" s="1"/>
  <c r="AE61" i="37" s="1"/>
  <c r="AE62" i="37" s="1"/>
  <c r="AE63" i="37" s="1"/>
  <c r="AE64" i="37" s="1"/>
  <c r="AE65" i="37" s="1"/>
  <c r="AE66" i="37" s="1"/>
  <c r="AE67" i="37" s="1"/>
  <c r="AE68" i="37" s="1"/>
  <c r="AE69" i="37" s="1"/>
  <c r="AE70" i="37" s="1"/>
  <c r="AE71" i="37" s="1"/>
  <c r="AE72" i="37" s="1"/>
  <c r="AE73" i="37" s="1"/>
  <c r="AE74" i="37" s="1"/>
  <c r="AE75" i="37" s="1"/>
  <c r="AE76" i="37" s="1"/>
  <c r="AE77" i="37" s="1"/>
  <c r="AE78" i="37" s="1"/>
  <c r="AE79" i="37" s="1"/>
  <c r="AE80" i="37" s="1"/>
  <c r="AE81" i="37" s="1"/>
  <c r="AE82" i="37" s="1"/>
  <c r="AE83" i="37" s="1"/>
  <c r="AE84" i="37" s="1"/>
  <c r="AE85" i="37" s="1"/>
  <c r="AE86" i="37" s="1"/>
  <c r="AE87" i="37" s="1"/>
  <c r="AE88" i="37" s="1"/>
  <c r="AE89" i="37" s="1"/>
  <c r="AE90" i="37" s="1"/>
  <c r="AE91" i="37" s="1"/>
  <c r="AE92" i="37" s="1"/>
  <c r="AE93" i="37" s="1"/>
  <c r="AE94" i="37" s="1"/>
  <c r="AE95" i="37" s="1"/>
  <c r="AE96" i="37" s="1"/>
  <c r="AE97" i="37" s="1"/>
  <c r="AE98" i="37" s="1"/>
  <c r="AE99" i="37" s="1"/>
  <c r="AE100" i="37" s="1"/>
  <c r="AE101" i="37" s="1"/>
  <c r="AD2" i="37"/>
  <c r="AC2" i="37"/>
  <c r="AB2" i="37"/>
  <c r="AA2" i="37"/>
  <c r="AA3" i="37" s="1"/>
  <c r="AA4" i="37" s="1"/>
  <c r="AA5" i="37" s="1"/>
  <c r="AA6" i="37" s="1"/>
  <c r="AA7" i="37" s="1"/>
  <c r="AA8" i="37" s="1"/>
  <c r="AA9" i="37" s="1"/>
  <c r="AA10" i="37" s="1"/>
  <c r="AA11" i="37" s="1"/>
  <c r="AA12" i="37" s="1"/>
  <c r="AA13" i="37" s="1"/>
  <c r="AA14" i="37" s="1"/>
  <c r="AA15" i="37" s="1"/>
  <c r="AA16" i="37" s="1"/>
  <c r="AA17" i="37" s="1"/>
  <c r="AA18" i="37" s="1"/>
  <c r="AA19" i="37" s="1"/>
  <c r="AA20" i="37" s="1"/>
  <c r="AA21" i="37" s="1"/>
  <c r="AA22" i="37" s="1"/>
  <c r="AA23" i="37" s="1"/>
  <c r="AA24" i="37" s="1"/>
  <c r="AA25" i="37" s="1"/>
  <c r="AA26" i="37" s="1"/>
  <c r="AA27" i="37" s="1"/>
  <c r="AA28" i="37" s="1"/>
  <c r="AA29" i="37" s="1"/>
  <c r="AA30" i="37" s="1"/>
  <c r="AA31" i="37" s="1"/>
  <c r="AA32" i="37" s="1"/>
  <c r="AA33" i="37" s="1"/>
  <c r="AA34" i="37" s="1"/>
  <c r="AA35" i="37" s="1"/>
  <c r="AA36" i="37" s="1"/>
  <c r="AA37" i="37" s="1"/>
  <c r="AA38" i="37" s="1"/>
  <c r="AA39" i="37" s="1"/>
  <c r="AA40" i="37" s="1"/>
  <c r="AA41" i="37" s="1"/>
  <c r="AA42" i="37" s="1"/>
  <c r="AA43" i="37" s="1"/>
  <c r="AA44" i="37" s="1"/>
  <c r="AA45" i="37" s="1"/>
  <c r="AA46" i="37" s="1"/>
  <c r="AA47" i="37" s="1"/>
  <c r="AA48" i="37" s="1"/>
  <c r="AA49" i="37" s="1"/>
  <c r="AA50" i="37" s="1"/>
  <c r="AA51" i="37" s="1"/>
  <c r="AA52" i="37" s="1"/>
  <c r="AA53" i="37" s="1"/>
  <c r="AA54" i="37" s="1"/>
  <c r="AA55" i="37" s="1"/>
  <c r="AA56" i="37" s="1"/>
  <c r="AA57" i="37" s="1"/>
  <c r="AA58" i="37" s="1"/>
  <c r="AA59" i="37" s="1"/>
  <c r="AA60" i="37" s="1"/>
  <c r="AA61" i="37" s="1"/>
  <c r="AA62" i="37" s="1"/>
  <c r="AA63" i="37" s="1"/>
  <c r="AA64" i="37" s="1"/>
  <c r="AA65" i="37" s="1"/>
  <c r="AA66" i="37" s="1"/>
  <c r="AA67" i="37" s="1"/>
  <c r="AA68" i="37" s="1"/>
  <c r="AA69" i="37" s="1"/>
  <c r="AA70" i="37" s="1"/>
  <c r="AA71" i="37" s="1"/>
  <c r="AA72" i="37" s="1"/>
  <c r="AA73" i="37" s="1"/>
  <c r="AA74" i="37" s="1"/>
  <c r="AA75" i="37" s="1"/>
  <c r="AA76" i="37" s="1"/>
  <c r="AA77" i="37" s="1"/>
  <c r="AA78" i="37" s="1"/>
  <c r="AA79" i="37" s="1"/>
  <c r="AA80" i="37" s="1"/>
  <c r="AA81" i="37" s="1"/>
  <c r="AA82" i="37" s="1"/>
  <c r="AA83" i="37" s="1"/>
  <c r="AA84" i="37" s="1"/>
  <c r="AA85" i="37" s="1"/>
  <c r="AA86" i="37" s="1"/>
  <c r="AA87" i="37" s="1"/>
  <c r="AA88" i="37" s="1"/>
  <c r="AA89" i="37" s="1"/>
  <c r="AA90" i="37" s="1"/>
  <c r="AA91" i="37" s="1"/>
  <c r="AA92" i="37" s="1"/>
  <c r="AA93" i="37" s="1"/>
  <c r="AA94" i="37" s="1"/>
  <c r="AA95" i="37" s="1"/>
  <c r="AA96" i="37" s="1"/>
  <c r="AA97" i="37" s="1"/>
  <c r="AA98" i="37" s="1"/>
  <c r="AA99" i="37" s="1"/>
  <c r="AA100" i="37" s="1"/>
  <c r="AA101" i="37" s="1"/>
  <c r="Z2" i="37"/>
  <c r="Z3" i="37" s="1"/>
  <c r="Z4" i="37" s="1"/>
  <c r="Z5" i="37" s="1"/>
  <c r="Z6" i="37" s="1"/>
  <c r="Z7" i="37" s="1"/>
  <c r="Z8" i="37" s="1"/>
  <c r="Z9" i="37" s="1"/>
  <c r="Z10" i="37" s="1"/>
  <c r="Z11" i="37" s="1"/>
  <c r="Z12" i="37" s="1"/>
  <c r="Z13" i="37" s="1"/>
  <c r="Z14" i="37" s="1"/>
  <c r="Z15" i="37" s="1"/>
  <c r="Z16" i="37" s="1"/>
  <c r="Z17" i="37" s="1"/>
  <c r="Z18" i="37" s="1"/>
  <c r="Z19" i="37" s="1"/>
  <c r="Z20" i="37" s="1"/>
  <c r="Z21" i="37" s="1"/>
  <c r="Z22" i="37" s="1"/>
  <c r="Z23" i="37" s="1"/>
  <c r="Z24" i="37" s="1"/>
  <c r="Z25" i="37" s="1"/>
  <c r="Z26" i="37" s="1"/>
  <c r="Z27" i="37" s="1"/>
  <c r="Z28" i="37" s="1"/>
  <c r="Z29" i="37" s="1"/>
  <c r="Z30" i="37" s="1"/>
  <c r="Z31" i="37" s="1"/>
  <c r="Z32" i="37" s="1"/>
  <c r="Z33" i="37" s="1"/>
  <c r="Z34" i="37" s="1"/>
  <c r="Z35" i="37" s="1"/>
  <c r="Z36" i="37" s="1"/>
  <c r="Z37" i="37" s="1"/>
  <c r="Z38" i="37" s="1"/>
  <c r="Z39" i="37" s="1"/>
  <c r="Z40" i="37" s="1"/>
  <c r="Z41" i="37" s="1"/>
  <c r="Z42" i="37" s="1"/>
  <c r="Z43" i="37" s="1"/>
  <c r="Z44" i="37" s="1"/>
  <c r="Z45" i="37" s="1"/>
  <c r="Z46" i="37" s="1"/>
  <c r="Z47" i="37" s="1"/>
  <c r="Z48" i="37" s="1"/>
  <c r="Z49" i="37" s="1"/>
  <c r="Z50" i="37" s="1"/>
  <c r="Z51" i="37" s="1"/>
  <c r="Z52" i="37" s="1"/>
  <c r="Z53" i="37" s="1"/>
  <c r="Z54" i="37" s="1"/>
  <c r="Z55" i="37" s="1"/>
  <c r="Z56" i="37" s="1"/>
  <c r="Z57" i="37" s="1"/>
  <c r="Z58" i="37" s="1"/>
  <c r="Z59" i="37" s="1"/>
  <c r="Z60" i="37" s="1"/>
  <c r="Z61" i="37" s="1"/>
  <c r="Z62" i="37" s="1"/>
  <c r="Z63" i="37" s="1"/>
  <c r="Z64" i="37" s="1"/>
  <c r="Z65" i="37" s="1"/>
  <c r="Z66" i="37" s="1"/>
  <c r="Z67" i="37" s="1"/>
  <c r="Z68" i="37" s="1"/>
  <c r="Z69" i="37" s="1"/>
  <c r="Z70" i="37" s="1"/>
  <c r="Z71" i="37" s="1"/>
  <c r="Z72" i="37" s="1"/>
  <c r="Z73" i="37" s="1"/>
  <c r="Z74" i="37" s="1"/>
  <c r="Z75" i="37" s="1"/>
  <c r="Z76" i="37" s="1"/>
  <c r="Z77" i="37" s="1"/>
  <c r="Z78" i="37" s="1"/>
  <c r="Z79" i="37" s="1"/>
  <c r="Z80" i="37" s="1"/>
  <c r="Z81" i="37" s="1"/>
  <c r="Z82" i="37" s="1"/>
  <c r="Z83" i="37" s="1"/>
  <c r="Z84" i="37" s="1"/>
  <c r="Z85" i="37" s="1"/>
  <c r="Z86" i="37" s="1"/>
  <c r="Z87" i="37" s="1"/>
  <c r="Z88" i="37" s="1"/>
  <c r="Z89" i="37" s="1"/>
  <c r="Z90" i="37" s="1"/>
  <c r="Z91" i="37" s="1"/>
  <c r="Z92" i="37" s="1"/>
  <c r="Z93" i="37" s="1"/>
  <c r="Z94" i="37" s="1"/>
  <c r="Z95" i="37" s="1"/>
  <c r="Z96" i="37" s="1"/>
  <c r="Z97" i="37" s="1"/>
  <c r="Z98" i="37" s="1"/>
  <c r="Z99" i="37" s="1"/>
  <c r="Z100" i="37" s="1"/>
  <c r="Z101" i="37" s="1"/>
  <c r="Y2" i="37"/>
  <c r="Y3" i="37" s="1"/>
  <c r="Y4" i="37" s="1"/>
  <c r="Y5" i="37" s="1"/>
  <c r="Y6" i="37" s="1"/>
  <c r="Y7" i="37" s="1"/>
  <c r="Y8" i="37" s="1"/>
  <c r="Y9" i="37" s="1"/>
  <c r="Y10" i="37" s="1"/>
  <c r="Y11" i="37" s="1"/>
  <c r="Y12" i="37" s="1"/>
  <c r="Y13" i="37" s="1"/>
  <c r="Y14" i="37" s="1"/>
  <c r="Y15" i="37" s="1"/>
  <c r="Y16" i="37" s="1"/>
  <c r="Y17" i="37" s="1"/>
  <c r="Y18" i="37" s="1"/>
  <c r="Y19" i="37" s="1"/>
  <c r="Y20" i="37" s="1"/>
  <c r="Y21" i="37" s="1"/>
  <c r="Y22" i="37" s="1"/>
  <c r="Y23" i="37" s="1"/>
  <c r="Y24" i="37" s="1"/>
  <c r="Y25" i="37" s="1"/>
  <c r="Y26" i="37" s="1"/>
  <c r="Y27" i="37" s="1"/>
  <c r="Y28" i="37" s="1"/>
  <c r="Y29" i="37" s="1"/>
  <c r="Y30" i="37" s="1"/>
  <c r="Y31" i="37" s="1"/>
  <c r="Y32" i="37" s="1"/>
  <c r="Y33" i="37" s="1"/>
  <c r="Y34" i="37" s="1"/>
  <c r="Y35" i="37" s="1"/>
  <c r="Y36" i="37" s="1"/>
  <c r="Y37" i="37" s="1"/>
  <c r="Y38" i="37" s="1"/>
  <c r="Y39" i="37" s="1"/>
  <c r="Y40" i="37" s="1"/>
  <c r="Y41" i="37" s="1"/>
  <c r="Y42" i="37" s="1"/>
  <c r="Y43" i="37" s="1"/>
  <c r="Y44" i="37" s="1"/>
  <c r="Y45" i="37" s="1"/>
  <c r="Y46" i="37" s="1"/>
  <c r="Y47" i="37" s="1"/>
  <c r="Y48" i="37" s="1"/>
  <c r="Y49" i="37" s="1"/>
  <c r="Y50" i="37" s="1"/>
  <c r="Y51" i="37" s="1"/>
  <c r="Y52" i="37" s="1"/>
  <c r="Y53" i="37" s="1"/>
  <c r="Y54" i="37" s="1"/>
  <c r="Y55" i="37" s="1"/>
  <c r="Y56" i="37" s="1"/>
  <c r="Y57" i="37" s="1"/>
  <c r="Y58" i="37" s="1"/>
  <c r="Y59" i="37" s="1"/>
  <c r="Y60" i="37" s="1"/>
  <c r="Y61" i="37" s="1"/>
  <c r="Y62" i="37" s="1"/>
  <c r="Y63" i="37" s="1"/>
  <c r="Y64" i="37" s="1"/>
  <c r="Y65" i="37" s="1"/>
  <c r="Y66" i="37" s="1"/>
  <c r="Y67" i="37" s="1"/>
  <c r="Y68" i="37" s="1"/>
  <c r="Y69" i="37" s="1"/>
  <c r="Y70" i="37" s="1"/>
  <c r="Y71" i="37" s="1"/>
  <c r="Y72" i="37" s="1"/>
  <c r="Y73" i="37" s="1"/>
  <c r="Y74" i="37" s="1"/>
  <c r="Y75" i="37" s="1"/>
  <c r="Y76" i="37" s="1"/>
  <c r="Y77" i="37" s="1"/>
  <c r="Y78" i="37" s="1"/>
  <c r="Y79" i="37" s="1"/>
  <c r="Y80" i="37" s="1"/>
  <c r="Y81" i="37" s="1"/>
  <c r="Y82" i="37" s="1"/>
  <c r="Y83" i="37" s="1"/>
  <c r="Y84" i="37" s="1"/>
  <c r="Y85" i="37" s="1"/>
  <c r="Y86" i="37" s="1"/>
  <c r="Y87" i="37" s="1"/>
  <c r="Y88" i="37" s="1"/>
  <c r="Y89" i="37" s="1"/>
  <c r="Y90" i="37" s="1"/>
  <c r="Y91" i="37" s="1"/>
  <c r="Y92" i="37" s="1"/>
  <c r="Y93" i="37" s="1"/>
  <c r="Y94" i="37" s="1"/>
  <c r="Y95" i="37" s="1"/>
  <c r="Y96" i="37" s="1"/>
  <c r="Y97" i="37" s="1"/>
  <c r="Y98" i="37" s="1"/>
  <c r="Y99" i="37" s="1"/>
  <c r="Y100" i="37" s="1"/>
  <c r="Y101" i="37" s="1"/>
  <c r="X2" i="37"/>
  <c r="X3" i="37" s="1"/>
  <c r="X4" i="37" s="1"/>
  <c r="X5" i="37" s="1"/>
  <c r="X6" i="37" s="1"/>
  <c r="X7" i="37" s="1"/>
  <c r="X8" i="37" s="1"/>
  <c r="X9" i="37" s="1"/>
  <c r="X10" i="37" s="1"/>
  <c r="X11" i="37" s="1"/>
  <c r="X12" i="37" s="1"/>
  <c r="X13" i="37" s="1"/>
  <c r="X14" i="37" s="1"/>
  <c r="X15" i="37" s="1"/>
  <c r="X16" i="37" s="1"/>
  <c r="X17" i="37" s="1"/>
  <c r="X18" i="37" s="1"/>
  <c r="X19" i="37" s="1"/>
  <c r="X20" i="37" s="1"/>
  <c r="X21" i="37" s="1"/>
  <c r="X22" i="37" s="1"/>
  <c r="X23" i="37" s="1"/>
  <c r="X24" i="37" s="1"/>
  <c r="X25" i="37" s="1"/>
  <c r="X26" i="37" s="1"/>
  <c r="X27" i="37" s="1"/>
  <c r="X28" i="37" s="1"/>
  <c r="X29" i="37" s="1"/>
  <c r="X30" i="37" s="1"/>
  <c r="X31" i="37" s="1"/>
  <c r="X32" i="37" s="1"/>
  <c r="X33" i="37" s="1"/>
  <c r="X34" i="37" s="1"/>
  <c r="X35" i="37" s="1"/>
  <c r="X36" i="37" s="1"/>
  <c r="X37" i="37" s="1"/>
  <c r="X38" i="37" s="1"/>
  <c r="X39" i="37" s="1"/>
  <c r="X40" i="37" s="1"/>
  <c r="X41" i="37" s="1"/>
  <c r="X42" i="37" s="1"/>
  <c r="X43" i="37" s="1"/>
  <c r="X44" i="37" s="1"/>
  <c r="X45" i="37" s="1"/>
  <c r="X46" i="37" s="1"/>
  <c r="X47" i="37" s="1"/>
  <c r="X48" i="37" s="1"/>
  <c r="X49" i="37" s="1"/>
  <c r="X50" i="37" s="1"/>
  <c r="X51" i="37" s="1"/>
  <c r="X52" i="37" s="1"/>
  <c r="X53" i="37" s="1"/>
  <c r="X54" i="37" s="1"/>
  <c r="X55" i="37" s="1"/>
  <c r="X56" i="37" s="1"/>
  <c r="X57" i="37" s="1"/>
  <c r="X58" i="37" s="1"/>
  <c r="X59" i="37" s="1"/>
  <c r="X60" i="37" s="1"/>
  <c r="X61" i="37" s="1"/>
  <c r="X62" i="37" s="1"/>
  <c r="X63" i="37" s="1"/>
  <c r="X64" i="37" s="1"/>
  <c r="X65" i="37" s="1"/>
  <c r="X66" i="37" s="1"/>
  <c r="X67" i="37" s="1"/>
  <c r="X68" i="37" s="1"/>
  <c r="X69" i="37" s="1"/>
  <c r="X70" i="37" s="1"/>
  <c r="X71" i="37" s="1"/>
  <c r="X72" i="37" s="1"/>
  <c r="X73" i="37" s="1"/>
  <c r="X74" i="37" s="1"/>
  <c r="X75" i="37" s="1"/>
  <c r="X76" i="37" s="1"/>
  <c r="X77" i="37" s="1"/>
  <c r="X78" i="37" s="1"/>
  <c r="X79" i="37" s="1"/>
  <c r="X80" i="37" s="1"/>
  <c r="X81" i="37" s="1"/>
  <c r="X82" i="37" s="1"/>
  <c r="X83" i="37" s="1"/>
  <c r="X84" i="37" s="1"/>
  <c r="X85" i="37" s="1"/>
  <c r="X86" i="37" s="1"/>
  <c r="X87" i="37" s="1"/>
  <c r="X88" i="37" s="1"/>
  <c r="X89" i="37" s="1"/>
  <c r="X90" i="37" s="1"/>
  <c r="X91" i="37" s="1"/>
  <c r="X92" i="37" s="1"/>
  <c r="X93" i="37" s="1"/>
  <c r="X94" i="37" s="1"/>
  <c r="X95" i="37" s="1"/>
  <c r="X96" i="37" s="1"/>
  <c r="X97" i="37" s="1"/>
  <c r="X98" i="37" s="1"/>
  <c r="X99" i="37" s="1"/>
  <c r="X100" i="37" s="1"/>
  <c r="X101" i="37" s="1"/>
  <c r="W2" i="37"/>
  <c r="W3" i="37" s="1"/>
  <c r="W4" i="37" s="1"/>
  <c r="W5" i="37" s="1"/>
  <c r="W6" i="37" s="1"/>
  <c r="W7" i="37" s="1"/>
  <c r="W8" i="37" s="1"/>
  <c r="W9" i="37" s="1"/>
  <c r="W10" i="37" s="1"/>
  <c r="W11" i="37" s="1"/>
  <c r="W12" i="37" s="1"/>
  <c r="W13" i="37" s="1"/>
  <c r="W14" i="37" s="1"/>
  <c r="W15" i="37" s="1"/>
  <c r="W16" i="37" s="1"/>
  <c r="W17" i="37" s="1"/>
  <c r="W18" i="37" s="1"/>
  <c r="W19" i="37" s="1"/>
  <c r="W20" i="37" s="1"/>
  <c r="W21" i="37" s="1"/>
  <c r="W22" i="37" s="1"/>
  <c r="W23" i="37" s="1"/>
  <c r="W24" i="37" s="1"/>
  <c r="W25" i="37" s="1"/>
  <c r="W26" i="37" s="1"/>
  <c r="W27" i="37" s="1"/>
  <c r="W28" i="37" s="1"/>
  <c r="W29" i="37" s="1"/>
  <c r="W30" i="37" s="1"/>
  <c r="W31" i="37" s="1"/>
  <c r="W32" i="37" s="1"/>
  <c r="W33" i="37" s="1"/>
  <c r="W34" i="37" s="1"/>
  <c r="W35" i="37" s="1"/>
  <c r="W36" i="37" s="1"/>
  <c r="W37" i="37" s="1"/>
  <c r="W38" i="37" s="1"/>
  <c r="W39" i="37" s="1"/>
  <c r="W40" i="37" s="1"/>
  <c r="W41" i="37" s="1"/>
  <c r="W42" i="37" s="1"/>
  <c r="W43" i="37" s="1"/>
  <c r="W44" i="37" s="1"/>
  <c r="W45" i="37" s="1"/>
  <c r="W46" i="37" s="1"/>
  <c r="W47" i="37" s="1"/>
  <c r="W48" i="37" s="1"/>
  <c r="W49" i="37" s="1"/>
  <c r="W50" i="37" s="1"/>
  <c r="W51" i="37" s="1"/>
  <c r="W52" i="37" s="1"/>
  <c r="W53" i="37" s="1"/>
  <c r="W54" i="37" s="1"/>
  <c r="W55" i="37" s="1"/>
  <c r="W56" i="37" s="1"/>
  <c r="W57" i="37" s="1"/>
  <c r="W58" i="37" s="1"/>
  <c r="W59" i="37" s="1"/>
  <c r="W60" i="37" s="1"/>
  <c r="W61" i="37" s="1"/>
  <c r="W62" i="37" s="1"/>
  <c r="W63" i="37" s="1"/>
  <c r="W64" i="37" s="1"/>
  <c r="W65" i="37" s="1"/>
  <c r="W66" i="37" s="1"/>
  <c r="W67" i="37" s="1"/>
  <c r="W68" i="37" s="1"/>
  <c r="W69" i="37" s="1"/>
  <c r="W70" i="37" s="1"/>
  <c r="W71" i="37" s="1"/>
  <c r="W72" i="37" s="1"/>
  <c r="W73" i="37" s="1"/>
  <c r="W74" i="37" s="1"/>
  <c r="W75" i="37" s="1"/>
  <c r="W76" i="37" s="1"/>
  <c r="W77" i="37" s="1"/>
  <c r="W78" i="37" s="1"/>
  <c r="W79" i="37" s="1"/>
  <c r="W80" i="37" s="1"/>
  <c r="W81" i="37" s="1"/>
  <c r="W82" i="37" s="1"/>
  <c r="W83" i="37" s="1"/>
  <c r="W84" i="37" s="1"/>
  <c r="W85" i="37" s="1"/>
  <c r="W86" i="37" s="1"/>
  <c r="W87" i="37" s="1"/>
  <c r="W88" i="37" s="1"/>
  <c r="W89" i="37" s="1"/>
  <c r="W90" i="37" s="1"/>
  <c r="W91" i="37" s="1"/>
  <c r="W92" i="37" s="1"/>
  <c r="W93" i="37" s="1"/>
  <c r="W94" i="37" s="1"/>
  <c r="W95" i="37" s="1"/>
  <c r="W96" i="37" s="1"/>
  <c r="W97" i="37" s="1"/>
  <c r="W98" i="37" s="1"/>
  <c r="W99" i="37" s="1"/>
  <c r="W100" i="37" s="1"/>
  <c r="W101" i="37" s="1"/>
  <c r="V2" i="37"/>
  <c r="V3" i="37" s="1"/>
  <c r="V4" i="37" s="1"/>
  <c r="V5" i="37" s="1"/>
  <c r="V6" i="37" s="1"/>
  <c r="V7" i="37" s="1"/>
  <c r="V8" i="37" s="1"/>
  <c r="V9" i="37" s="1"/>
  <c r="V10" i="37" s="1"/>
  <c r="V11" i="37" s="1"/>
  <c r="V12" i="37" s="1"/>
  <c r="V13" i="37" s="1"/>
  <c r="V14" i="37" s="1"/>
  <c r="V15" i="37" s="1"/>
  <c r="V16" i="37" s="1"/>
  <c r="V17" i="37" s="1"/>
  <c r="V18" i="37" s="1"/>
  <c r="V19" i="37" s="1"/>
  <c r="V20" i="37" s="1"/>
  <c r="V21" i="37" s="1"/>
  <c r="V22" i="37" s="1"/>
  <c r="V23" i="37" s="1"/>
  <c r="V24" i="37" s="1"/>
  <c r="V25" i="37" s="1"/>
  <c r="V26" i="37" s="1"/>
  <c r="V27" i="37" s="1"/>
  <c r="V28" i="37" s="1"/>
  <c r="V29" i="37" s="1"/>
  <c r="V30" i="37" s="1"/>
  <c r="V31" i="37" s="1"/>
  <c r="V32" i="37" s="1"/>
  <c r="V33" i="37" s="1"/>
  <c r="V34" i="37" s="1"/>
  <c r="V35" i="37" s="1"/>
  <c r="V36" i="37" s="1"/>
  <c r="V37" i="37" s="1"/>
  <c r="V38" i="37" s="1"/>
  <c r="V39" i="37" s="1"/>
  <c r="V40" i="37" s="1"/>
  <c r="V41" i="37" s="1"/>
  <c r="V42" i="37" s="1"/>
  <c r="V43" i="37" s="1"/>
  <c r="V44" i="37" s="1"/>
  <c r="V45" i="37" s="1"/>
  <c r="V46" i="37" s="1"/>
  <c r="V47" i="37" s="1"/>
  <c r="V48" i="37" s="1"/>
  <c r="V49" i="37" s="1"/>
  <c r="V50" i="37" s="1"/>
  <c r="V51" i="37" s="1"/>
  <c r="V52" i="37" s="1"/>
  <c r="V53" i="37" s="1"/>
  <c r="V54" i="37" s="1"/>
  <c r="V55" i="37" s="1"/>
  <c r="V56" i="37" s="1"/>
  <c r="V57" i="37" s="1"/>
  <c r="V58" i="37" s="1"/>
  <c r="V59" i="37" s="1"/>
  <c r="V60" i="37" s="1"/>
  <c r="V61" i="37" s="1"/>
  <c r="V62" i="37" s="1"/>
  <c r="V63" i="37" s="1"/>
  <c r="V64" i="37" s="1"/>
  <c r="V65" i="37" s="1"/>
  <c r="V66" i="37" s="1"/>
  <c r="V67" i="37" s="1"/>
  <c r="V68" i="37" s="1"/>
  <c r="V69" i="37" s="1"/>
  <c r="V70" i="37" s="1"/>
  <c r="V71" i="37" s="1"/>
  <c r="V72" i="37" s="1"/>
  <c r="V73" i="37" s="1"/>
  <c r="V74" i="37" s="1"/>
  <c r="V75" i="37" s="1"/>
  <c r="V76" i="37" s="1"/>
  <c r="V77" i="37" s="1"/>
  <c r="V78" i="37" s="1"/>
  <c r="V79" i="37" s="1"/>
  <c r="V80" i="37" s="1"/>
  <c r="V81" i="37" s="1"/>
  <c r="V82" i="37" s="1"/>
  <c r="V83" i="37" s="1"/>
  <c r="V84" i="37" s="1"/>
  <c r="V85" i="37" s="1"/>
  <c r="V86" i="37" s="1"/>
  <c r="V87" i="37" s="1"/>
  <c r="V88" i="37" s="1"/>
  <c r="V89" i="37" s="1"/>
  <c r="V90" i="37" s="1"/>
  <c r="V91" i="37" s="1"/>
  <c r="V92" i="37" s="1"/>
  <c r="V93" i="37" s="1"/>
  <c r="V94" i="37" s="1"/>
  <c r="V95" i="37" s="1"/>
  <c r="V96" i="37" s="1"/>
  <c r="V97" i="37" s="1"/>
  <c r="V98" i="37" s="1"/>
  <c r="V99" i="37" s="1"/>
  <c r="V100" i="37" s="1"/>
  <c r="V101" i="37" s="1"/>
  <c r="U2" i="37"/>
  <c r="U3" i="37" s="1"/>
  <c r="U4" i="37" s="1"/>
  <c r="U5" i="37" s="1"/>
  <c r="U6" i="37" s="1"/>
  <c r="U7" i="37" s="1"/>
  <c r="U8" i="37" s="1"/>
  <c r="U9" i="37" s="1"/>
  <c r="U10" i="37" s="1"/>
  <c r="U11" i="37" s="1"/>
  <c r="U12" i="37" s="1"/>
  <c r="U13" i="37" s="1"/>
  <c r="U14" i="37" s="1"/>
  <c r="U15" i="37" s="1"/>
  <c r="U16" i="37" s="1"/>
  <c r="U17" i="37" s="1"/>
  <c r="U18" i="37" s="1"/>
  <c r="U19" i="37" s="1"/>
  <c r="U20" i="37" s="1"/>
  <c r="U21" i="37" s="1"/>
  <c r="U22" i="37" s="1"/>
  <c r="U23" i="37" s="1"/>
  <c r="U24" i="37" s="1"/>
  <c r="U25" i="37" s="1"/>
  <c r="U26" i="37" s="1"/>
  <c r="U27" i="37" s="1"/>
  <c r="U28" i="37" s="1"/>
  <c r="U29" i="37" s="1"/>
  <c r="U30" i="37" s="1"/>
  <c r="U31" i="37" s="1"/>
  <c r="U32" i="37" s="1"/>
  <c r="U33" i="37" s="1"/>
  <c r="U34" i="37" s="1"/>
  <c r="U35" i="37" s="1"/>
  <c r="U36" i="37" s="1"/>
  <c r="U37" i="37" s="1"/>
  <c r="U38" i="37" s="1"/>
  <c r="U39" i="37" s="1"/>
  <c r="U40" i="37" s="1"/>
  <c r="U41" i="37" s="1"/>
  <c r="U42" i="37" s="1"/>
  <c r="U43" i="37" s="1"/>
  <c r="U44" i="37" s="1"/>
  <c r="U45" i="37" s="1"/>
  <c r="U46" i="37" s="1"/>
  <c r="U47" i="37" s="1"/>
  <c r="U48" i="37" s="1"/>
  <c r="U49" i="37" s="1"/>
  <c r="U50" i="37" s="1"/>
  <c r="U51" i="37" s="1"/>
  <c r="U52" i="37" s="1"/>
  <c r="U53" i="37" s="1"/>
  <c r="U54" i="37" s="1"/>
  <c r="U55" i="37" s="1"/>
  <c r="U56" i="37" s="1"/>
  <c r="U57" i="37" s="1"/>
  <c r="U58" i="37" s="1"/>
  <c r="U59" i="37" s="1"/>
  <c r="U60" i="37" s="1"/>
  <c r="U61" i="37" s="1"/>
  <c r="U62" i="37" s="1"/>
  <c r="U63" i="37" s="1"/>
  <c r="U64" i="37" s="1"/>
  <c r="U65" i="37" s="1"/>
  <c r="U66" i="37" s="1"/>
  <c r="U67" i="37" s="1"/>
  <c r="U68" i="37" s="1"/>
  <c r="U69" i="37" s="1"/>
  <c r="U70" i="37" s="1"/>
  <c r="U71" i="37" s="1"/>
  <c r="U72" i="37" s="1"/>
  <c r="U73" i="37" s="1"/>
  <c r="U74" i="37" s="1"/>
  <c r="U75" i="37" s="1"/>
  <c r="U76" i="37" s="1"/>
  <c r="U77" i="37" s="1"/>
  <c r="U78" i="37" s="1"/>
  <c r="U79" i="37" s="1"/>
  <c r="U80" i="37" s="1"/>
  <c r="U81" i="37" s="1"/>
  <c r="U82" i="37" s="1"/>
  <c r="U83" i="37" s="1"/>
  <c r="U84" i="37" s="1"/>
  <c r="U85" i="37" s="1"/>
  <c r="U86" i="37" s="1"/>
  <c r="U87" i="37" s="1"/>
  <c r="U88" i="37" s="1"/>
  <c r="U89" i="37" s="1"/>
  <c r="U90" i="37" s="1"/>
  <c r="U91" i="37" s="1"/>
  <c r="U92" i="37" s="1"/>
  <c r="U93" i="37" s="1"/>
  <c r="U94" i="37" s="1"/>
  <c r="U95" i="37" s="1"/>
  <c r="U96" i="37" s="1"/>
  <c r="U97" i="37" s="1"/>
  <c r="U98" i="37" s="1"/>
  <c r="U99" i="37" s="1"/>
  <c r="U100" i="37" s="1"/>
  <c r="U101" i="37" s="1"/>
  <c r="T2" i="37"/>
  <c r="T3" i="37" s="1"/>
  <c r="T4" i="37" s="1"/>
  <c r="T5" i="37" s="1"/>
  <c r="T6" i="37" s="1"/>
  <c r="T7" i="37" s="1"/>
  <c r="T8" i="37" s="1"/>
  <c r="T9" i="37" s="1"/>
  <c r="T10" i="37" s="1"/>
  <c r="T11" i="37" s="1"/>
  <c r="T12" i="37" s="1"/>
  <c r="T13" i="37" s="1"/>
  <c r="T14" i="37" s="1"/>
  <c r="T15" i="37" s="1"/>
  <c r="T16" i="37" s="1"/>
  <c r="T17" i="37" s="1"/>
  <c r="T18" i="37" s="1"/>
  <c r="T19" i="37" s="1"/>
  <c r="T20" i="37" s="1"/>
  <c r="T21" i="37" s="1"/>
  <c r="T22" i="37" s="1"/>
  <c r="T23" i="37" s="1"/>
  <c r="T24" i="37" s="1"/>
  <c r="T25" i="37" s="1"/>
  <c r="T26" i="37" s="1"/>
  <c r="T27" i="37" s="1"/>
  <c r="T28" i="37" s="1"/>
  <c r="T29" i="37" s="1"/>
  <c r="T30" i="37" s="1"/>
  <c r="T31" i="37" s="1"/>
  <c r="T32" i="37" s="1"/>
  <c r="T33" i="37" s="1"/>
  <c r="T34" i="37" s="1"/>
  <c r="T35" i="37" s="1"/>
  <c r="T36" i="37" s="1"/>
  <c r="T37" i="37" s="1"/>
  <c r="T38" i="37" s="1"/>
  <c r="T39" i="37" s="1"/>
  <c r="T40" i="37" s="1"/>
  <c r="T41" i="37" s="1"/>
  <c r="T42" i="37" s="1"/>
  <c r="T43" i="37" s="1"/>
  <c r="T44" i="37" s="1"/>
  <c r="T45" i="37" s="1"/>
  <c r="T46" i="37" s="1"/>
  <c r="T47" i="37" s="1"/>
  <c r="T48" i="37" s="1"/>
  <c r="T49" i="37" s="1"/>
  <c r="T50" i="37" s="1"/>
  <c r="T51" i="37" s="1"/>
  <c r="T52" i="37" s="1"/>
  <c r="T53" i="37" s="1"/>
  <c r="T54" i="37" s="1"/>
  <c r="T55" i="37" s="1"/>
  <c r="T56" i="37" s="1"/>
  <c r="T57" i="37" s="1"/>
  <c r="T58" i="37" s="1"/>
  <c r="T59" i="37" s="1"/>
  <c r="T60" i="37" s="1"/>
  <c r="T61" i="37" s="1"/>
  <c r="T62" i="37" s="1"/>
  <c r="T63" i="37" s="1"/>
  <c r="T64" i="37" s="1"/>
  <c r="T65" i="37" s="1"/>
  <c r="T66" i="37" s="1"/>
  <c r="T67" i="37" s="1"/>
  <c r="T68" i="37" s="1"/>
  <c r="T69" i="37" s="1"/>
  <c r="T70" i="37" s="1"/>
  <c r="T71" i="37" s="1"/>
  <c r="T72" i="37" s="1"/>
  <c r="T73" i="37" s="1"/>
  <c r="T74" i="37" s="1"/>
  <c r="T75" i="37" s="1"/>
  <c r="T76" i="37" s="1"/>
  <c r="T77" i="37" s="1"/>
  <c r="T78" i="37" s="1"/>
  <c r="T79" i="37" s="1"/>
  <c r="T80" i="37" s="1"/>
  <c r="T81" i="37" s="1"/>
  <c r="T82" i="37" s="1"/>
  <c r="T83" i="37" s="1"/>
  <c r="T84" i="37" s="1"/>
  <c r="T85" i="37" s="1"/>
  <c r="T86" i="37" s="1"/>
  <c r="T87" i="37" s="1"/>
  <c r="T88" i="37" s="1"/>
  <c r="T89" i="37" s="1"/>
  <c r="T90" i="37" s="1"/>
  <c r="T91" i="37" s="1"/>
  <c r="T92" i="37" s="1"/>
  <c r="T93" i="37" s="1"/>
  <c r="T94" i="37" s="1"/>
  <c r="T95" i="37" s="1"/>
  <c r="T96" i="37" s="1"/>
  <c r="T97" i="37" s="1"/>
  <c r="T98" i="37" s="1"/>
  <c r="T99" i="37" s="1"/>
  <c r="T100" i="37" s="1"/>
  <c r="T101" i="37" s="1"/>
  <c r="S2" i="37"/>
  <c r="S3" i="37" s="1"/>
  <c r="S4" i="37" s="1"/>
  <c r="S5" i="37" s="1"/>
  <c r="S6" i="37" s="1"/>
  <c r="S7" i="37" s="1"/>
  <c r="S8" i="37" s="1"/>
  <c r="S9" i="37" s="1"/>
  <c r="S10" i="37" s="1"/>
  <c r="S11" i="37" s="1"/>
  <c r="S12" i="37" s="1"/>
  <c r="S13" i="37" s="1"/>
  <c r="S14" i="37" s="1"/>
  <c r="S15" i="37" s="1"/>
  <c r="S16" i="37" s="1"/>
  <c r="S17" i="37" s="1"/>
  <c r="S18" i="37" s="1"/>
  <c r="S19" i="37" s="1"/>
  <c r="S20" i="37" s="1"/>
  <c r="S21" i="37" s="1"/>
  <c r="S22" i="37" s="1"/>
  <c r="S23" i="37" s="1"/>
  <c r="S24" i="37" s="1"/>
  <c r="S25" i="37" s="1"/>
  <c r="S26" i="37" s="1"/>
  <c r="S27" i="37" s="1"/>
  <c r="S28" i="37" s="1"/>
  <c r="S29" i="37" s="1"/>
  <c r="S30" i="37" s="1"/>
  <c r="S31" i="37" s="1"/>
  <c r="S32" i="37" s="1"/>
  <c r="S33" i="37" s="1"/>
  <c r="S34" i="37" s="1"/>
  <c r="S35" i="37" s="1"/>
  <c r="S36" i="37" s="1"/>
  <c r="S37" i="37" s="1"/>
  <c r="S38" i="37" s="1"/>
  <c r="S39" i="37" s="1"/>
  <c r="S40" i="37" s="1"/>
  <c r="S41" i="37" s="1"/>
  <c r="S42" i="37" s="1"/>
  <c r="S43" i="37" s="1"/>
  <c r="S44" i="37" s="1"/>
  <c r="S45" i="37" s="1"/>
  <c r="S46" i="37" s="1"/>
  <c r="S47" i="37" s="1"/>
  <c r="S48" i="37" s="1"/>
  <c r="S49" i="37" s="1"/>
  <c r="S50" i="37" s="1"/>
  <c r="S51" i="37" s="1"/>
  <c r="S52" i="37" s="1"/>
  <c r="S53" i="37" s="1"/>
  <c r="S54" i="37" s="1"/>
  <c r="S55" i="37" s="1"/>
  <c r="S56" i="37" s="1"/>
  <c r="S57" i="37" s="1"/>
  <c r="S58" i="37" s="1"/>
  <c r="S59" i="37" s="1"/>
  <c r="S60" i="37" s="1"/>
  <c r="S61" i="37" s="1"/>
  <c r="S62" i="37" s="1"/>
  <c r="S63" i="37" s="1"/>
  <c r="S64" i="37" s="1"/>
  <c r="S65" i="37" s="1"/>
  <c r="S66" i="37" s="1"/>
  <c r="S67" i="37" s="1"/>
  <c r="S68" i="37" s="1"/>
  <c r="S69" i="37" s="1"/>
  <c r="S70" i="37" s="1"/>
  <c r="S71" i="37" s="1"/>
  <c r="S72" i="37" s="1"/>
  <c r="S73" i="37" s="1"/>
  <c r="S74" i="37" s="1"/>
  <c r="S75" i="37" s="1"/>
  <c r="S76" i="37" s="1"/>
  <c r="S77" i="37" s="1"/>
  <c r="S78" i="37" s="1"/>
  <c r="S79" i="37" s="1"/>
  <c r="S80" i="37" s="1"/>
  <c r="S81" i="37" s="1"/>
  <c r="S82" i="37" s="1"/>
  <c r="S83" i="37" s="1"/>
  <c r="S84" i="37" s="1"/>
  <c r="S85" i="37" s="1"/>
  <c r="S86" i="37" s="1"/>
  <c r="S87" i="37" s="1"/>
  <c r="S88" i="37" s="1"/>
  <c r="S89" i="37" s="1"/>
  <c r="S90" i="37" s="1"/>
  <c r="S91" i="37" s="1"/>
  <c r="S92" i="37" s="1"/>
  <c r="S93" i="37" s="1"/>
  <c r="S94" i="37" s="1"/>
  <c r="S95" i="37" s="1"/>
  <c r="S96" i="37" s="1"/>
  <c r="S97" i="37" s="1"/>
  <c r="S98" i="37" s="1"/>
  <c r="S99" i="37" s="1"/>
  <c r="S100" i="37" s="1"/>
  <c r="S101" i="37" s="1"/>
  <c r="R2" i="37"/>
  <c r="R3" i="37" s="1"/>
  <c r="R4" i="37" s="1"/>
  <c r="R5" i="37" s="1"/>
  <c r="R6" i="37" s="1"/>
  <c r="R7" i="37" s="1"/>
  <c r="R8" i="37" s="1"/>
  <c r="R9" i="37" s="1"/>
  <c r="R10" i="37" s="1"/>
  <c r="R11" i="37" s="1"/>
  <c r="R12" i="37" s="1"/>
  <c r="R13" i="37" s="1"/>
  <c r="R14" i="37" s="1"/>
  <c r="R15" i="37" s="1"/>
  <c r="R16" i="37" s="1"/>
  <c r="R17" i="37" s="1"/>
  <c r="R18" i="37" s="1"/>
  <c r="R19" i="37" s="1"/>
  <c r="R20" i="37" s="1"/>
  <c r="R21" i="37" s="1"/>
  <c r="R22" i="37" s="1"/>
  <c r="R23" i="37" s="1"/>
  <c r="R24" i="37" s="1"/>
  <c r="R25" i="37" s="1"/>
  <c r="R26" i="37" s="1"/>
  <c r="R27" i="37" s="1"/>
  <c r="R28" i="37" s="1"/>
  <c r="R29" i="37" s="1"/>
  <c r="R30" i="37" s="1"/>
  <c r="R31" i="37" s="1"/>
  <c r="R32" i="37" s="1"/>
  <c r="R33" i="37" s="1"/>
  <c r="R34" i="37" s="1"/>
  <c r="R35" i="37" s="1"/>
  <c r="R36" i="37" s="1"/>
  <c r="R37" i="37" s="1"/>
  <c r="R38" i="37" s="1"/>
  <c r="R39" i="37" s="1"/>
  <c r="R40" i="37" s="1"/>
  <c r="R41" i="37" s="1"/>
  <c r="R42" i="37" s="1"/>
  <c r="R43" i="37" s="1"/>
  <c r="R44" i="37" s="1"/>
  <c r="R45" i="37" s="1"/>
  <c r="R46" i="37" s="1"/>
  <c r="R47" i="37" s="1"/>
  <c r="R48" i="37" s="1"/>
  <c r="R49" i="37" s="1"/>
  <c r="R50" i="37" s="1"/>
  <c r="R51" i="37" s="1"/>
  <c r="R52" i="37" s="1"/>
  <c r="R53" i="37" s="1"/>
  <c r="R54" i="37" s="1"/>
  <c r="R55" i="37" s="1"/>
  <c r="R56" i="37" s="1"/>
  <c r="R57" i="37" s="1"/>
  <c r="R58" i="37" s="1"/>
  <c r="R59" i="37" s="1"/>
  <c r="R60" i="37" s="1"/>
  <c r="R61" i="37" s="1"/>
  <c r="R62" i="37" s="1"/>
  <c r="R63" i="37" s="1"/>
  <c r="R64" i="37" s="1"/>
  <c r="R65" i="37" s="1"/>
  <c r="R66" i="37" s="1"/>
  <c r="R67" i="37" s="1"/>
  <c r="R68" i="37" s="1"/>
  <c r="R69" i="37" s="1"/>
  <c r="R70" i="37" s="1"/>
  <c r="R71" i="37" s="1"/>
  <c r="R72" i="37" s="1"/>
  <c r="R73" i="37" s="1"/>
  <c r="R74" i="37" s="1"/>
  <c r="R75" i="37" s="1"/>
  <c r="R76" i="37" s="1"/>
  <c r="R77" i="37" s="1"/>
  <c r="R78" i="37" s="1"/>
  <c r="R79" i="37" s="1"/>
  <c r="R80" i="37" s="1"/>
  <c r="R81" i="37" s="1"/>
  <c r="R82" i="37" s="1"/>
  <c r="R83" i="37" s="1"/>
  <c r="R84" i="37" s="1"/>
  <c r="R85" i="37" s="1"/>
  <c r="R86" i="37" s="1"/>
  <c r="R87" i="37" s="1"/>
  <c r="R88" i="37" s="1"/>
  <c r="R89" i="37" s="1"/>
  <c r="R90" i="37" s="1"/>
  <c r="R91" i="37" s="1"/>
  <c r="R92" i="37" s="1"/>
  <c r="R93" i="37" s="1"/>
  <c r="R94" i="37" s="1"/>
  <c r="R95" i="37" s="1"/>
  <c r="R96" i="37" s="1"/>
  <c r="R97" i="37" s="1"/>
  <c r="R98" i="37" s="1"/>
  <c r="R99" i="37" s="1"/>
  <c r="R100" i="37" s="1"/>
  <c r="R101" i="37" s="1"/>
  <c r="AF1" i="37"/>
  <c r="AE1" i="37"/>
  <c r="AD1" i="37"/>
  <c r="AC1" i="37"/>
  <c r="AB1" i="37"/>
  <c r="AA1" i="37"/>
  <c r="Z1" i="37"/>
  <c r="Y1" i="37"/>
  <c r="X1" i="37"/>
  <c r="W1" i="37"/>
  <c r="V1" i="37"/>
  <c r="U1" i="37"/>
  <c r="T1" i="37"/>
  <c r="S1" i="37"/>
  <c r="R1" i="37"/>
  <c r="Y113" i="36"/>
  <c r="Y114" i="36" s="1"/>
  <c r="Y115" i="36" s="1"/>
  <c r="Y116" i="36" s="1"/>
  <c r="Y117" i="36" s="1"/>
  <c r="Y118" i="36" s="1"/>
  <c r="Y119" i="36" s="1"/>
  <c r="Y120" i="36" s="1"/>
  <c r="Y121" i="36" s="1"/>
  <c r="Y122" i="36" s="1"/>
  <c r="Y123" i="36" s="1"/>
  <c r="Y124" i="36" s="1"/>
  <c r="Y125" i="36" s="1"/>
  <c r="Y126" i="36" s="1"/>
  <c r="Y127" i="36" s="1"/>
  <c r="Y128" i="36" s="1"/>
  <c r="Y129" i="36" s="1"/>
  <c r="Y130" i="36" s="1"/>
  <c r="Y131" i="36" s="1"/>
  <c r="Y132" i="36" s="1"/>
  <c r="Y133" i="36" s="1"/>
  <c r="Y134" i="36" s="1"/>
  <c r="Y135" i="36" s="1"/>
  <c r="Y136" i="36" s="1"/>
  <c r="Y137" i="36" s="1"/>
  <c r="Y138" i="36" s="1"/>
  <c r="Y139" i="36" s="1"/>
  <c r="Y140" i="36" s="1"/>
  <c r="Y141" i="36" s="1"/>
  <c r="Y142" i="36" s="1"/>
  <c r="Y143" i="36" s="1"/>
  <c r="Y144" i="36" s="1"/>
  <c r="Y145" i="36" s="1"/>
  <c r="Y146" i="36" s="1"/>
  <c r="Y147" i="36" s="1"/>
  <c r="Y148" i="36" s="1"/>
  <c r="Y149" i="36" s="1"/>
  <c r="Y150" i="36" s="1"/>
  <c r="Y151" i="36" s="1"/>
  <c r="Y152" i="36" s="1"/>
  <c r="Y153" i="36" s="1"/>
  <c r="Y154" i="36" s="1"/>
  <c r="Y155" i="36" s="1"/>
  <c r="Y156" i="36" s="1"/>
  <c r="Y157" i="36" s="1"/>
  <c r="Y158" i="36" s="1"/>
  <c r="Y159" i="36" s="1"/>
  <c r="Y160" i="36" s="1"/>
  <c r="Y161" i="36" s="1"/>
  <c r="Y162" i="36" s="1"/>
  <c r="Y163" i="36" s="1"/>
  <c r="Y164" i="36" s="1"/>
  <c r="Y165" i="36" s="1"/>
  <c r="Y166" i="36" s="1"/>
  <c r="Y167" i="36" s="1"/>
  <c r="Y168" i="36" s="1"/>
  <c r="Y169" i="36" s="1"/>
  <c r="Y170" i="36" s="1"/>
  <c r="Y171" i="36" s="1"/>
  <c r="Y172" i="36" s="1"/>
  <c r="Y173" i="36" s="1"/>
  <c r="Y174" i="36" s="1"/>
  <c r="Y175" i="36" s="1"/>
  <c r="Y176" i="36" s="1"/>
  <c r="Y177" i="36" s="1"/>
  <c r="Y178" i="36" s="1"/>
  <c r="Y179" i="36" s="1"/>
  <c r="Y180" i="36" s="1"/>
  <c r="Y181" i="36" s="1"/>
  <c r="Y182" i="36" s="1"/>
  <c r="Y183" i="36" s="1"/>
  <c r="Y184" i="36" s="1"/>
  <c r="Y185" i="36" s="1"/>
  <c r="Y186" i="36" s="1"/>
  <c r="Y187" i="36" s="1"/>
  <c r="Y188" i="36" s="1"/>
  <c r="Y189" i="36" s="1"/>
  <c r="Y190" i="36" s="1"/>
  <c r="Y191" i="36" s="1"/>
  <c r="Y192" i="36" s="1"/>
  <c r="Y193" i="36" s="1"/>
  <c r="Y194" i="36" s="1"/>
  <c r="Y195" i="36" s="1"/>
  <c r="Y196" i="36" s="1"/>
  <c r="Y197" i="36" s="1"/>
  <c r="Y198" i="36" s="1"/>
  <c r="Y199" i="36" s="1"/>
  <c r="Y200" i="36" s="1"/>
  <c r="Y201" i="36" s="1"/>
  <c r="Y202" i="36" s="1"/>
  <c r="Y203" i="36" s="1"/>
  <c r="Y204" i="36" s="1"/>
  <c r="Y205" i="36" s="1"/>
  <c r="Y206" i="36" s="1"/>
  <c r="Y207" i="36" s="1"/>
  <c r="Y208" i="36" s="1"/>
  <c r="Y209" i="36" s="1"/>
  <c r="Y210" i="36" s="1"/>
  <c r="Y211" i="36" s="1"/>
  <c r="AF112" i="36"/>
  <c r="AF113" i="36" s="1"/>
  <c r="AF114" i="36" s="1"/>
  <c r="AF115" i="36" s="1"/>
  <c r="AF116" i="36" s="1"/>
  <c r="AF117" i="36" s="1"/>
  <c r="AF118" i="36" s="1"/>
  <c r="AF119" i="36" s="1"/>
  <c r="AF120" i="36" s="1"/>
  <c r="AF121" i="36" s="1"/>
  <c r="AF122" i="36" s="1"/>
  <c r="AF123" i="36" s="1"/>
  <c r="AF124" i="36" s="1"/>
  <c r="AF125" i="36" s="1"/>
  <c r="AF126" i="36" s="1"/>
  <c r="AF127" i="36" s="1"/>
  <c r="AF128" i="36" s="1"/>
  <c r="AF129" i="36" s="1"/>
  <c r="AF130" i="36" s="1"/>
  <c r="AF131" i="36" s="1"/>
  <c r="AF132" i="36" s="1"/>
  <c r="AF133" i="36" s="1"/>
  <c r="AF134" i="36" s="1"/>
  <c r="AF135" i="36" s="1"/>
  <c r="AF136" i="36" s="1"/>
  <c r="AF137" i="36" s="1"/>
  <c r="AF138" i="36" s="1"/>
  <c r="AF139" i="36" s="1"/>
  <c r="AF140" i="36" s="1"/>
  <c r="AF141" i="36" s="1"/>
  <c r="AF142" i="36" s="1"/>
  <c r="AF143" i="36" s="1"/>
  <c r="AF144" i="36" s="1"/>
  <c r="AF145" i="36" s="1"/>
  <c r="AF146" i="36" s="1"/>
  <c r="AF147" i="36" s="1"/>
  <c r="AF148" i="36" s="1"/>
  <c r="AF149" i="36" s="1"/>
  <c r="AF150" i="36" s="1"/>
  <c r="AF151" i="36" s="1"/>
  <c r="AF152" i="36" s="1"/>
  <c r="AF153" i="36" s="1"/>
  <c r="AF154" i="36" s="1"/>
  <c r="AF155" i="36" s="1"/>
  <c r="AF156" i="36" s="1"/>
  <c r="AF157" i="36" s="1"/>
  <c r="AF158" i="36" s="1"/>
  <c r="AF159" i="36" s="1"/>
  <c r="AF160" i="36" s="1"/>
  <c r="AF161" i="36" s="1"/>
  <c r="AF162" i="36" s="1"/>
  <c r="AF163" i="36" s="1"/>
  <c r="AF164" i="36" s="1"/>
  <c r="AF165" i="36" s="1"/>
  <c r="AF166" i="36" s="1"/>
  <c r="AF167" i="36" s="1"/>
  <c r="AF168" i="36" s="1"/>
  <c r="AF169" i="36" s="1"/>
  <c r="AF170" i="36" s="1"/>
  <c r="AF171" i="36" s="1"/>
  <c r="AF172" i="36" s="1"/>
  <c r="AF173" i="36" s="1"/>
  <c r="AF174" i="36" s="1"/>
  <c r="AF175" i="36" s="1"/>
  <c r="AF176" i="36" s="1"/>
  <c r="AF177" i="36" s="1"/>
  <c r="AF178" i="36" s="1"/>
  <c r="AF179" i="36" s="1"/>
  <c r="AF180" i="36" s="1"/>
  <c r="AF181" i="36" s="1"/>
  <c r="AF182" i="36" s="1"/>
  <c r="AF183" i="36" s="1"/>
  <c r="AF184" i="36" s="1"/>
  <c r="AF185" i="36" s="1"/>
  <c r="AF186" i="36" s="1"/>
  <c r="AF187" i="36" s="1"/>
  <c r="AF188" i="36" s="1"/>
  <c r="AF189" i="36" s="1"/>
  <c r="AF190" i="36" s="1"/>
  <c r="AF191" i="36" s="1"/>
  <c r="AF192" i="36" s="1"/>
  <c r="AF193" i="36" s="1"/>
  <c r="AF194" i="36" s="1"/>
  <c r="AF195" i="36" s="1"/>
  <c r="AF196" i="36" s="1"/>
  <c r="AF197" i="36" s="1"/>
  <c r="AF198" i="36" s="1"/>
  <c r="AF199" i="36" s="1"/>
  <c r="AF200" i="36" s="1"/>
  <c r="AF201" i="36" s="1"/>
  <c r="AF202" i="36" s="1"/>
  <c r="AF203" i="36" s="1"/>
  <c r="AF204" i="36" s="1"/>
  <c r="AF205" i="36" s="1"/>
  <c r="AF206" i="36" s="1"/>
  <c r="AF207" i="36" s="1"/>
  <c r="AF208" i="36" s="1"/>
  <c r="AF209" i="36" s="1"/>
  <c r="AF210" i="36" s="1"/>
  <c r="AF211" i="36" s="1"/>
  <c r="AE112" i="36"/>
  <c r="AE113" i="36" s="1"/>
  <c r="AE114" i="36" s="1"/>
  <c r="AE115" i="36" s="1"/>
  <c r="AE116" i="36" s="1"/>
  <c r="AE117" i="36" s="1"/>
  <c r="AE118" i="36" s="1"/>
  <c r="AE119" i="36" s="1"/>
  <c r="AE120" i="36" s="1"/>
  <c r="AE121" i="36" s="1"/>
  <c r="AE122" i="36" s="1"/>
  <c r="AE123" i="36" s="1"/>
  <c r="AE124" i="36" s="1"/>
  <c r="AE125" i="36" s="1"/>
  <c r="AE126" i="36" s="1"/>
  <c r="AE127" i="36" s="1"/>
  <c r="AE128" i="36" s="1"/>
  <c r="AE129" i="36" s="1"/>
  <c r="AE130" i="36" s="1"/>
  <c r="AE131" i="36" s="1"/>
  <c r="AE132" i="36" s="1"/>
  <c r="AE133" i="36" s="1"/>
  <c r="AE134" i="36" s="1"/>
  <c r="AE135" i="36" s="1"/>
  <c r="AE136" i="36" s="1"/>
  <c r="AE137" i="36" s="1"/>
  <c r="AE138" i="36" s="1"/>
  <c r="AE139" i="36" s="1"/>
  <c r="AE140" i="36" s="1"/>
  <c r="AE141" i="36" s="1"/>
  <c r="AE142" i="36" s="1"/>
  <c r="AE143" i="36" s="1"/>
  <c r="AE144" i="36" s="1"/>
  <c r="AE145" i="36" s="1"/>
  <c r="AE146" i="36" s="1"/>
  <c r="AE147" i="36" s="1"/>
  <c r="AE148" i="36" s="1"/>
  <c r="AE149" i="36" s="1"/>
  <c r="AE150" i="36" s="1"/>
  <c r="AE151" i="36" s="1"/>
  <c r="AE152" i="36" s="1"/>
  <c r="AE153" i="36" s="1"/>
  <c r="AE154" i="36" s="1"/>
  <c r="AE155" i="36" s="1"/>
  <c r="AE156" i="36" s="1"/>
  <c r="AE157" i="36" s="1"/>
  <c r="AE158" i="36" s="1"/>
  <c r="AE159" i="36" s="1"/>
  <c r="AE160" i="36" s="1"/>
  <c r="AE161" i="36" s="1"/>
  <c r="AE162" i="36" s="1"/>
  <c r="AE163" i="36" s="1"/>
  <c r="AE164" i="36" s="1"/>
  <c r="AE165" i="36" s="1"/>
  <c r="AE166" i="36" s="1"/>
  <c r="AE167" i="36" s="1"/>
  <c r="AE168" i="36" s="1"/>
  <c r="AE169" i="36" s="1"/>
  <c r="AE170" i="36" s="1"/>
  <c r="AE171" i="36" s="1"/>
  <c r="AE172" i="36" s="1"/>
  <c r="AE173" i="36" s="1"/>
  <c r="AE174" i="36" s="1"/>
  <c r="AE175" i="36" s="1"/>
  <c r="AE176" i="36" s="1"/>
  <c r="AE177" i="36" s="1"/>
  <c r="AE178" i="36" s="1"/>
  <c r="AE179" i="36" s="1"/>
  <c r="AE180" i="36" s="1"/>
  <c r="AE181" i="36" s="1"/>
  <c r="AE182" i="36" s="1"/>
  <c r="AE183" i="36" s="1"/>
  <c r="AE184" i="36" s="1"/>
  <c r="AE185" i="36" s="1"/>
  <c r="AE186" i="36" s="1"/>
  <c r="AE187" i="36" s="1"/>
  <c r="AE188" i="36" s="1"/>
  <c r="AE189" i="36" s="1"/>
  <c r="AE190" i="36" s="1"/>
  <c r="AE191" i="36" s="1"/>
  <c r="AE192" i="36" s="1"/>
  <c r="AE193" i="36" s="1"/>
  <c r="AE194" i="36" s="1"/>
  <c r="AE195" i="36" s="1"/>
  <c r="AE196" i="36" s="1"/>
  <c r="AE197" i="36" s="1"/>
  <c r="AE198" i="36" s="1"/>
  <c r="AE199" i="36" s="1"/>
  <c r="AE200" i="36" s="1"/>
  <c r="AE201" i="36" s="1"/>
  <c r="AE202" i="36" s="1"/>
  <c r="AE203" i="36" s="1"/>
  <c r="AE204" i="36" s="1"/>
  <c r="AE205" i="36" s="1"/>
  <c r="AE206" i="36" s="1"/>
  <c r="AE207" i="36" s="1"/>
  <c r="AE208" i="36" s="1"/>
  <c r="AE209" i="36" s="1"/>
  <c r="AE210" i="36" s="1"/>
  <c r="AE211" i="36" s="1"/>
  <c r="AD112" i="36"/>
  <c r="AD113" i="36" s="1"/>
  <c r="AD114" i="36" s="1"/>
  <c r="AD115" i="36" s="1"/>
  <c r="AD116" i="36" s="1"/>
  <c r="AD117" i="36" s="1"/>
  <c r="AD118" i="36" s="1"/>
  <c r="AD119" i="36" s="1"/>
  <c r="AD120" i="36" s="1"/>
  <c r="AD121" i="36" s="1"/>
  <c r="AD122" i="36" s="1"/>
  <c r="AD123" i="36" s="1"/>
  <c r="AD124" i="36" s="1"/>
  <c r="AD125" i="36" s="1"/>
  <c r="AD126" i="36" s="1"/>
  <c r="AD127" i="36" s="1"/>
  <c r="AD128" i="36" s="1"/>
  <c r="AD129" i="36" s="1"/>
  <c r="AD130" i="36" s="1"/>
  <c r="AD131" i="36" s="1"/>
  <c r="AD132" i="36" s="1"/>
  <c r="AD133" i="36" s="1"/>
  <c r="AD134" i="36" s="1"/>
  <c r="AD135" i="36" s="1"/>
  <c r="AD136" i="36" s="1"/>
  <c r="AD137" i="36" s="1"/>
  <c r="AD138" i="36" s="1"/>
  <c r="AD139" i="36" s="1"/>
  <c r="AD140" i="36" s="1"/>
  <c r="AD141" i="36" s="1"/>
  <c r="AD142" i="36" s="1"/>
  <c r="AD143" i="36" s="1"/>
  <c r="AD144" i="36" s="1"/>
  <c r="AD145" i="36" s="1"/>
  <c r="AD146" i="36" s="1"/>
  <c r="AD147" i="36" s="1"/>
  <c r="AD148" i="36" s="1"/>
  <c r="AD149" i="36" s="1"/>
  <c r="AD150" i="36" s="1"/>
  <c r="AD151" i="36" s="1"/>
  <c r="AD152" i="36" s="1"/>
  <c r="AD153" i="36" s="1"/>
  <c r="AD154" i="36" s="1"/>
  <c r="AD155" i="36" s="1"/>
  <c r="AD156" i="36" s="1"/>
  <c r="AD157" i="36" s="1"/>
  <c r="AD158" i="36" s="1"/>
  <c r="AD159" i="36" s="1"/>
  <c r="AD160" i="36" s="1"/>
  <c r="AD161" i="36" s="1"/>
  <c r="AD162" i="36" s="1"/>
  <c r="AD163" i="36" s="1"/>
  <c r="AD164" i="36" s="1"/>
  <c r="AD165" i="36" s="1"/>
  <c r="AD166" i="36" s="1"/>
  <c r="AD167" i="36" s="1"/>
  <c r="AD168" i="36" s="1"/>
  <c r="AD169" i="36" s="1"/>
  <c r="AD170" i="36" s="1"/>
  <c r="AD171" i="36" s="1"/>
  <c r="AD172" i="36" s="1"/>
  <c r="AD173" i="36" s="1"/>
  <c r="AD174" i="36" s="1"/>
  <c r="AD175" i="36" s="1"/>
  <c r="AD176" i="36" s="1"/>
  <c r="AD177" i="36" s="1"/>
  <c r="AD178" i="36" s="1"/>
  <c r="AD179" i="36" s="1"/>
  <c r="AD180" i="36" s="1"/>
  <c r="AD181" i="36" s="1"/>
  <c r="AD182" i="36" s="1"/>
  <c r="AD183" i="36" s="1"/>
  <c r="AD184" i="36" s="1"/>
  <c r="AD185" i="36" s="1"/>
  <c r="AD186" i="36" s="1"/>
  <c r="AD187" i="36" s="1"/>
  <c r="AD188" i="36" s="1"/>
  <c r="AD189" i="36" s="1"/>
  <c r="AD190" i="36" s="1"/>
  <c r="AD191" i="36" s="1"/>
  <c r="AD192" i="36" s="1"/>
  <c r="AD193" i="36" s="1"/>
  <c r="AD194" i="36" s="1"/>
  <c r="AD195" i="36" s="1"/>
  <c r="AD196" i="36" s="1"/>
  <c r="AD197" i="36" s="1"/>
  <c r="AD198" i="36" s="1"/>
  <c r="AD199" i="36" s="1"/>
  <c r="AD200" i="36" s="1"/>
  <c r="AD201" i="36" s="1"/>
  <c r="AD202" i="36" s="1"/>
  <c r="AD203" i="36" s="1"/>
  <c r="AD204" i="36" s="1"/>
  <c r="AD205" i="36" s="1"/>
  <c r="AD206" i="36" s="1"/>
  <c r="AD207" i="36" s="1"/>
  <c r="AD208" i="36" s="1"/>
  <c r="AD209" i="36" s="1"/>
  <c r="AD210" i="36" s="1"/>
  <c r="AD211" i="36" s="1"/>
  <c r="AC112" i="36"/>
  <c r="AC113" i="36" s="1"/>
  <c r="AC114" i="36" s="1"/>
  <c r="AC115" i="36" s="1"/>
  <c r="AC116" i="36" s="1"/>
  <c r="AC117" i="36" s="1"/>
  <c r="AC118" i="36" s="1"/>
  <c r="AC119" i="36" s="1"/>
  <c r="AC120" i="36" s="1"/>
  <c r="AC121" i="36" s="1"/>
  <c r="AC122" i="36" s="1"/>
  <c r="AC123" i="36" s="1"/>
  <c r="AC124" i="36" s="1"/>
  <c r="AC125" i="36" s="1"/>
  <c r="AC126" i="36" s="1"/>
  <c r="AC127" i="36" s="1"/>
  <c r="AC128" i="36" s="1"/>
  <c r="AC129" i="36" s="1"/>
  <c r="AC130" i="36" s="1"/>
  <c r="AC131" i="36" s="1"/>
  <c r="AC132" i="36" s="1"/>
  <c r="AC133" i="36" s="1"/>
  <c r="AC134" i="36" s="1"/>
  <c r="AC135" i="36" s="1"/>
  <c r="AC136" i="36" s="1"/>
  <c r="AC137" i="36" s="1"/>
  <c r="AC138" i="36" s="1"/>
  <c r="AC139" i="36" s="1"/>
  <c r="AC140" i="36" s="1"/>
  <c r="AC141" i="36" s="1"/>
  <c r="AC142" i="36" s="1"/>
  <c r="AC143" i="36" s="1"/>
  <c r="AC144" i="36" s="1"/>
  <c r="AC145" i="36" s="1"/>
  <c r="AC146" i="36" s="1"/>
  <c r="AC147" i="36" s="1"/>
  <c r="AC148" i="36" s="1"/>
  <c r="AC149" i="36" s="1"/>
  <c r="AC150" i="36" s="1"/>
  <c r="AC151" i="36" s="1"/>
  <c r="AC152" i="36" s="1"/>
  <c r="AC153" i="36" s="1"/>
  <c r="AC154" i="36" s="1"/>
  <c r="AC155" i="36" s="1"/>
  <c r="AC156" i="36" s="1"/>
  <c r="AC157" i="36" s="1"/>
  <c r="AC158" i="36" s="1"/>
  <c r="AC159" i="36" s="1"/>
  <c r="AC160" i="36" s="1"/>
  <c r="AC161" i="36" s="1"/>
  <c r="AC162" i="36" s="1"/>
  <c r="AC163" i="36" s="1"/>
  <c r="AC164" i="36" s="1"/>
  <c r="AC165" i="36" s="1"/>
  <c r="AC166" i="36" s="1"/>
  <c r="AC167" i="36" s="1"/>
  <c r="AC168" i="36" s="1"/>
  <c r="AC169" i="36" s="1"/>
  <c r="AC170" i="36" s="1"/>
  <c r="AC171" i="36" s="1"/>
  <c r="AC172" i="36" s="1"/>
  <c r="AC173" i="36" s="1"/>
  <c r="AC174" i="36" s="1"/>
  <c r="AC175" i="36" s="1"/>
  <c r="AC176" i="36" s="1"/>
  <c r="AC177" i="36" s="1"/>
  <c r="AC178" i="36" s="1"/>
  <c r="AC179" i="36" s="1"/>
  <c r="AC180" i="36" s="1"/>
  <c r="AC181" i="36" s="1"/>
  <c r="AC182" i="36" s="1"/>
  <c r="AC183" i="36" s="1"/>
  <c r="AC184" i="36" s="1"/>
  <c r="AC185" i="36" s="1"/>
  <c r="AC186" i="36" s="1"/>
  <c r="AC187" i="36" s="1"/>
  <c r="AC188" i="36" s="1"/>
  <c r="AC189" i="36" s="1"/>
  <c r="AC190" i="36" s="1"/>
  <c r="AC191" i="36" s="1"/>
  <c r="AC192" i="36" s="1"/>
  <c r="AC193" i="36" s="1"/>
  <c r="AC194" i="36" s="1"/>
  <c r="AC195" i="36" s="1"/>
  <c r="AC196" i="36" s="1"/>
  <c r="AC197" i="36" s="1"/>
  <c r="AC198" i="36" s="1"/>
  <c r="AC199" i="36" s="1"/>
  <c r="AC200" i="36" s="1"/>
  <c r="AC201" i="36" s="1"/>
  <c r="AC202" i="36" s="1"/>
  <c r="AC203" i="36" s="1"/>
  <c r="AC204" i="36" s="1"/>
  <c r="AC205" i="36" s="1"/>
  <c r="AC206" i="36" s="1"/>
  <c r="AC207" i="36" s="1"/>
  <c r="AC208" i="36" s="1"/>
  <c r="AC209" i="36" s="1"/>
  <c r="AC210" i="36" s="1"/>
  <c r="AC211" i="36" s="1"/>
  <c r="AB112" i="36"/>
  <c r="AB113" i="36" s="1"/>
  <c r="AB114" i="36" s="1"/>
  <c r="AB115" i="36" s="1"/>
  <c r="AB116" i="36" s="1"/>
  <c r="AB117" i="36" s="1"/>
  <c r="AB118" i="36" s="1"/>
  <c r="AB119" i="36" s="1"/>
  <c r="AB120" i="36" s="1"/>
  <c r="AB121" i="36" s="1"/>
  <c r="AB122" i="36" s="1"/>
  <c r="AB123" i="36" s="1"/>
  <c r="AB124" i="36" s="1"/>
  <c r="AB125" i="36" s="1"/>
  <c r="AB126" i="36" s="1"/>
  <c r="AB127" i="36" s="1"/>
  <c r="AB128" i="36" s="1"/>
  <c r="AB129" i="36" s="1"/>
  <c r="AB130" i="36" s="1"/>
  <c r="AB131" i="36" s="1"/>
  <c r="AB132" i="36" s="1"/>
  <c r="AB133" i="36" s="1"/>
  <c r="AB134" i="36" s="1"/>
  <c r="AB135" i="36" s="1"/>
  <c r="AB136" i="36" s="1"/>
  <c r="AB137" i="36" s="1"/>
  <c r="AB138" i="36" s="1"/>
  <c r="AB139" i="36" s="1"/>
  <c r="AB140" i="36" s="1"/>
  <c r="AB141" i="36" s="1"/>
  <c r="AB142" i="36" s="1"/>
  <c r="AB143" i="36" s="1"/>
  <c r="AB144" i="36" s="1"/>
  <c r="AB145" i="36" s="1"/>
  <c r="AB146" i="36" s="1"/>
  <c r="AB147" i="36" s="1"/>
  <c r="AB148" i="36" s="1"/>
  <c r="AB149" i="36" s="1"/>
  <c r="AB150" i="36" s="1"/>
  <c r="AB151" i="36" s="1"/>
  <c r="AB152" i="36" s="1"/>
  <c r="AB153" i="36" s="1"/>
  <c r="AB154" i="36" s="1"/>
  <c r="AB155" i="36" s="1"/>
  <c r="AB156" i="36" s="1"/>
  <c r="AB157" i="36" s="1"/>
  <c r="AB158" i="36" s="1"/>
  <c r="AB159" i="36" s="1"/>
  <c r="AB160" i="36" s="1"/>
  <c r="AB161" i="36" s="1"/>
  <c r="AB162" i="36" s="1"/>
  <c r="AB163" i="36" s="1"/>
  <c r="AB164" i="36" s="1"/>
  <c r="AB165" i="36" s="1"/>
  <c r="AB166" i="36" s="1"/>
  <c r="AB167" i="36" s="1"/>
  <c r="AB168" i="36" s="1"/>
  <c r="AB169" i="36" s="1"/>
  <c r="AB170" i="36" s="1"/>
  <c r="AB171" i="36" s="1"/>
  <c r="AB172" i="36" s="1"/>
  <c r="AB173" i="36" s="1"/>
  <c r="AB174" i="36" s="1"/>
  <c r="AB175" i="36" s="1"/>
  <c r="AB176" i="36" s="1"/>
  <c r="AB177" i="36" s="1"/>
  <c r="AB178" i="36" s="1"/>
  <c r="AB179" i="36" s="1"/>
  <c r="AB180" i="36" s="1"/>
  <c r="AB181" i="36" s="1"/>
  <c r="AB182" i="36" s="1"/>
  <c r="AB183" i="36" s="1"/>
  <c r="AB184" i="36" s="1"/>
  <c r="AB185" i="36" s="1"/>
  <c r="AB186" i="36" s="1"/>
  <c r="AB187" i="36" s="1"/>
  <c r="AB188" i="36" s="1"/>
  <c r="AB189" i="36" s="1"/>
  <c r="AB190" i="36" s="1"/>
  <c r="AB191" i="36" s="1"/>
  <c r="AB192" i="36" s="1"/>
  <c r="AB193" i="36" s="1"/>
  <c r="AB194" i="36" s="1"/>
  <c r="AB195" i="36" s="1"/>
  <c r="AB196" i="36" s="1"/>
  <c r="AB197" i="36" s="1"/>
  <c r="AB198" i="36" s="1"/>
  <c r="AB199" i="36" s="1"/>
  <c r="AB200" i="36" s="1"/>
  <c r="AB201" i="36" s="1"/>
  <c r="AB202" i="36" s="1"/>
  <c r="AB203" i="36" s="1"/>
  <c r="AB204" i="36" s="1"/>
  <c r="AB205" i="36" s="1"/>
  <c r="AB206" i="36" s="1"/>
  <c r="AB207" i="36" s="1"/>
  <c r="AB208" i="36" s="1"/>
  <c r="AB209" i="36" s="1"/>
  <c r="AB210" i="36" s="1"/>
  <c r="AB211" i="36" s="1"/>
  <c r="AA112" i="36"/>
  <c r="AA113" i="36" s="1"/>
  <c r="AA114" i="36" s="1"/>
  <c r="AA115" i="36" s="1"/>
  <c r="AA116" i="36" s="1"/>
  <c r="AA117" i="36" s="1"/>
  <c r="AA118" i="36" s="1"/>
  <c r="AA119" i="36" s="1"/>
  <c r="AA120" i="36" s="1"/>
  <c r="AA121" i="36" s="1"/>
  <c r="AA122" i="36" s="1"/>
  <c r="AA123" i="36" s="1"/>
  <c r="AA124" i="36" s="1"/>
  <c r="AA125" i="36" s="1"/>
  <c r="AA126" i="36" s="1"/>
  <c r="AA127" i="36" s="1"/>
  <c r="AA128" i="36" s="1"/>
  <c r="AA129" i="36" s="1"/>
  <c r="AA130" i="36" s="1"/>
  <c r="AA131" i="36" s="1"/>
  <c r="AA132" i="36" s="1"/>
  <c r="AA133" i="36" s="1"/>
  <c r="AA134" i="36" s="1"/>
  <c r="AA135" i="36" s="1"/>
  <c r="AA136" i="36" s="1"/>
  <c r="AA137" i="36" s="1"/>
  <c r="AA138" i="36" s="1"/>
  <c r="AA139" i="36" s="1"/>
  <c r="AA140" i="36" s="1"/>
  <c r="AA141" i="36" s="1"/>
  <c r="AA142" i="36" s="1"/>
  <c r="AA143" i="36" s="1"/>
  <c r="AA144" i="36" s="1"/>
  <c r="AA145" i="36" s="1"/>
  <c r="AA146" i="36" s="1"/>
  <c r="AA147" i="36" s="1"/>
  <c r="AA148" i="36" s="1"/>
  <c r="AA149" i="36" s="1"/>
  <c r="AA150" i="36" s="1"/>
  <c r="AA151" i="36" s="1"/>
  <c r="AA152" i="36" s="1"/>
  <c r="AA153" i="36" s="1"/>
  <c r="AA154" i="36" s="1"/>
  <c r="AA155" i="36" s="1"/>
  <c r="AA156" i="36" s="1"/>
  <c r="AA157" i="36" s="1"/>
  <c r="AA158" i="36" s="1"/>
  <c r="AA159" i="36" s="1"/>
  <c r="AA160" i="36" s="1"/>
  <c r="AA161" i="36" s="1"/>
  <c r="AA162" i="36" s="1"/>
  <c r="AA163" i="36" s="1"/>
  <c r="AA164" i="36" s="1"/>
  <c r="AA165" i="36" s="1"/>
  <c r="AA166" i="36" s="1"/>
  <c r="AA167" i="36" s="1"/>
  <c r="AA168" i="36" s="1"/>
  <c r="AA169" i="36" s="1"/>
  <c r="AA170" i="36" s="1"/>
  <c r="AA171" i="36" s="1"/>
  <c r="AA172" i="36" s="1"/>
  <c r="AA173" i="36" s="1"/>
  <c r="AA174" i="36" s="1"/>
  <c r="AA175" i="36" s="1"/>
  <c r="AA176" i="36" s="1"/>
  <c r="AA177" i="36" s="1"/>
  <c r="AA178" i="36" s="1"/>
  <c r="AA179" i="36" s="1"/>
  <c r="AA180" i="36" s="1"/>
  <c r="AA181" i="36" s="1"/>
  <c r="AA182" i="36" s="1"/>
  <c r="AA183" i="36" s="1"/>
  <c r="AA184" i="36" s="1"/>
  <c r="AA185" i="36" s="1"/>
  <c r="AA186" i="36" s="1"/>
  <c r="AA187" i="36" s="1"/>
  <c r="AA188" i="36" s="1"/>
  <c r="AA189" i="36" s="1"/>
  <c r="AA190" i="36" s="1"/>
  <c r="AA191" i="36" s="1"/>
  <c r="AA192" i="36" s="1"/>
  <c r="AA193" i="36" s="1"/>
  <c r="AA194" i="36" s="1"/>
  <c r="AA195" i="36" s="1"/>
  <c r="AA196" i="36" s="1"/>
  <c r="AA197" i="36" s="1"/>
  <c r="AA198" i="36" s="1"/>
  <c r="AA199" i="36" s="1"/>
  <c r="AA200" i="36" s="1"/>
  <c r="AA201" i="36" s="1"/>
  <c r="AA202" i="36" s="1"/>
  <c r="AA203" i="36" s="1"/>
  <c r="AA204" i="36" s="1"/>
  <c r="AA205" i="36" s="1"/>
  <c r="AA206" i="36" s="1"/>
  <c r="AA207" i="36" s="1"/>
  <c r="AA208" i="36" s="1"/>
  <c r="AA209" i="36" s="1"/>
  <c r="AA210" i="36" s="1"/>
  <c r="AA211" i="36" s="1"/>
  <c r="Z112" i="36"/>
  <c r="Z113" i="36" s="1"/>
  <c r="Z114" i="36" s="1"/>
  <c r="Z115" i="36" s="1"/>
  <c r="Z116" i="36" s="1"/>
  <c r="Z117" i="36" s="1"/>
  <c r="Z118" i="36" s="1"/>
  <c r="Z119" i="36" s="1"/>
  <c r="Z120" i="36" s="1"/>
  <c r="Z121" i="36" s="1"/>
  <c r="Z122" i="36" s="1"/>
  <c r="Z123" i="36" s="1"/>
  <c r="Z124" i="36" s="1"/>
  <c r="Z125" i="36" s="1"/>
  <c r="Z126" i="36" s="1"/>
  <c r="Z127" i="36" s="1"/>
  <c r="Z128" i="36" s="1"/>
  <c r="Z129" i="36" s="1"/>
  <c r="Z130" i="36" s="1"/>
  <c r="Z131" i="36" s="1"/>
  <c r="Z132" i="36" s="1"/>
  <c r="Z133" i="36" s="1"/>
  <c r="Z134" i="36" s="1"/>
  <c r="Z135" i="36" s="1"/>
  <c r="Z136" i="36" s="1"/>
  <c r="Z137" i="36" s="1"/>
  <c r="Z138" i="36" s="1"/>
  <c r="Z139" i="36" s="1"/>
  <c r="Z140" i="36" s="1"/>
  <c r="Z141" i="36" s="1"/>
  <c r="Z142" i="36" s="1"/>
  <c r="Z143" i="36" s="1"/>
  <c r="Z144" i="36" s="1"/>
  <c r="Z145" i="36" s="1"/>
  <c r="Z146" i="36" s="1"/>
  <c r="Z147" i="36" s="1"/>
  <c r="Z148" i="36" s="1"/>
  <c r="Z149" i="36" s="1"/>
  <c r="Z150" i="36" s="1"/>
  <c r="Z151" i="36" s="1"/>
  <c r="Z152" i="36" s="1"/>
  <c r="Z153" i="36" s="1"/>
  <c r="Z154" i="36" s="1"/>
  <c r="Z155" i="36" s="1"/>
  <c r="Z156" i="36" s="1"/>
  <c r="Z157" i="36" s="1"/>
  <c r="Z158" i="36" s="1"/>
  <c r="Z159" i="36" s="1"/>
  <c r="Z160" i="36" s="1"/>
  <c r="Z161" i="36" s="1"/>
  <c r="Z162" i="36" s="1"/>
  <c r="Z163" i="36" s="1"/>
  <c r="Z164" i="36" s="1"/>
  <c r="Z165" i="36" s="1"/>
  <c r="Z166" i="36" s="1"/>
  <c r="Z167" i="36" s="1"/>
  <c r="Z168" i="36" s="1"/>
  <c r="Z169" i="36" s="1"/>
  <c r="Z170" i="36" s="1"/>
  <c r="Z171" i="36" s="1"/>
  <c r="Z172" i="36" s="1"/>
  <c r="Z173" i="36" s="1"/>
  <c r="Z174" i="36" s="1"/>
  <c r="Z175" i="36" s="1"/>
  <c r="Z176" i="36" s="1"/>
  <c r="Z177" i="36" s="1"/>
  <c r="Z178" i="36" s="1"/>
  <c r="Z179" i="36" s="1"/>
  <c r="Z180" i="36" s="1"/>
  <c r="Z181" i="36" s="1"/>
  <c r="Z182" i="36" s="1"/>
  <c r="Z183" i="36" s="1"/>
  <c r="Z184" i="36" s="1"/>
  <c r="Z185" i="36" s="1"/>
  <c r="Z186" i="36" s="1"/>
  <c r="Z187" i="36" s="1"/>
  <c r="Z188" i="36" s="1"/>
  <c r="Z189" i="36" s="1"/>
  <c r="Z190" i="36" s="1"/>
  <c r="Z191" i="36" s="1"/>
  <c r="Z192" i="36" s="1"/>
  <c r="Z193" i="36" s="1"/>
  <c r="Z194" i="36" s="1"/>
  <c r="Z195" i="36" s="1"/>
  <c r="Z196" i="36" s="1"/>
  <c r="Z197" i="36" s="1"/>
  <c r="Z198" i="36" s="1"/>
  <c r="Z199" i="36" s="1"/>
  <c r="Z200" i="36" s="1"/>
  <c r="Z201" i="36" s="1"/>
  <c r="Z202" i="36" s="1"/>
  <c r="Z203" i="36" s="1"/>
  <c r="Z204" i="36" s="1"/>
  <c r="Z205" i="36" s="1"/>
  <c r="Z206" i="36" s="1"/>
  <c r="Z207" i="36" s="1"/>
  <c r="Z208" i="36" s="1"/>
  <c r="Z209" i="36" s="1"/>
  <c r="Z210" i="36" s="1"/>
  <c r="Z211" i="36" s="1"/>
  <c r="Y112" i="36"/>
  <c r="X112" i="36"/>
  <c r="X113" i="36" s="1"/>
  <c r="X114" i="36" s="1"/>
  <c r="X115" i="36" s="1"/>
  <c r="X116" i="36" s="1"/>
  <c r="X117" i="36" s="1"/>
  <c r="X118" i="36" s="1"/>
  <c r="X119" i="36" s="1"/>
  <c r="X120" i="36" s="1"/>
  <c r="X121" i="36" s="1"/>
  <c r="X122" i="36" s="1"/>
  <c r="X123" i="36" s="1"/>
  <c r="X124" i="36" s="1"/>
  <c r="X125" i="36" s="1"/>
  <c r="X126" i="36" s="1"/>
  <c r="X127" i="36" s="1"/>
  <c r="X128" i="36" s="1"/>
  <c r="X129" i="36" s="1"/>
  <c r="X130" i="36" s="1"/>
  <c r="X131" i="36" s="1"/>
  <c r="X132" i="36" s="1"/>
  <c r="X133" i="36" s="1"/>
  <c r="X134" i="36" s="1"/>
  <c r="X135" i="36" s="1"/>
  <c r="X136" i="36" s="1"/>
  <c r="X137" i="36" s="1"/>
  <c r="X138" i="36" s="1"/>
  <c r="X139" i="36" s="1"/>
  <c r="X140" i="36" s="1"/>
  <c r="X141" i="36" s="1"/>
  <c r="X142" i="36" s="1"/>
  <c r="X143" i="36" s="1"/>
  <c r="X144" i="36" s="1"/>
  <c r="X145" i="36" s="1"/>
  <c r="X146" i="36" s="1"/>
  <c r="X147" i="36" s="1"/>
  <c r="X148" i="36" s="1"/>
  <c r="X149" i="36" s="1"/>
  <c r="X150" i="36" s="1"/>
  <c r="X151" i="36" s="1"/>
  <c r="X152" i="36" s="1"/>
  <c r="X153" i="36" s="1"/>
  <c r="X154" i="36" s="1"/>
  <c r="X155" i="36" s="1"/>
  <c r="X156" i="36" s="1"/>
  <c r="X157" i="36" s="1"/>
  <c r="X158" i="36" s="1"/>
  <c r="X159" i="36" s="1"/>
  <c r="X160" i="36" s="1"/>
  <c r="X161" i="36" s="1"/>
  <c r="X162" i="36" s="1"/>
  <c r="X163" i="36" s="1"/>
  <c r="X164" i="36" s="1"/>
  <c r="X165" i="36" s="1"/>
  <c r="X166" i="36" s="1"/>
  <c r="X167" i="36" s="1"/>
  <c r="X168" i="36" s="1"/>
  <c r="X169" i="36" s="1"/>
  <c r="X170" i="36" s="1"/>
  <c r="X171" i="36" s="1"/>
  <c r="X172" i="36" s="1"/>
  <c r="X173" i="36" s="1"/>
  <c r="X174" i="36" s="1"/>
  <c r="X175" i="36" s="1"/>
  <c r="X176" i="36" s="1"/>
  <c r="X177" i="36" s="1"/>
  <c r="X178" i="36" s="1"/>
  <c r="X179" i="36" s="1"/>
  <c r="X180" i="36" s="1"/>
  <c r="X181" i="36" s="1"/>
  <c r="X182" i="36" s="1"/>
  <c r="X183" i="36" s="1"/>
  <c r="X184" i="36" s="1"/>
  <c r="X185" i="36" s="1"/>
  <c r="X186" i="36" s="1"/>
  <c r="X187" i="36" s="1"/>
  <c r="X188" i="36" s="1"/>
  <c r="X189" i="36" s="1"/>
  <c r="X190" i="36" s="1"/>
  <c r="X191" i="36" s="1"/>
  <c r="X192" i="36" s="1"/>
  <c r="X193" i="36" s="1"/>
  <c r="X194" i="36" s="1"/>
  <c r="X195" i="36" s="1"/>
  <c r="X196" i="36" s="1"/>
  <c r="X197" i="36" s="1"/>
  <c r="X198" i="36" s="1"/>
  <c r="X199" i="36" s="1"/>
  <c r="X200" i="36" s="1"/>
  <c r="X201" i="36" s="1"/>
  <c r="X202" i="36" s="1"/>
  <c r="X203" i="36" s="1"/>
  <c r="X204" i="36" s="1"/>
  <c r="X205" i="36" s="1"/>
  <c r="X206" i="36" s="1"/>
  <c r="X207" i="36" s="1"/>
  <c r="X208" i="36" s="1"/>
  <c r="X209" i="36" s="1"/>
  <c r="X210" i="36" s="1"/>
  <c r="X211" i="36" s="1"/>
  <c r="W112" i="36"/>
  <c r="W113" i="36" s="1"/>
  <c r="W114" i="36" s="1"/>
  <c r="W115" i="36" s="1"/>
  <c r="W116" i="36" s="1"/>
  <c r="W117" i="36" s="1"/>
  <c r="W118" i="36" s="1"/>
  <c r="W119" i="36" s="1"/>
  <c r="W120" i="36" s="1"/>
  <c r="W121" i="36" s="1"/>
  <c r="W122" i="36" s="1"/>
  <c r="W123" i="36" s="1"/>
  <c r="W124" i="36" s="1"/>
  <c r="W125" i="36" s="1"/>
  <c r="W126" i="36" s="1"/>
  <c r="W127" i="36" s="1"/>
  <c r="W128" i="36" s="1"/>
  <c r="W129" i="36" s="1"/>
  <c r="W130" i="36" s="1"/>
  <c r="W131" i="36" s="1"/>
  <c r="W132" i="36" s="1"/>
  <c r="W133" i="36" s="1"/>
  <c r="W134" i="36" s="1"/>
  <c r="W135" i="36" s="1"/>
  <c r="W136" i="36" s="1"/>
  <c r="W137" i="36" s="1"/>
  <c r="W138" i="36" s="1"/>
  <c r="W139" i="36" s="1"/>
  <c r="W140" i="36" s="1"/>
  <c r="W141" i="36" s="1"/>
  <c r="W142" i="36" s="1"/>
  <c r="W143" i="36" s="1"/>
  <c r="W144" i="36" s="1"/>
  <c r="W145" i="36" s="1"/>
  <c r="W146" i="36" s="1"/>
  <c r="W147" i="36" s="1"/>
  <c r="W148" i="36" s="1"/>
  <c r="W149" i="36" s="1"/>
  <c r="W150" i="36" s="1"/>
  <c r="W151" i="36" s="1"/>
  <c r="W152" i="36" s="1"/>
  <c r="W153" i="36" s="1"/>
  <c r="W154" i="36" s="1"/>
  <c r="W155" i="36" s="1"/>
  <c r="W156" i="36" s="1"/>
  <c r="W157" i="36" s="1"/>
  <c r="W158" i="36" s="1"/>
  <c r="W159" i="36" s="1"/>
  <c r="W160" i="36" s="1"/>
  <c r="W161" i="36" s="1"/>
  <c r="W162" i="36" s="1"/>
  <c r="W163" i="36" s="1"/>
  <c r="W164" i="36" s="1"/>
  <c r="W165" i="36" s="1"/>
  <c r="W166" i="36" s="1"/>
  <c r="W167" i="36" s="1"/>
  <c r="W168" i="36" s="1"/>
  <c r="W169" i="36" s="1"/>
  <c r="W170" i="36" s="1"/>
  <c r="W171" i="36" s="1"/>
  <c r="W172" i="36" s="1"/>
  <c r="W173" i="36" s="1"/>
  <c r="W174" i="36" s="1"/>
  <c r="W175" i="36" s="1"/>
  <c r="W176" i="36" s="1"/>
  <c r="W177" i="36" s="1"/>
  <c r="W178" i="36" s="1"/>
  <c r="W179" i="36" s="1"/>
  <c r="W180" i="36" s="1"/>
  <c r="W181" i="36" s="1"/>
  <c r="W182" i="36" s="1"/>
  <c r="W183" i="36" s="1"/>
  <c r="W184" i="36" s="1"/>
  <c r="W185" i="36" s="1"/>
  <c r="W186" i="36" s="1"/>
  <c r="W187" i="36" s="1"/>
  <c r="W188" i="36" s="1"/>
  <c r="W189" i="36" s="1"/>
  <c r="W190" i="36" s="1"/>
  <c r="W191" i="36" s="1"/>
  <c r="W192" i="36" s="1"/>
  <c r="W193" i="36" s="1"/>
  <c r="W194" i="36" s="1"/>
  <c r="W195" i="36" s="1"/>
  <c r="W196" i="36" s="1"/>
  <c r="W197" i="36" s="1"/>
  <c r="W198" i="36" s="1"/>
  <c r="W199" i="36" s="1"/>
  <c r="W200" i="36" s="1"/>
  <c r="W201" i="36" s="1"/>
  <c r="W202" i="36" s="1"/>
  <c r="W203" i="36" s="1"/>
  <c r="W204" i="36" s="1"/>
  <c r="W205" i="36" s="1"/>
  <c r="W206" i="36" s="1"/>
  <c r="W207" i="36" s="1"/>
  <c r="W208" i="36" s="1"/>
  <c r="W209" i="36" s="1"/>
  <c r="W210" i="36" s="1"/>
  <c r="W211" i="36" s="1"/>
  <c r="V112" i="36"/>
  <c r="V113" i="36" s="1"/>
  <c r="V114" i="36" s="1"/>
  <c r="V115" i="36" s="1"/>
  <c r="V116" i="36" s="1"/>
  <c r="V117" i="36" s="1"/>
  <c r="V118" i="36" s="1"/>
  <c r="V119" i="36" s="1"/>
  <c r="V120" i="36" s="1"/>
  <c r="V121" i="36" s="1"/>
  <c r="V122" i="36" s="1"/>
  <c r="V123" i="36" s="1"/>
  <c r="V124" i="36" s="1"/>
  <c r="V125" i="36" s="1"/>
  <c r="V126" i="36" s="1"/>
  <c r="V127" i="36" s="1"/>
  <c r="V128" i="36" s="1"/>
  <c r="V129" i="36" s="1"/>
  <c r="V130" i="36" s="1"/>
  <c r="V131" i="36" s="1"/>
  <c r="V132" i="36" s="1"/>
  <c r="V133" i="36" s="1"/>
  <c r="V134" i="36" s="1"/>
  <c r="V135" i="36" s="1"/>
  <c r="V136" i="36" s="1"/>
  <c r="V137" i="36" s="1"/>
  <c r="V138" i="36" s="1"/>
  <c r="V139" i="36" s="1"/>
  <c r="V140" i="36" s="1"/>
  <c r="V141" i="36" s="1"/>
  <c r="V142" i="36" s="1"/>
  <c r="V143" i="36" s="1"/>
  <c r="V144" i="36" s="1"/>
  <c r="V145" i="36" s="1"/>
  <c r="V146" i="36" s="1"/>
  <c r="V147" i="36" s="1"/>
  <c r="V148" i="36" s="1"/>
  <c r="V149" i="36" s="1"/>
  <c r="V150" i="36" s="1"/>
  <c r="V151" i="36" s="1"/>
  <c r="V152" i="36" s="1"/>
  <c r="V153" i="36" s="1"/>
  <c r="V154" i="36" s="1"/>
  <c r="V155" i="36" s="1"/>
  <c r="V156" i="36" s="1"/>
  <c r="V157" i="36" s="1"/>
  <c r="V158" i="36" s="1"/>
  <c r="V159" i="36" s="1"/>
  <c r="V160" i="36" s="1"/>
  <c r="V161" i="36" s="1"/>
  <c r="V162" i="36" s="1"/>
  <c r="V163" i="36" s="1"/>
  <c r="V164" i="36" s="1"/>
  <c r="V165" i="36" s="1"/>
  <c r="V166" i="36" s="1"/>
  <c r="V167" i="36" s="1"/>
  <c r="V168" i="36" s="1"/>
  <c r="V169" i="36" s="1"/>
  <c r="V170" i="36" s="1"/>
  <c r="V171" i="36" s="1"/>
  <c r="V172" i="36" s="1"/>
  <c r="V173" i="36" s="1"/>
  <c r="V174" i="36" s="1"/>
  <c r="V175" i="36" s="1"/>
  <c r="V176" i="36" s="1"/>
  <c r="V177" i="36" s="1"/>
  <c r="V178" i="36" s="1"/>
  <c r="V179" i="36" s="1"/>
  <c r="V180" i="36" s="1"/>
  <c r="V181" i="36" s="1"/>
  <c r="V182" i="36" s="1"/>
  <c r="V183" i="36" s="1"/>
  <c r="V184" i="36" s="1"/>
  <c r="V185" i="36" s="1"/>
  <c r="V186" i="36" s="1"/>
  <c r="V187" i="36" s="1"/>
  <c r="V188" i="36" s="1"/>
  <c r="V189" i="36" s="1"/>
  <c r="V190" i="36" s="1"/>
  <c r="V191" i="36" s="1"/>
  <c r="V192" i="36" s="1"/>
  <c r="V193" i="36" s="1"/>
  <c r="V194" i="36" s="1"/>
  <c r="V195" i="36" s="1"/>
  <c r="V196" i="36" s="1"/>
  <c r="V197" i="36" s="1"/>
  <c r="V198" i="36" s="1"/>
  <c r="V199" i="36" s="1"/>
  <c r="V200" i="36" s="1"/>
  <c r="V201" i="36" s="1"/>
  <c r="V202" i="36" s="1"/>
  <c r="V203" i="36" s="1"/>
  <c r="V204" i="36" s="1"/>
  <c r="V205" i="36" s="1"/>
  <c r="V206" i="36" s="1"/>
  <c r="V207" i="36" s="1"/>
  <c r="V208" i="36" s="1"/>
  <c r="V209" i="36" s="1"/>
  <c r="V210" i="36" s="1"/>
  <c r="V211" i="36" s="1"/>
  <c r="U112" i="36"/>
  <c r="U113" i="36" s="1"/>
  <c r="U114" i="36" s="1"/>
  <c r="U115" i="36" s="1"/>
  <c r="U116" i="36" s="1"/>
  <c r="U117" i="36" s="1"/>
  <c r="U118" i="36" s="1"/>
  <c r="U119" i="36" s="1"/>
  <c r="U120" i="36" s="1"/>
  <c r="U121" i="36" s="1"/>
  <c r="U122" i="36" s="1"/>
  <c r="U123" i="36" s="1"/>
  <c r="U124" i="36" s="1"/>
  <c r="U125" i="36" s="1"/>
  <c r="U126" i="36" s="1"/>
  <c r="U127" i="36" s="1"/>
  <c r="U128" i="36" s="1"/>
  <c r="U129" i="36" s="1"/>
  <c r="U130" i="36" s="1"/>
  <c r="U131" i="36" s="1"/>
  <c r="U132" i="36" s="1"/>
  <c r="U133" i="36" s="1"/>
  <c r="U134" i="36" s="1"/>
  <c r="U135" i="36" s="1"/>
  <c r="U136" i="36" s="1"/>
  <c r="U137" i="36" s="1"/>
  <c r="U138" i="36" s="1"/>
  <c r="U139" i="36" s="1"/>
  <c r="U140" i="36" s="1"/>
  <c r="U141" i="36" s="1"/>
  <c r="U142" i="36" s="1"/>
  <c r="U143" i="36" s="1"/>
  <c r="U144" i="36" s="1"/>
  <c r="U145" i="36" s="1"/>
  <c r="U146" i="36" s="1"/>
  <c r="U147" i="36" s="1"/>
  <c r="U148" i="36" s="1"/>
  <c r="U149" i="36" s="1"/>
  <c r="U150" i="36" s="1"/>
  <c r="U151" i="36" s="1"/>
  <c r="U152" i="36" s="1"/>
  <c r="U153" i="36" s="1"/>
  <c r="U154" i="36" s="1"/>
  <c r="U155" i="36" s="1"/>
  <c r="U156" i="36" s="1"/>
  <c r="U157" i="36" s="1"/>
  <c r="U158" i="36" s="1"/>
  <c r="U159" i="36" s="1"/>
  <c r="U160" i="36" s="1"/>
  <c r="U161" i="36" s="1"/>
  <c r="U162" i="36" s="1"/>
  <c r="U163" i="36" s="1"/>
  <c r="U164" i="36" s="1"/>
  <c r="U165" i="36" s="1"/>
  <c r="U166" i="36" s="1"/>
  <c r="U167" i="36" s="1"/>
  <c r="U168" i="36" s="1"/>
  <c r="U169" i="36" s="1"/>
  <c r="U170" i="36" s="1"/>
  <c r="U171" i="36" s="1"/>
  <c r="U172" i="36" s="1"/>
  <c r="U173" i="36" s="1"/>
  <c r="U174" i="36" s="1"/>
  <c r="U175" i="36" s="1"/>
  <c r="U176" i="36" s="1"/>
  <c r="U177" i="36" s="1"/>
  <c r="U178" i="36" s="1"/>
  <c r="U179" i="36" s="1"/>
  <c r="U180" i="36" s="1"/>
  <c r="U181" i="36" s="1"/>
  <c r="U182" i="36" s="1"/>
  <c r="U183" i="36" s="1"/>
  <c r="U184" i="36" s="1"/>
  <c r="U185" i="36" s="1"/>
  <c r="U186" i="36" s="1"/>
  <c r="U187" i="36" s="1"/>
  <c r="U188" i="36" s="1"/>
  <c r="U189" i="36" s="1"/>
  <c r="U190" i="36" s="1"/>
  <c r="U191" i="36" s="1"/>
  <c r="U192" i="36" s="1"/>
  <c r="U193" i="36" s="1"/>
  <c r="U194" i="36" s="1"/>
  <c r="U195" i="36" s="1"/>
  <c r="U196" i="36" s="1"/>
  <c r="U197" i="36" s="1"/>
  <c r="U198" i="36" s="1"/>
  <c r="U199" i="36" s="1"/>
  <c r="U200" i="36" s="1"/>
  <c r="U201" i="36" s="1"/>
  <c r="U202" i="36" s="1"/>
  <c r="U203" i="36" s="1"/>
  <c r="U204" i="36" s="1"/>
  <c r="U205" i="36" s="1"/>
  <c r="U206" i="36" s="1"/>
  <c r="U207" i="36" s="1"/>
  <c r="U208" i="36" s="1"/>
  <c r="U209" i="36" s="1"/>
  <c r="U210" i="36" s="1"/>
  <c r="U211" i="36" s="1"/>
  <c r="T112" i="36"/>
  <c r="T113" i="36" s="1"/>
  <c r="T114" i="36" s="1"/>
  <c r="T115" i="36" s="1"/>
  <c r="T116" i="36" s="1"/>
  <c r="T117" i="36" s="1"/>
  <c r="T118" i="36" s="1"/>
  <c r="T119" i="36" s="1"/>
  <c r="T120" i="36" s="1"/>
  <c r="T121" i="36" s="1"/>
  <c r="T122" i="36" s="1"/>
  <c r="T123" i="36" s="1"/>
  <c r="T124" i="36" s="1"/>
  <c r="T125" i="36" s="1"/>
  <c r="T126" i="36" s="1"/>
  <c r="T127" i="36" s="1"/>
  <c r="T128" i="36" s="1"/>
  <c r="T129" i="36" s="1"/>
  <c r="T130" i="36" s="1"/>
  <c r="T131" i="36" s="1"/>
  <c r="T132" i="36" s="1"/>
  <c r="T133" i="36" s="1"/>
  <c r="T134" i="36" s="1"/>
  <c r="T135" i="36" s="1"/>
  <c r="T136" i="36" s="1"/>
  <c r="T137" i="36" s="1"/>
  <c r="T138" i="36" s="1"/>
  <c r="T139" i="36" s="1"/>
  <c r="T140" i="36" s="1"/>
  <c r="T141" i="36" s="1"/>
  <c r="T142" i="36" s="1"/>
  <c r="T143" i="36" s="1"/>
  <c r="T144" i="36" s="1"/>
  <c r="T145" i="36" s="1"/>
  <c r="T146" i="36" s="1"/>
  <c r="T147" i="36" s="1"/>
  <c r="T148" i="36" s="1"/>
  <c r="T149" i="36" s="1"/>
  <c r="T150" i="36" s="1"/>
  <c r="T151" i="36" s="1"/>
  <c r="T152" i="36" s="1"/>
  <c r="T153" i="36" s="1"/>
  <c r="T154" i="36" s="1"/>
  <c r="T155" i="36" s="1"/>
  <c r="T156" i="36" s="1"/>
  <c r="T157" i="36" s="1"/>
  <c r="T158" i="36" s="1"/>
  <c r="T159" i="36" s="1"/>
  <c r="T160" i="36" s="1"/>
  <c r="T161" i="36" s="1"/>
  <c r="T162" i="36" s="1"/>
  <c r="T163" i="36" s="1"/>
  <c r="T164" i="36" s="1"/>
  <c r="T165" i="36" s="1"/>
  <c r="T166" i="36" s="1"/>
  <c r="T167" i="36" s="1"/>
  <c r="T168" i="36" s="1"/>
  <c r="T169" i="36" s="1"/>
  <c r="T170" i="36" s="1"/>
  <c r="T171" i="36" s="1"/>
  <c r="T172" i="36" s="1"/>
  <c r="T173" i="36" s="1"/>
  <c r="T174" i="36" s="1"/>
  <c r="T175" i="36" s="1"/>
  <c r="T176" i="36" s="1"/>
  <c r="T177" i="36" s="1"/>
  <c r="T178" i="36" s="1"/>
  <c r="T179" i="36" s="1"/>
  <c r="T180" i="36" s="1"/>
  <c r="T181" i="36" s="1"/>
  <c r="T182" i="36" s="1"/>
  <c r="T183" i="36" s="1"/>
  <c r="T184" i="36" s="1"/>
  <c r="T185" i="36" s="1"/>
  <c r="T186" i="36" s="1"/>
  <c r="T187" i="36" s="1"/>
  <c r="T188" i="36" s="1"/>
  <c r="T189" i="36" s="1"/>
  <c r="T190" i="36" s="1"/>
  <c r="T191" i="36" s="1"/>
  <c r="T192" i="36" s="1"/>
  <c r="T193" i="36" s="1"/>
  <c r="T194" i="36" s="1"/>
  <c r="T195" i="36" s="1"/>
  <c r="T196" i="36" s="1"/>
  <c r="T197" i="36" s="1"/>
  <c r="T198" i="36" s="1"/>
  <c r="T199" i="36" s="1"/>
  <c r="T200" i="36" s="1"/>
  <c r="T201" i="36" s="1"/>
  <c r="T202" i="36" s="1"/>
  <c r="T203" i="36" s="1"/>
  <c r="T204" i="36" s="1"/>
  <c r="T205" i="36" s="1"/>
  <c r="T206" i="36" s="1"/>
  <c r="T207" i="36" s="1"/>
  <c r="T208" i="36" s="1"/>
  <c r="T209" i="36" s="1"/>
  <c r="T210" i="36" s="1"/>
  <c r="T211" i="36" s="1"/>
  <c r="S112" i="36"/>
  <c r="S113" i="36" s="1"/>
  <c r="S114" i="36" s="1"/>
  <c r="S115" i="36" s="1"/>
  <c r="S116" i="36" s="1"/>
  <c r="S117" i="36" s="1"/>
  <c r="S118" i="36" s="1"/>
  <c r="S119" i="36" s="1"/>
  <c r="S120" i="36" s="1"/>
  <c r="S121" i="36" s="1"/>
  <c r="S122" i="36" s="1"/>
  <c r="S123" i="36" s="1"/>
  <c r="S124" i="36" s="1"/>
  <c r="S125" i="36" s="1"/>
  <c r="S126" i="36" s="1"/>
  <c r="S127" i="36" s="1"/>
  <c r="S128" i="36" s="1"/>
  <c r="S129" i="36" s="1"/>
  <c r="S130" i="36" s="1"/>
  <c r="S131" i="36" s="1"/>
  <c r="S132" i="36" s="1"/>
  <c r="S133" i="36" s="1"/>
  <c r="S134" i="36" s="1"/>
  <c r="S135" i="36" s="1"/>
  <c r="S136" i="36" s="1"/>
  <c r="S137" i="36" s="1"/>
  <c r="S138" i="36" s="1"/>
  <c r="S139" i="36" s="1"/>
  <c r="S140" i="36" s="1"/>
  <c r="S141" i="36" s="1"/>
  <c r="S142" i="36" s="1"/>
  <c r="S143" i="36" s="1"/>
  <c r="S144" i="36" s="1"/>
  <c r="S145" i="36" s="1"/>
  <c r="S146" i="36" s="1"/>
  <c r="S147" i="36" s="1"/>
  <c r="S148" i="36" s="1"/>
  <c r="S149" i="36" s="1"/>
  <c r="S150" i="36" s="1"/>
  <c r="S151" i="36" s="1"/>
  <c r="S152" i="36" s="1"/>
  <c r="S153" i="36" s="1"/>
  <c r="S154" i="36" s="1"/>
  <c r="S155" i="36" s="1"/>
  <c r="S156" i="36" s="1"/>
  <c r="S157" i="36" s="1"/>
  <c r="S158" i="36" s="1"/>
  <c r="S159" i="36" s="1"/>
  <c r="S160" i="36" s="1"/>
  <c r="S161" i="36" s="1"/>
  <c r="S162" i="36" s="1"/>
  <c r="S163" i="36" s="1"/>
  <c r="S164" i="36" s="1"/>
  <c r="S165" i="36" s="1"/>
  <c r="S166" i="36" s="1"/>
  <c r="S167" i="36" s="1"/>
  <c r="S168" i="36" s="1"/>
  <c r="S169" i="36" s="1"/>
  <c r="S170" i="36" s="1"/>
  <c r="S171" i="36" s="1"/>
  <c r="S172" i="36" s="1"/>
  <c r="S173" i="36" s="1"/>
  <c r="S174" i="36" s="1"/>
  <c r="S175" i="36" s="1"/>
  <c r="S176" i="36" s="1"/>
  <c r="S177" i="36" s="1"/>
  <c r="S178" i="36" s="1"/>
  <c r="S179" i="36" s="1"/>
  <c r="S180" i="36" s="1"/>
  <c r="S181" i="36" s="1"/>
  <c r="S182" i="36" s="1"/>
  <c r="S183" i="36" s="1"/>
  <c r="S184" i="36" s="1"/>
  <c r="S185" i="36" s="1"/>
  <c r="S186" i="36" s="1"/>
  <c r="S187" i="36" s="1"/>
  <c r="S188" i="36" s="1"/>
  <c r="S189" i="36" s="1"/>
  <c r="S190" i="36" s="1"/>
  <c r="S191" i="36" s="1"/>
  <c r="S192" i="36" s="1"/>
  <c r="S193" i="36" s="1"/>
  <c r="S194" i="36" s="1"/>
  <c r="S195" i="36" s="1"/>
  <c r="S196" i="36" s="1"/>
  <c r="S197" i="36" s="1"/>
  <c r="S198" i="36" s="1"/>
  <c r="S199" i="36" s="1"/>
  <c r="S200" i="36" s="1"/>
  <c r="S201" i="36" s="1"/>
  <c r="S202" i="36" s="1"/>
  <c r="S203" i="36" s="1"/>
  <c r="S204" i="36" s="1"/>
  <c r="S205" i="36" s="1"/>
  <c r="S206" i="36" s="1"/>
  <c r="S207" i="36" s="1"/>
  <c r="S208" i="36" s="1"/>
  <c r="S209" i="36" s="1"/>
  <c r="S210" i="36" s="1"/>
  <c r="S211" i="36" s="1"/>
  <c r="R112" i="36"/>
  <c r="R113" i="36" s="1"/>
  <c r="R114" i="36" s="1"/>
  <c r="R115" i="36" s="1"/>
  <c r="R116" i="36" s="1"/>
  <c r="R117" i="36" s="1"/>
  <c r="R118" i="36" s="1"/>
  <c r="R119" i="36" s="1"/>
  <c r="R120" i="36" s="1"/>
  <c r="R121" i="36" s="1"/>
  <c r="R122" i="36" s="1"/>
  <c r="R123" i="36" s="1"/>
  <c r="R124" i="36" s="1"/>
  <c r="R125" i="36" s="1"/>
  <c r="R126" i="36" s="1"/>
  <c r="R127" i="36" s="1"/>
  <c r="R128" i="36" s="1"/>
  <c r="R129" i="36" s="1"/>
  <c r="R130" i="36" s="1"/>
  <c r="R131" i="36" s="1"/>
  <c r="R132" i="36" s="1"/>
  <c r="R133" i="36" s="1"/>
  <c r="R134" i="36" s="1"/>
  <c r="R135" i="36" s="1"/>
  <c r="R136" i="36" s="1"/>
  <c r="R137" i="36" s="1"/>
  <c r="R138" i="36" s="1"/>
  <c r="R139" i="36" s="1"/>
  <c r="R140" i="36" s="1"/>
  <c r="R141" i="36" s="1"/>
  <c r="R142" i="36" s="1"/>
  <c r="R143" i="36" s="1"/>
  <c r="R144" i="36" s="1"/>
  <c r="R145" i="36" s="1"/>
  <c r="R146" i="36" s="1"/>
  <c r="R147" i="36" s="1"/>
  <c r="R148" i="36" s="1"/>
  <c r="R149" i="36" s="1"/>
  <c r="R150" i="36" s="1"/>
  <c r="R151" i="36" s="1"/>
  <c r="R152" i="36" s="1"/>
  <c r="R153" i="36" s="1"/>
  <c r="R154" i="36" s="1"/>
  <c r="R155" i="36" s="1"/>
  <c r="R156" i="36" s="1"/>
  <c r="R157" i="36" s="1"/>
  <c r="R158" i="36" s="1"/>
  <c r="R159" i="36" s="1"/>
  <c r="R160" i="36" s="1"/>
  <c r="R161" i="36" s="1"/>
  <c r="R162" i="36" s="1"/>
  <c r="R163" i="36" s="1"/>
  <c r="R164" i="36" s="1"/>
  <c r="R165" i="36" s="1"/>
  <c r="R166" i="36" s="1"/>
  <c r="R167" i="36" s="1"/>
  <c r="R168" i="36" s="1"/>
  <c r="R169" i="36" s="1"/>
  <c r="R170" i="36" s="1"/>
  <c r="R171" i="36" s="1"/>
  <c r="R172" i="36" s="1"/>
  <c r="R173" i="36" s="1"/>
  <c r="R174" i="36" s="1"/>
  <c r="R175" i="36" s="1"/>
  <c r="R176" i="36" s="1"/>
  <c r="R177" i="36" s="1"/>
  <c r="R178" i="36" s="1"/>
  <c r="R179" i="36" s="1"/>
  <c r="R180" i="36" s="1"/>
  <c r="R181" i="36" s="1"/>
  <c r="R182" i="36" s="1"/>
  <c r="R183" i="36" s="1"/>
  <c r="R184" i="36" s="1"/>
  <c r="R185" i="36" s="1"/>
  <c r="R186" i="36" s="1"/>
  <c r="R187" i="36" s="1"/>
  <c r="R188" i="36" s="1"/>
  <c r="R189" i="36" s="1"/>
  <c r="R190" i="36" s="1"/>
  <c r="R191" i="36" s="1"/>
  <c r="R192" i="36" s="1"/>
  <c r="R193" i="36" s="1"/>
  <c r="R194" i="36" s="1"/>
  <c r="R195" i="36" s="1"/>
  <c r="R196" i="36" s="1"/>
  <c r="R197" i="36" s="1"/>
  <c r="R198" i="36" s="1"/>
  <c r="R199" i="36" s="1"/>
  <c r="R200" i="36" s="1"/>
  <c r="R201" i="36" s="1"/>
  <c r="R202" i="36" s="1"/>
  <c r="R203" i="36" s="1"/>
  <c r="R204" i="36" s="1"/>
  <c r="R205" i="36" s="1"/>
  <c r="R206" i="36" s="1"/>
  <c r="R207" i="36" s="1"/>
  <c r="R208" i="36" s="1"/>
  <c r="R209" i="36" s="1"/>
  <c r="R210" i="36" s="1"/>
  <c r="R211" i="36" s="1"/>
  <c r="AF111" i="36"/>
  <c r="AE111" i="36"/>
  <c r="AD111" i="36"/>
  <c r="AC111" i="36"/>
  <c r="AB111" i="36"/>
  <c r="AA111" i="36"/>
  <c r="Z111" i="36"/>
  <c r="Y111" i="36"/>
  <c r="X111" i="36"/>
  <c r="W111" i="36"/>
  <c r="V111" i="36"/>
  <c r="U111" i="36"/>
  <c r="T111" i="36"/>
  <c r="S111" i="36"/>
  <c r="R111" i="36"/>
  <c r="R6" i="36"/>
  <c r="R7" i="36" s="1"/>
  <c r="R8" i="36" s="1"/>
  <c r="R9" i="36" s="1"/>
  <c r="R10" i="36" s="1"/>
  <c r="R11" i="36" s="1"/>
  <c r="R12" i="36" s="1"/>
  <c r="R13" i="36" s="1"/>
  <c r="R14" i="36" s="1"/>
  <c r="R15" i="36" s="1"/>
  <c r="R16" i="36" s="1"/>
  <c r="R17" i="36" s="1"/>
  <c r="R18" i="36" s="1"/>
  <c r="R19" i="36" s="1"/>
  <c r="R20" i="36" s="1"/>
  <c r="R21" i="36" s="1"/>
  <c r="R22" i="36" s="1"/>
  <c r="R23" i="36" s="1"/>
  <c r="R24" i="36" s="1"/>
  <c r="R25" i="36" s="1"/>
  <c r="R26" i="36" s="1"/>
  <c r="R27" i="36" s="1"/>
  <c r="R28" i="36" s="1"/>
  <c r="R29" i="36" s="1"/>
  <c r="R30" i="36" s="1"/>
  <c r="R31" i="36" s="1"/>
  <c r="R32" i="36" s="1"/>
  <c r="R33" i="36" s="1"/>
  <c r="R34" i="36" s="1"/>
  <c r="R35" i="36" s="1"/>
  <c r="R36" i="36" s="1"/>
  <c r="R37" i="36" s="1"/>
  <c r="R38" i="36" s="1"/>
  <c r="R39" i="36" s="1"/>
  <c r="R40" i="36" s="1"/>
  <c r="R41" i="36" s="1"/>
  <c r="R42" i="36" s="1"/>
  <c r="R43" i="36" s="1"/>
  <c r="R44" i="36" s="1"/>
  <c r="R45" i="36" s="1"/>
  <c r="R46" i="36" s="1"/>
  <c r="R47" i="36" s="1"/>
  <c r="R48" i="36" s="1"/>
  <c r="R49" i="36" s="1"/>
  <c r="R50" i="36" s="1"/>
  <c r="R51" i="36" s="1"/>
  <c r="R52" i="36" s="1"/>
  <c r="R53" i="36" s="1"/>
  <c r="R54" i="36" s="1"/>
  <c r="R55" i="36" s="1"/>
  <c r="R56" i="36" s="1"/>
  <c r="R57" i="36" s="1"/>
  <c r="R58" i="36" s="1"/>
  <c r="R59" i="36" s="1"/>
  <c r="R60" i="36" s="1"/>
  <c r="R61" i="36" s="1"/>
  <c r="R62" i="36" s="1"/>
  <c r="R63" i="36" s="1"/>
  <c r="R64" i="36" s="1"/>
  <c r="R65" i="36" s="1"/>
  <c r="R66" i="36" s="1"/>
  <c r="R67" i="36" s="1"/>
  <c r="R68" i="36" s="1"/>
  <c r="R69" i="36" s="1"/>
  <c r="R70" i="36" s="1"/>
  <c r="R71" i="36" s="1"/>
  <c r="R72" i="36" s="1"/>
  <c r="R73" i="36" s="1"/>
  <c r="R74" i="36" s="1"/>
  <c r="R75" i="36" s="1"/>
  <c r="R76" i="36" s="1"/>
  <c r="R77" i="36" s="1"/>
  <c r="R78" i="36" s="1"/>
  <c r="R79" i="36" s="1"/>
  <c r="R80" i="36" s="1"/>
  <c r="R81" i="36" s="1"/>
  <c r="R82" i="36" s="1"/>
  <c r="R83" i="36" s="1"/>
  <c r="R84" i="36" s="1"/>
  <c r="R85" i="36" s="1"/>
  <c r="R86" i="36" s="1"/>
  <c r="R87" i="36" s="1"/>
  <c r="R88" i="36" s="1"/>
  <c r="R89" i="36" s="1"/>
  <c r="R90" i="36" s="1"/>
  <c r="R91" i="36" s="1"/>
  <c r="R92" i="36" s="1"/>
  <c r="R93" i="36" s="1"/>
  <c r="R94" i="36" s="1"/>
  <c r="R95" i="36" s="1"/>
  <c r="R96" i="36" s="1"/>
  <c r="R97" i="36" s="1"/>
  <c r="R98" i="36" s="1"/>
  <c r="R99" i="36" s="1"/>
  <c r="R100" i="36" s="1"/>
  <c r="R101" i="36" s="1"/>
  <c r="U5" i="36"/>
  <c r="U6" i="36" s="1"/>
  <c r="U7" i="36" s="1"/>
  <c r="U8" i="36" s="1"/>
  <c r="U9" i="36" s="1"/>
  <c r="U10" i="36" s="1"/>
  <c r="U11" i="36" s="1"/>
  <c r="U12" i="36" s="1"/>
  <c r="U13" i="36" s="1"/>
  <c r="U14" i="36" s="1"/>
  <c r="U15" i="36" s="1"/>
  <c r="U16" i="36" s="1"/>
  <c r="U17" i="36" s="1"/>
  <c r="U18" i="36" s="1"/>
  <c r="U19" i="36" s="1"/>
  <c r="U20" i="36" s="1"/>
  <c r="U21" i="36" s="1"/>
  <c r="U22" i="36" s="1"/>
  <c r="U23" i="36" s="1"/>
  <c r="U24" i="36" s="1"/>
  <c r="U25" i="36" s="1"/>
  <c r="U26" i="36" s="1"/>
  <c r="U27" i="36" s="1"/>
  <c r="U28" i="36" s="1"/>
  <c r="U29" i="36" s="1"/>
  <c r="U30" i="36" s="1"/>
  <c r="U31" i="36" s="1"/>
  <c r="U32" i="36" s="1"/>
  <c r="U33" i="36" s="1"/>
  <c r="U34" i="36" s="1"/>
  <c r="U35" i="36" s="1"/>
  <c r="U36" i="36" s="1"/>
  <c r="U37" i="36" s="1"/>
  <c r="U38" i="36" s="1"/>
  <c r="U39" i="36" s="1"/>
  <c r="U40" i="36" s="1"/>
  <c r="U41" i="36" s="1"/>
  <c r="U42" i="36" s="1"/>
  <c r="U43" i="36" s="1"/>
  <c r="U44" i="36" s="1"/>
  <c r="U45" i="36" s="1"/>
  <c r="U46" i="36" s="1"/>
  <c r="U47" i="36" s="1"/>
  <c r="U48" i="36" s="1"/>
  <c r="U49" i="36" s="1"/>
  <c r="U50" i="36" s="1"/>
  <c r="U51" i="36" s="1"/>
  <c r="U52" i="36" s="1"/>
  <c r="U53" i="36" s="1"/>
  <c r="U54" i="36" s="1"/>
  <c r="U55" i="36" s="1"/>
  <c r="U56" i="36" s="1"/>
  <c r="U57" i="36" s="1"/>
  <c r="U58" i="36" s="1"/>
  <c r="U59" i="36" s="1"/>
  <c r="U60" i="36" s="1"/>
  <c r="U61" i="36" s="1"/>
  <c r="U62" i="36" s="1"/>
  <c r="U63" i="36" s="1"/>
  <c r="U64" i="36" s="1"/>
  <c r="U65" i="36" s="1"/>
  <c r="U66" i="36" s="1"/>
  <c r="U67" i="36" s="1"/>
  <c r="U68" i="36" s="1"/>
  <c r="U69" i="36" s="1"/>
  <c r="U70" i="36" s="1"/>
  <c r="U71" i="36" s="1"/>
  <c r="U72" i="36" s="1"/>
  <c r="U73" i="36" s="1"/>
  <c r="U74" i="36" s="1"/>
  <c r="U75" i="36" s="1"/>
  <c r="U76" i="36" s="1"/>
  <c r="U77" i="36" s="1"/>
  <c r="U78" i="36" s="1"/>
  <c r="U79" i="36" s="1"/>
  <c r="U80" i="36" s="1"/>
  <c r="U81" i="36" s="1"/>
  <c r="U82" i="36" s="1"/>
  <c r="U83" i="36" s="1"/>
  <c r="U84" i="36" s="1"/>
  <c r="U85" i="36" s="1"/>
  <c r="U86" i="36" s="1"/>
  <c r="U87" i="36" s="1"/>
  <c r="U88" i="36" s="1"/>
  <c r="U89" i="36" s="1"/>
  <c r="U90" i="36" s="1"/>
  <c r="U91" i="36" s="1"/>
  <c r="U92" i="36" s="1"/>
  <c r="U93" i="36" s="1"/>
  <c r="U94" i="36" s="1"/>
  <c r="U95" i="36" s="1"/>
  <c r="U96" i="36" s="1"/>
  <c r="U97" i="36" s="1"/>
  <c r="U98" i="36" s="1"/>
  <c r="U99" i="36" s="1"/>
  <c r="U100" i="36" s="1"/>
  <c r="U101" i="36" s="1"/>
  <c r="AA3" i="36"/>
  <c r="AA4" i="36" s="1"/>
  <c r="AA5" i="36" s="1"/>
  <c r="AA6" i="36" s="1"/>
  <c r="AA7" i="36" s="1"/>
  <c r="AA8" i="36" s="1"/>
  <c r="AA9" i="36" s="1"/>
  <c r="AA10" i="36" s="1"/>
  <c r="AA11" i="36" s="1"/>
  <c r="AA12" i="36" s="1"/>
  <c r="AA13" i="36" s="1"/>
  <c r="AA14" i="36" s="1"/>
  <c r="AA15" i="36" s="1"/>
  <c r="AA16" i="36" s="1"/>
  <c r="AA17" i="36" s="1"/>
  <c r="AA18" i="36" s="1"/>
  <c r="AA19" i="36" s="1"/>
  <c r="AA20" i="36" s="1"/>
  <c r="AA21" i="36" s="1"/>
  <c r="AA22" i="36" s="1"/>
  <c r="AA23" i="36" s="1"/>
  <c r="AA24" i="36" s="1"/>
  <c r="AA25" i="36" s="1"/>
  <c r="AA26" i="36" s="1"/>
  <c r="AA27" i="36" s="1"/>
  <c r="AA28" i="36" s="1"/>
  <c r="AA29" i="36" s="1"/>
  <c r="AA30" i="36" s="1"/>
  <c r="AA31" i="36" s="1"/>
  <c r="AA32" i="36" s="1"/>
  <c r="AA33" i="36" s="1"/>
  <c r="AA34" i="36" s="1"/>
  <c r="AA35" i="36" s="1"/>
  <c r="AA36" i="36" s="1"/>
  <c r="AA37" i="36" s="1"/>
  <c r="AA38" i="36" s="1"/>
  <c r="AA39" i="36" s="1"/>
  <c r="AA40" i="36" s="1"/>
  <c r="AA41" i="36" s="1"/>
  <c r="AA42" i="36" s="1"/>
  <c r="AA43" i="36" s="1"/>
  <c r="AA44" i="36" s="1"/>
  <c r="AA45" i="36" s="1"/>
  <c r="AA46" i="36" s="1"/>
  <c r="AA47" i="36" s="1"/>
  <c r="AA48" i="36" s="1"/>
  <c r="AA49" i="36" s="1"/>
  <c r="AA50" i="36" s="1"/>
  <c r="AA51" i="36" s="1"/>
  <c r="AA52" i="36" s="1"/>
  <c r="AA53" i="36" s="1"/>
  <c r="AA54" i="36" s="1"/>
  <c r="AA55" i="36" s="1"/>
  <c r="AA56" i="36" s="1"/>
  <c r="AA57" i="36" s="1"/>
  <c r="AA58" i="36" s="1"/>
  <c r="AA59" i="36" s="1"/>
  <c r="AA60" i="36" s="1"/>
  <c r="AA61" i="36" s="1"/>
  <c r="AA62" i="36" s="1"/>
  <c r="AA63" i="36" s="1"/>
  <c r="AA64" i="36" s="1"/>
  <c r="AA65" i="36" s="1"/>
  <c r="AA66" i="36" s="1"/>
  <c r="AA67" i="36" s="1"/>
  <c r="AA68" i="36" s="1"/>
  <c r="AA69" i="36" s="1"/>
  <c r="AA70" i="36" s="1"/>
  <c r="AA71" i="36" s="1"/>
  <c r="AA72" i="36" s="1"/>
  <c r="AA73" i="36" s="1"/>
  <c r="AA74" i="36" s="1"/>
  <c r="AA75" i="36" s="1"/>
  <c r="AA76" i="36" s="1"/>
  <c r="AA77" i="36" s="1"/>
  <c r="AA78" i="36" s="1"/>
  <c r="AA79" i="36" s="1"/>
  <c r="AA80" i="36" s="1"/>
  <c r="AA81" i="36" s="1"/>
  <c r="AA82" i="36" s="1"/>
  <c r="AA83" i="36" s="1"/>
  <c r="AA84" i="36" s="1"/>
  <c r="AA85" i="36" s="1"/>
  <c r="AA86" i="36" s="1"/>
  <c r="AA87" i="36" s="1"/>
  <c r="AA88" i="36" s="1"/>
  <c r="AA89" i="36" s="1"/>
  <c r="AA90" i="36" s="1"/>
  <c r="AA91" i="36" s="1"/>
  <c r="AA92" i="36" s="1"/>
  <c r="AA93" i="36" s="1"/>
  <c r="AA94" i="36" s="1"/>
  <c r="AA95" i="36" s="1"/>
  <c r="AA96" i="36" s="1"/>
  <c r="AA97" i="36" s="1"/>
  <c r="AA98" i="36" s="1"/>
  <c r="AA99" i="36" s="1"/>
  <c r="AA100" i="36" s="1"/>
  <c r="AA101" i="36" s="1"/>
  <c r="AF2" i="36"/>
  <c r="AF3" i="36" s="1"/>
  <c r="AF4" i="36" s="1"/>
  <c r="AF5" i="36" s="1"/>
  <c r="AF6" i="36" s="1"/>
  <c r="AF7" i="36" s="1"/>
  <c r="AF8" i="36" s="1"/>
  <c r="AF9" i="36" s="1"/>
  <c r="AF10" i="36" s="1"/>
  <c r="AF11" i="36" s="1"/>
  <c r="AF12" i="36" s="1"/>
  <c r="AF13" i="36" s="1"/>
  <c r="AF14" i="36" s="1"/>
  <c r="AF15" i="36" s="1"/>
  <c r="AF16" i="36" s="1"/>
  <c r="AF17" i="36" s="1"/>
  <c r="AF18" i="36" s="1"/>
  <c r="AF19" i="36" s="1"/>
  <c r="AF20" i="36" s="1"/>
  <c r="AF21" i="36" s="1"/>
  <c r="AF22" i="36" s="1"/>
  <c r="AF23" i="36" s="1"/>
  <c r="AF24" i="36" s="1"/>
  <c r="AF25" i="36" s="1"/>
  <c r="AF26" i="36" s="1"/>
  <c r="AF27" i="36" s="1"/>
  <c r="AF28" i="36" s="1"/>
  <c r="AF29" i="36" s="1"/>
  <c r="AF30" i="36" s="1"/>
  <c r="AF31" i="36" s="1"/>
  <c r="AF32" i="36" s="1"/>
  <c r="AF33" i="36" s="1"/>
  <c r="AF34" i="36" s="1"/>
  <c r="AF35" i="36" s="1"/>
  <c r="AF36" i="36" s="1"/>
  <c r="AF37" i="36" s="1"/>
  <c r="AF38" i="36" s="1"/>
  <c r="AF39" i="36" s="1"/>
  <c r="AF40" i="36" s="1"/>
  <c r="AF41" i="36" s="1"/>
  <c r="AF42" i="36" s="1"/>
  <c r="AF43" i="36" s="1"/>
  <c r="AF44" i="36" s="1"/>
  <c r="AF45" i="36" s="1"/>
  <c r="AF46" i="36" s="1"/>
  <c r="AF47" i="36" s="1"/>
  <c r="AF48" i="36" s="1"/>
  <c r="AF49" i="36" s="1"/>
  <c r="AF50" i="36" s="1"/>
  <c r="AF51" i="36" s="1"/>
  <c r="AF52" i="36" s="1"/>
  <c r="AF53" i="36" s="1"/>
  <c r="AF54" i="36" s="1"/>
  <c r="AF55" i="36" s="1"/>
  <c r="AF56" i="36" s="1"/>
  <c r="AF57" i="36" s="1"/>
  <c r="AF58" i="36" s="1"/>
  <c r="AF59" i="36" s="1"/>
  <c r="AF60" i="36" s="1"/>
  <c r="AF61" i="36" s="1"/>
  <c r="AF62" i="36" s="1"/>
  <c r="AF63" i="36" s="1"/>
  <c r="AF64" i="36" s="1"/>
  <c r="AF65" i="36" s="1"/>
  <c r="AF66" i="36" s="1"/>
  <c r="AF67" i="36" s="1"/>
  <c r="AF68" i="36" s="1"/>
  <c r="AF69" i="36" s="1"/>
  <c r="AF70" i="36" s="1"/>
  <c r="AF71" i="36" s="1"/>
  <c r="AF72" i="36" s="1"/>
  <c r="AF73" i="36" s="1"/>
  <c r="AF74" i="36" s="1"/>
  <c r="AF75" i="36" s="1"/>
  <c r="AF76" i="36" s="1"/>
  <c r="AF77" i="36" s="1"/>
  <c r="AF78" i="36" s="1"/>
  <c r="AF79" i="36" s="1"/>
  <c r="AF80" i="36" s="1"/>
  <c r="AF81" i="36" s="1"/>
  <c r="AF82" i="36" s="1"/>
  <c r="AF83" i="36" s="1"/>
  <c r="AF84" i="36" s="1"/>
  <c r="AF85" i="36" s="1"/>
  <c r="AF86" i="36" s="1"/>
  <c r="AF87" i="36" s="1"/>
  <c r="AF88" i="36" s="1"/>
  <c r="AF89" i="36" s="1"/>
  <c r="AF90" i="36" s="1"/>
  <c r="AF91" i="36" s="1"/>
  <c r="AF92" i="36" s="1"/>
  <c r="AF93" i="36" s="1"/>
  <c r="AF94" i="36" s="1"/>
  <c r="AF95" i="36" s="1"/>
  <c r="AF96" i="36" s="1"/>
  <c r="AF97" i="36" s="1"/>
  <c r="AF98" i="36" s="1"/>
  <c r="AF99" i="36" s="1"/>
  <c r="AF100" i="36" s="1"/>
  <c r="AF101" i="36" s="1"/>
  <c r="AE2" i="36"/>
  <c r="AE3" i="36" s="1"/>
  <c r="AE4" i="36" s="1"/>
  <c r="AE5" i="36" s="1"/>
  <c r="AE6" i="36" s="1"/>
  <c r="AE7" i="36" s="1"/>
  <c r="AE8" i="36" s="1"/>
  <c r="AE9" i="36" s="1"/>
  <c r="AE10" i="36" s="1"/>
  <c r="AE11" i="36" s="1"/>
  <c r="AE12" i="36" s="1"/>
  <c r="AE13" i="36" s="1"/>
  <c r="AE14" i="36" s="1"/>
  <c r="AE15" i="36" s="1"/>
  <c r="AE16" i="36" s="1"/>
  <c r="AE17" i="36" s="1"/>
  <c r="AE18" i="36" s="1"/>
  <c r="AE19" i="36" s="1"/>
  <c r="AE20" i="36" s="1"/>
  <c r="AE21" i="36" s="1"/>
  <c r="AE22" i="36" s="1"/>
  <c r="AE23" i="36" s="1"/>
  <c r="AE24" i="36" s="1"/>
  <c r="AE25" i="36" s="1"/>
  <c r="AE26" i="36" s="1"/>
  <c r="AE27" i="36" s="1"/>
  <c r="AE28" i="36" s="1"/>
  <c r="AE29" i="36" s="1"/>
  <c r="AE30" i="36" s="1"/>
  <c r="AE31" i="36" s="1"/>
  <c r="AE32" i="36" s="1"/>
  <c r="AE33" i="36" s="1"/>
  <c r="AE34" i="36" s="1"/>
  <c r="AE35" i="36" s="1"/>
  <c r="AE36" i="36" s="1"/>
  <c r="AE37" i="36" s="1"/>
  <c r="AE38" i="36" s="1"/>
  <c r="AE39" i="36" s="1"/>
  <c r="AE40" i="36" s="1"/>
  <c r="AE41" i="36" s="1"/>
  <c r="AE42" i="36" s="1"/>
  <c r="AE43" i="36" s="1"/>
  <c r="AE44" i="36" s="1"/>
  <c r="AE45" i="36" s="1"/>
  <c r="AE46" i="36" s="1"/>
  <c r="AE47" i="36" s="1"/>
  <c r="AE48" i="36" s="1"/>
  <c r="AE49" i="36" s="1"/>
  <c r="AE50" i="36" s="1"/>
  <c r="AE51" i="36" s="1"/>
  <c r="AE52" i="36" s="1"/>
  <c r="AE53" i="36" s="1"/>
  <c r="AE54" i="36" s="1"/>
  <c r="AE55" i="36" s="1"/>
  <c r="AE56" i="36" s="1"/>
  <c r="AE57" i="36" s="1"/>
  <c r="AE58" i="36" s="1"/>
  <c r="AE59" i="36" s="1"/>
  <c r="AE60" i="36" s="1"/>
  <c r="AE61" i="36" s="1"/>
  <c r="AE62" i="36" s="1"/>
  <c r="AE63" i="36" s="1"/>
  <c r="AE64" i="36" s="1"/>
  <c r="AE65" i="36" s="1"/>
  <c r="AE66" i="36" s="1"/>
  <c r="AE67" i="36" s="1"/>
  <c r="AE68" i="36" s="1"/>
  <c r="AE69" i="36" s="1"/>
  <c r="AE70" i="36" s="1"/>
  <c r="AE71" i="36" s="1"/>
  <c r="AE72" i="36" s="1"/>
  <c r="AE73" i="36" s="1"/>
  <c r="AE74" i="36" s="1"/>
  <c r="AE75" i="36" s="1"/>
  <c r="AE76" i="36" s="1"/>
  <c r="AE77" i="36" s="1"/>
  <c r="AE78" i="36" s="1"/>
  <c r="AE79" i="36" s="1"/>
  <c r="AE80" i="36" s="1"/>
  <c r="AE81" i="36" s="1"/>
  <c r="AE82" i="36" s="1"/>
  <c r="AE83" i="36" s="1"/>
  <c r="AE84" i="36" s="1"/>
  <c r="AE85" i="36" s="1"/>
  <c r="AE86" i="36" s="1"/>
  <c r="AE87" i="36" s="1"/>
  <c r="AE88" i="36" s="1"/>
  <c r="AE89" i="36" s="1"/>
  <c r="AE90" i="36" s="1"/>
  <c r="AE91" i="36" s="1"/>
  <c r="AE92" i="36" s="1"/>
  <c r="AE93" i="36" s="1"/>
  <c r="AE94" i="36" s="1"/>
  <c r="AE95" i="36" s="1"/>
  <c r="AE96" i="36" s="1"/>
  <c r="AE97" i="36" s="1"/>
  <c r="AE98" i="36" s="1"/>
  <c r="AE99" i="36" s="1"/>
  <c r="AE100" i="36" s="1"/>
  <c r="AE101" i="36" s="1"/>
  <c r="AD2" i="36"/>
  <c r="AD3" i="36" s="1"/>
  <c r="AD4" i="36" s="1"/>
  <c r="AD5" i="36" s="1"/>
  <c r="AD6" i="36" s="1"/>
  <c r="AD7" i="36" s="1"/>
  <c r="AD8" i="36" s="1"/>
  <c r="AD9" i="36" s="1"/>
  <c r="AD10" i="36" s="1"/>
  <c r="AD11" i="36" s="1"/>
  <c r="AD12" i="36" s="1"/>
  <c r="AD13" i="36" s="1"/>
  <c r="AD14" i="36" s="1"/>
  <c r="AD15" i="36" s="1"/>
  <c r="AD16" i="36" s="1"/>
  <c r="AD17" i="36" s="1"/>
  <c r="AD18" i="36" s="1"/>
  <c r="AD19" i="36" s="1"/>
  <c r="AD20" i="36" s="1"/>
  <c r="AD21" i="36" s="1"/>
  <c r="AD22" i="36" s="1"/>
  <c r="AD23" i="36" s="1"/>
  <c r="AD24" i="36" s="1"/>
  <c r="AD25" i="36" s="1"/>
  <c r="AD26" i="36" s="1"/>
  <c r="AD27" i="36" s="1"/>
  <c r="AD28" i="36" s="1"/>
  <c r="AD29" i="36" s="1"/>
  <c r="AD30" i="36" s="1"/>
  <c r="AD31" i="36" s="1"/>
  <c r="AD32" i="36" s="1"/>
  <c r="AD33" i="36" s="1"/>
  <c r="AD34" i="36" s="1"/>
  <c r="AD35" i="36" s="1"/>
  <c r="AD36" i="36" s="1"/>
  <c r="AD37" i="36" s="1"/>
  <c r="AD38" i="36" s="1"/>
  <c r="AD39" i="36" s="1"/>
  <c r="AD40" i="36" s="1"/>
  <c r="AD41" i="36" s="1"/>
  <c r="AD42" i="36" s="1"/>
  <c r="AD43" i="36" s="1"/>
  <c r="AD44" i="36" s="1"/>
  <c r="AD45" i="36" s="1"/>
  <c r="AD46" i="36" s="1"/>
  <c r="AD47" i="36" s="1"/>
  <c r="AD48" i="36" s="1"/>
  <c r="AD49" i="36" s="1"/>
  <c r="AD50" i="36" s="1"/>
  <c r="AD51" i="36" s="1"/>
  <c r="AD52" i="36" s="1"/>
  <c r="AD53" i="36" s="1"/>
  <c r="AD54" i="36" s="1"/>
  <c r="AD55" i="36" s="1"/>
  <c r="AD56" i="36" s="1"/>
  <c r="AD57" i="36" s="1"/>
  <c r="AD58" i="36" s="1"/>
  <c r="AD59" i="36" s="1"/>
  <c r="AD60" i="36" s="1"/>
  <c r="AD61" i="36" s="1"/>
  <c r="AD62" i="36" s="1"/>
  <c r="AD63" i="36" s="1"/>
  <c r="AD64" i="36" s="1"/>
  <c r="AD65" i="36" s="1"/>
  <c r="AD66" i="36" s="1"/>
  <c r="AD67" i="36" s="1"/>
  <c r="AD68" i="36" s="1"/>
  <c r="AD69" i="36" s="1"/>
  <c r="AD70" i="36" s="1"/>
  <c r="AD71" i="36" s="1"/>
  <c r="AD72" i="36" s="1"/>
  <c r="AD73" i="36" s="1"/>
  <c r="AD74" i="36" s="1"/>
  <c r="AD75" i="36" s="1"/>
  <c r="AD76" i="36" s="1"/>
  <c r="AD77" i="36" s="1"/>
  <c r="AD78" i="36" s="1"/>
  <c r="AD79" i="36" s="1"/>
  <c r="AD80" i="36" s="1"/>
  <c r="AD81" i="36" s="1"/>
  <c r="AD82" i="36" s="1"/>
  <c r="AD83" i="36" s="1"/>
  <c r="AD84" i="36" s="1"/>
  <c r="AD85" i="36" s="1"/>
  <c r="AD86" i="36" s="1"/>
  <c r="AD87" i="36" s="1"/>
  <c r="AD88" i="36" s="1"/>
  <c r="AD89" i="36" s="1"/>
  <c r="AD90" i="36" s="1"/>
  <c r="AD91" i="36" s="1"/>
  <c r="AD92" i="36" s="1"/>
  <c r="AD93" i="36" s="1"/>
  <c r="AD94" i="36" s="1"/>
  <c r="AD95" i="36" s="1"/>
  <c r="AD96" i="36" s="1"/>
  <c r="AD97" i="36" s="1"/>
  <c r="AD98" i="36" s="1"/>
  <c r="AD99" i="36" s="1"/>
  <c r="AD100" i="36" s="1"/>
  <c r="AD101" i="36" s="1"/>
  <c r="AC2" i="36"/>
  <c r="AC3" i="36" s="1"/>
  <c r="AC4" i="36" s="1"/>
  <c r="AC5" i="36" s="1"/>
  <c r="AC6" i="36" s="1"/>
  <c r="AC7" i="36" s="1"/>
  <c r="AC8" i="36" s="1"/>
  <c r="AC9" i="36" s="1"/>
  <c r="AC10" i="36" s="1"/>
  <c r="AC11" i="36" s="1"/>
  <c r="AC12" i="36" s="1"/>
  <c r="AC13" i="36" s="1"/>
  <c r="AC14" i="36" s="1"/>
  <c r="AC15" i="36" s="1"/>
  <c r="AC16" i="36" s="1"/>
  <c r="AC17" i="36" s="1"/>
  <c r="AC18" i="36" s="1"/>
  <c r="AC19" i="36" s="1"/>
  <c r="AC20" i="36" s="1"/>
  <c r="AC21" i="36" s="1"/>
  <c r="AC22" i="36" s="1"/>
  <c r="AC23" i="36" s="1"/>
  <c r="AC24" i="36" s="1"/>
  <c r="AC25" i="36" s="1"/>
  <c r="AC26" i="36" s="1"/>
  <c r="AC27" i="36" s="1"/>
  <c r="AC28" i="36" s="1"/>
  <c r="AC29" i="36" s="1"/>
  <c r="AC30" i="36" s="1"/>
  <c r="AC31" i="36" s="1"/>
  <c r="AC32" i="36" s="1"/>
  <c r="AC33" i="36" s="1"/>
  <c r="AC34" i="36" s="1"/>
  <c r="AC35" i="36" s="1"/>
  <c r="AC36" i="36" s="1"/>
  <c r="AC37" i="36" s="1"/>
  <c r="AC38" i="36" s="1"/>
  <c r="AC39" i="36" s="1"/>
  <c r="AC40" i="36" s="1"/>
  <c r="AC41" i="36" s="1"/>
  <c r="AC42" i="36" s="1"/>
  <c r="AC43" i="36" s="1"/>
  <c r="AC44" i="36" s="1"/>
  <c r="AC45" i="36" s="1"/>
  <c r="AC46" i="36" s="1"/>
  <c r="AC47" i="36" s="1"/>
  <c r="AC48" i="36" s="1"/>
  <c r="AC49" i="36" s="1"/>
  <c r="AC50" i="36" s="1"/>
  <c r="AC51" i="36" s="1"/>
  <c r="AC52" i="36" s="1"/>
  <c r="AC53" i="36" s="1"/>
  <c r="AC54" i="36" s="1"/>
  <c r="AC55" i="36" s="1"/>
  <c r="AC56" i="36" s="1"/>
  <c r="AC57" i="36" s="1"/>
  <c r="AC58" i="36" s="1"/>
  <c r="AC59" i="36" s="1"/>
  <c r="AC60" i="36" s="1"/>
  <c r="AC61" i="36" s="1"/>
  <c r="AC62" i="36" s="1"/>
  <c r="AC63" i="36" s="1"/>
  <c r="AC64" i="36" s="1"/>
  <c r="AC65" i="36" s="1"/>
  <c r="AC66" i="36" s="1"/>
  <c r="AC67" i="36" s="1"/>
  <c r="AC68" i="36" s="1"/>
  <c r="AC69" i="36" s="1"/>
  <c r="AC70" i="36" s="1"/>
  <c r="AC71" i="36" s="1"/>
  <c r="AC72" i="36" s="1"/>
  <c r="AC73" i="36" s="1"/>
  <c r="AC74" i="36" s="1"/>
  <c r="AC75" i="36" s="1"/>
  <c r="AC76" i="36" s="1"/>
  <c r="AC77" i="36" s="1"/>
  <c r="AC78" i="36" s="1"/>
  <c r="AC79" i="36" s="1"/>
  <c r="AC80" i="36" s="1"/>
  <c r="AC81" i="36" s="1"/>
  <c r="AC82" i="36" s="1"/>
  <c r="AC83" i="36" s="1"/>
  <c r="AC84" i="36" s="1"/>
  <c r="AC85" i="36" s="1"/>
  <c r="AC86" i="36" s="1"/>
  <c r="AC87" i="36" s="1"/>
  <c r="AC88" i="36" s="1"/>
  <c r="AC89" i="36" s="1"/>
  <c r="AC90" i="36" s="1"/>
  <c r="AC91" i="36" s="1"/>
  <c r="AC92" i="36" s="1"/>
  <c r="AC93" i="36" s="1"/>
  <c r="AC94" i="36" s="1"/>
  <c r="AC95" i="36" s="1"/>
  <c r="AC96" i="36" s="1"/>
  <c r="AC97" i="36" s="1"/>
  <c r="AC98" i="36" s="1"/>
  <c r="AC99" i="36" s="1"/>
  <c r="AC100" i="36" s="1"/>
  <c r="AC101" i="36" s="1"/>
  <c r="AB2" i="36"/>
  <c r="AB3" i="36" s="1"/>
  <c r="AB4" i="36" s="1"/>
  <c r="AB5" i="36" s="1"/>
  <c r="AB6" i="36" s="1"/>
  <c r="AB7" i="36" s="1"/>
  <c r="AB8" i="36" s="1"/>
  <c r="AB9" i="36" s="1"/>
  <c r="AB10" i="36" s="1"/>
  <c r="AB11" i="36" s="1"/>
  <c r="AB12" i="36" s="1"/>
  <c r="AB13" i="36" s="1"/>
  <c r="AB14" i="36" s="1"/>
  <c r="AB15" i="36" s="1"/>
  <c r="AB16" i="36" s="1"/>
  <c r="AB17" i="36" s="1"/>
  <c r="AB18" i="36" s="1"/>
  <c r="AB19" i="36" s="1"/>
  <c r="AB20" i="36" s="1"/>
  <c r="AB21" i="36" s="1"/>
  <c r="AB22" i="36" s="1"/>
  <c r="AB23" i="36" s="1"/>
  <c r="AB24" i="36" s="1"/>
  <c r="AB25" i="36" s="1"/>
  <c r="AB26" i="36" s="1"/>
  <c r="AB27" i="36" s="1"/>
  <c r="AB28" i="36" s="1"/>
  <c r="AB29" i="36" s="1"/>
  <c r="AB30" i="36" s="1"/>
  <c r="AB31" i="36" s="1"/>
  <c r="AB32" i="36" s="1"/>
  <c r="AB33" i="36" s="1"/>
  <c r="AB34" i="36" s="1"/>
  <c r="AB35" i="36" s="1"/>
  <c r="AB36" i="36" s="1"/>
  <c r="AB37" i="36" s="1"/>
  <c r="AB38" i="36" s="1"/>
  <c r="AB39" i="36" s="1"/>
  <c r="AB40" i="36" s="1"/>
  <c r="AB41" i="36" s="1"/>
  <c r="AB42" i="36" s="1"/>
  <c r="AB43" i="36" s="1"/>
  <c r="AB44" i="36" s="1"/>
  <c r="AB45" i="36" s="1"/>
  <c r="AB46" i="36" s="1"/>
  <c r="AB47" i="36" s="1"/>
  <c r="AB48" i="36" s="1"/>
  <c r="AB49" i="36" s="1"/>
  <c r="AB50" i="36" s="1"/>
  <c r="AB51" i="36" s="1"/>
  <c r="AB52" i="36" s="1"/>
  <c r="AB53" i="36" s="1"/>
  <c r="AB54" i="36" s="1"/>
  <c r="AB55" i="36" s="1"/>
  <c r="AB56" i="36" s="1"/>
  <c r="AB57" i="36" s="1"/>
  <c r="AB58" i="36" s="1"/>
  <c r="AB59" i="36" s="1"/>
  <c r="AB60" i="36" s="1"/>
  <c r="AB61" i="36" s="1"/>
  <c r="AB62" i="36" s="1"/>
  <c r="AB63" i="36" s="1"/>
  <c r="AB64" i="36" s="1"/>
  <c r="AB65" i="36" s="1"/>
  <c r="AB66" i="36" s="1"/>
  <c r="AB67" i="36" s="1"/>
  <c r="AB68" i="36" s="1"/>
  <c r="AB69" i="36" s="1"/>
  <c r="AB70" i="36" s="1"/>
  <c r="AB71" i="36" s="1"/>
  <c r="AB72" i="36" s="1"/>
  <c r="AB73" i="36" s="1"/>
  <c r="AB74" i="36" s="1"/>
  <c r="AB75" i="36" s="1"/>
  <c r="AB76" i="36" s="1"/>
  <c r="AB77" i="36" s="1"/>
  <c r="AB78" i="36" s="1"/>
  <c r="AB79" i="36" s="1"/>
  <c r="AB80" i="36" s="1"/>
  <c r="AB81" i="36" s="1"/>
  <c r="AB82" i="36" s="1"/>
  <c r="AB83" i="36" s="1"/>
  <c r="AB84" i="36" s="1"/>
  <c r="AB85" i="36" s="1"/>
  <c r="AB86" i="36" s="1"/>
  <c r="AB87" i="36" s="1"/>
  <c r="AB88" i="36" s="1"/>
  <c r="AB89" i="36" s="1"/>
  <c r="AB90" i="36" s="1"/>
  <c r="AB91" i="36" s="1"/>
  <c r="AB92" i="36" s="1"/>
  <c r="AB93" i="36" s="1"/>
  <c r="AB94" i="36" s="1"/>
  <c r="AB95" i="36" s="1"/>
  <c r="AB96" i="36" s="1"/>
  <c r="AB97" i="36" s="1"/>
  <c r="AB98" i="36" s="1"/>
  <c r="AB99" i="36" s="1"/>
  <c r="AB100" i="36" s="1"/>
  <c r="AB101" i="36" s="1"/>
  <c r="AA2" i="36"/>
  <c r="Z2" i="36"/>
  <c r="Z3" i="36" s="1"/>
  <c r="Z4" i="36" s="1"/>
  <c r="Z5" i="36" s="1"/>
  <c r="Z6" i="36" s="1"/>
  <c r="Z7" i="36" s="1"/>
  <c r="Z8" i="36" s="1"/>
  <c r="Z9" i="36" s="1"/>
  <c r="Z10" i="36" s="1"/>
  <c r="Z11" i="36" s="1"/>
  <c r="Z12" i="36" s="1"/>
  <c r="Z13" i="36" s="1"/>
  <c r="Z14" i="36" s="1"/>
  <c r="Z15" i="36" s="1"/>
  <c r="Z16" i="36" s="1"/>
  <c r="Z17" i="36" s="1"/>
  <c r="Z18" i="36" s="1"/>
  <c r="Z19" i="36" s="1"/>
  <c r="Z20" i="36" s="1"/>
  <c r="Z21" i="36" s="1"/>
  <c r="Z22" i="36" s="1"/>
  <c r="Z23" i="36" s="1"/>
  <c r="Z24" i="36" s="1"/>
  <c r="Z25" i="36" s="1"/>
  <c r="Z26" i="36" s="1"/>
  <c r="Z27" i="36" s="1"/>
  <c r="Z28" i="36" s="1"/>
  <c r="Z29" i="36" s="1"/>
  <c r="Z30" i="36" s="1"/>
  <c r="Z31" i="36" s="1"/>
  <c r="Z32" i="36" s="1"/>
  <c r="Z33" i="36" s="1"/>
  <c r="Z34" i="36" s="1"/>
  <c r="Z35" i="36" s="1"/>
  <c r="Z36" i="36" s="1"/>
  <c r="Z37" i="36" s="1"/>
  <c r="Z38" i="36" s="1"/>
  <c r="Z39" i="36" s="1"/>
  <c r="Z40" i="36" s="1"/>
  <c r="Z41" i="36" s="1"/>
  <c r="Z42" i="36" s="1"/>
  <c r="Z43" i="36" s="1"/>
  <c r="Z44" i="36" s="1"/>
  <c r="Z45" i="36" s="1"/>
  <c r="Z46" i="36" s="1"/>
  <c r="Z47" i="36" s="1"/>
  <c r="Z48" i="36" s="1"/>
  <c r="Z49" i="36" s="1"/>
  <c r="Z50" i="36" s="1"/>
  <c r="Z51" i="36" s="1"/>
  <c r="Z52" i="36" s="1"/>
  <c r="Z53" i="36" s="1"/>
  <c r="Z54" i="36" s="1"/>
  <c r="Z55" i="36" s="1"/>
  <c r="Z56" i="36" s="1"/>
  <c r="Z57" i="36" s="1"/>
  <c r="Z58" i="36" s="1"/>
  <c r="Z59" i="36" s="1"/>
  <c r="Z60" i="36" s="1"/>
  <c r="Z61" i="36" s="1"/>
  <c r="Z62" i="36" s="1"/>
  <c r="Z63" i="36" s="1"/>
  <c r="Z64" i="36" s="1"/>
  <c r="Z65" i="36" s="1"/>
  <c r="Z66" i="36" s="1"/>
  <c r="Z67" i="36" s="1"/>
  <c r="Z68" i="36" s="1"/>
  <c r="Z69" i="36" s="1"/>
  <c r="Z70" i="36" s="1"/>
  <c r="Z71" i="36" s="1"/>
  <c r="Z72" i="36" s="1"/>
  <c r="Z73" i="36" s="1"/>
  <c r="Z74" i="36" s="1"/>
  <c r="Z75" i="36" s="1"/>
  <c r="Z76" i="36" s="1"/>
  <c r="Z77" i="36" s="1"/>
  <c r="Z78" i="36" s="1"/>
  <c r="Z79" i="36" s="1"/>
  <c r="Z80" i="36" s="1"/>
  <c r="Z81" i="36" s="1"/>
  <c r="Z82" i="36" s="1"/>
  <c r="Z83" i="36" s="1"/>
  <c r="Z84" i="36" s="1"/>
  <c r="Z85" i="36" s="1"/>
  <c r="Z86" i="36" s="1"/>
  <c r="Z87" i="36" s="1"/>
  <c r="Z88" i="36" s="1"/>
  <c r="Z89" i="36" s="1"/>
  <c r="Z90" i="36" s="1"/>
  <c r="Z91" i="36" s="1"/>
  <c r="Z92" i="36" s="1"/>
  <c r="Z93" i="36" s="1"/>
  <c r="Z94" i="36" s="1"/>
  <c r="Z95" i="36" s="1"/>
  <c r="Z96" i="36" s="1"/>
  <c r="Z97" i="36" s="1"/>
  <c r="Z98" i="36" s="1"/>
  <c r="Z99" i="36" s="1"/>
  <c r="Z100" i="36" s="1"/>
  <c r="Z101" i="36" s="1"/>
  <c r="Y2" i="36"/>
  <c r="Y3" i="36" s="1"/>
  <c r="Y4" i="36" s="1"/>
  <c r="Y5" i="36" s="1"/>
  <c r="Y6" i="36" s="1"/>
  <c r="Y7" i="36" s="1"/>
  <c r="Y8" i="36" s="1"/>
  <c r="Y9" i="36" s="1"/>
  <c r="Y10" i="36" s="1"/>
  <c r="Y11" i="36" s="1"/>
  <c r="Y12" i="36" s="1"/>
  <c r="Y13" i="36" s="1"/>
  <c r="Y14" i="36" s="1"/>
  <c r="Y15" i="36" s="1"/>
  <c r="Y16" i="36" s="1"/>
  <c r="Y17" i="36" s="1"/>
  <c r="Y18" i="36" s="1"/>
  <c r="Y19" i="36" s="1"/>
  <c r="Y20" i="36" s="1"/>
  <c r="Y21" i="36" s="1"/>
  <c r="Y22" i="36" s="1"/>
  <c r="Y23" i="36" s="1"/>
  <c r="Y24" i="36" s="1"/>
  <c r="Y25" i="36" s="1"/>
  <c r="Y26" i="36" s="1"/>
  <c r="Y27" i="36" s="1"/>
  <c r="Y28" i="36" s="1"/>
  <c r="Y29" i="36" s="1"/>
  <c r="Y30" i="36" s="1"/>
  <c r="Y31" i="36" s="1"/>
  <c r="Y32" i="36" s="1"/>
  <c r="Y33" i="36" s="1"/>
  <c r="Y34" i="36" s="1"/>
  <c r="Y35" i="36" s="1"/>
  <c r="Y36" i="36" s="1"/>
  <c r="Y37" i="36" s="1"/>
  <c r="Y38" i="36" s="1"/>
  <c r="Y39" i="36" s="1"/>
  <c r="Y40" i="36" s="1"/>
  <c r="Y41" i="36" s="1"/>
  <c r="Y42" i="36" s="1"/>
  <c r="Y43" i="36" s="1"/>
  <c r="Y44" i="36" s="1"/>
  <c r="Y45" i="36" s="1"/>
  <c r="Y46" i="36" s="1"/>
  <c r="Y47" i="36" s="1"/>
  <c r="Y48" i="36" s="1"/>
  <c r="Y49" i="36" s="1"/>
  <c r="Y50" i="36" s="1"/>
  <c r="Y51" i="36" s="1"/>
  <c r="Y52" i="36" s="1"/>
  <c r="Y53" i="36" s="1"/>
  <c r="Y54" i="36" s="1"/>
  <c r="Y55" i="36" s="1"/>
  <c r="Y56" i="36" s="1"/>
  <c r="Y57" i="36" s="1"/>
  <c r="Y58" i="36" s="1"/>
  <c r="Y59" i="36" s="1"/>
  <c r="Y60" i="36" s="1"/>
  <c r="Y61" i="36" s="1"/>
  <c r="Y62" i="36" s="1"/>
  <c r="Y63" i="36" s="1"/>
  <c r="Y64" i="36" s="1"/>
  <c r="Y65" i="36" s="1"/>
  <c r="Y66" i="36" s="1"/>
  <c r="Y67" i="36" s="1"/>
  <c r="Y68" i="36" s="1"/>
  <c r="Y69" i="36" s="1"/>
  <c r="Y70" i="36" s="1"/>
  <c r="Y71" i="36" s="1"/>
  <c r="Y72" i="36" s="1"/>
  <c r="Y73" i="36" s="1"/>
  <c r="Y74" i="36" s="1"/>
  <c r="Y75" i="36" s="1"/>
  <c r="Y76" i="36" s="1"/>
  <c r="Y77" i="36" s="1"/>
  <c r="Y78" i="36" s="1"/>
  <c r="Y79" i="36" s="1"/>
  <c r="Y80" i="36" s="1"/>
  <c r="Y81" i="36" s="1"/>
  <c r="Y82" i="36" s="1"/>
  <c r="Y83" i="36" s="1"/>
  <c r="Y84" i="36" s="1"/>
  <c r="Y85" i="36" s="1"/>
  <c r="Y86" i="36" s="1"/>
  <c r="Y87" i="36" s="1"/>
  <c r="Y88" i="36" s="1"/>
  <c r="Y89" i="36" s="1"/>
  <c r="Y90" i="36" s="1"/>
  <c r="Y91" i="36" s="1"/>
  <c r="Y92" i="36" s="1"/>
  <c r="Y93" i="36" s="1"/>
  <c r="Y94" i="36" s="1"/>
  <c r="Y95" i="36" s="1"/>
  <c r="Y96" i="36" s="1"/>
  <c r="Y97" i="36" s="1"/>
  <c r="Y98" i="36" s="1"/>
  <c r="Y99" i="36" s="1"/>
  <c r="Y100" i="36" s="1"/>
  <c r="Y101" i="36" s="1"/>
  <c r="X2" i="36"/>
  <c r="X3" i="36" s="1"/>
  <c r="X4" i="36" s="1"/>
  <c r="X5" i="36" s="1"/>
  <c r="X6" i="36" s="1"/>
  <c r="X7" i="36" s="1"/>
  <c r="X8" i="36" s="1"/>
  <c r="X9" i="36" s="1"/>
  <c r="X10" i="36" s="1"/>
  <c r="X11" i="36" s="1"/>
  <c r="X12" i="36" s="1"/>
  <c r="X13" i="36" s="1"/>
  <c r="X14" i="36" s="1"/>
  <c r="X15" i="36" s="1"/>
  <c r="X16" i="36" s="1"/>
  <c r="X17" i="36" s="1"/>
  <c r="X18" i="36" s="1"/>
  <c r="X19" i="36" s="1"/>
  <c r="X20" i="36" s="1"/>
  <c r="X21" i="36" s="1"/>
  <c r="X22" i="36" s="1"/>
  <c r="X23" i="36" s="1"/>
  <c r="X24" i="36" s="1"/>
  <c r="X25" i="36" s="1"/>
  <c r="X26" i="36" s="1"/>
  <c r="X27" i="36" s="1"/>
  <c r="X28" i="36" s="1"/>
  <c r="X29" i="36" s="1"/>
  <c r="X30" i="36" s="1"/>
  <c r="X31" i="36" s="1"/>
  <c r="X32" i="36" s="1"/>
  <c r="X33" i="36" s="1"/>
  <c r="X34" i="36" s="1"/>
  <c r="X35" i="36" s="1"/>
  <c r="X36" i="36" s="1"/>
  <c r="X37" i="36" s="1"/>
  <c r="X38" i="36" s="1"/>
  <c r="X39" i="36" s="1"/>
  <c r="X40" i="36" s="1"/>
  <c r="X41" i="36" s="1"/>
  <c r="X42" i="36" s="1"/>
  <c r="X43" i="36" s="1"/>
  <c r="X44" i="36" s="1"/>
  <c r="X45" i="36" s="1"/>
  <c r="X46" i="36" s="1"/>
  <c r="X47" i="36" s="1"/>
  <c r="X48" i="36" s="1"/>
  <c r="X49" i="36" s="1"/>
  <c r="X50" i="36" s="1"/>
  <c r="X51" i="36" s="1"/>
  <c r="X52" i="36" s="1"/>
  <c r="X53" i="36" s="1"/>
  <c r="X54" i="36" s="1"/>
  <c r="X55" i="36" s="1"/>
  <c r="X56" i="36" s="1"/>
  <c r="X57" i="36" s="1"/>
  <c r="X58" i="36" s="1"/>
  <c r="X59" i="36" s="1"/>
  <c r="X60" i="36" s="1"/>
  <c r="X61" i="36" s="1"/>
  <c r="X62" i="36" s="1"/>
  <c r="X63" i="36" s="1"/>
  <c r="X64" i="36" s="1"/>
  <c r="X65" i="36" s="1"/>
  <c r="X66" i="36" s="1"/>
  <c r="X67" i="36" s="1"/>
  <c r="X68" i="36" s="1"/>
  <c r="X69" i="36" s="1"/>
  <c r="X70" i="36" s="1"/>
  <c r="X71" i="36" s="1"/>
  <c r="X72" i="36" s="1"/>
  <c r="X73" i="36" s="1"/>
  <c r="X74" i="36" s="1"/>
  <c r="X75" i="36" s="1"/>
  <c r="X76" i="36" s="1"/>
  <c r="X77" i="36" s="1"/>
  <c r="X78" i="36" s="1"/>
  <c r="X79" i="36" s="1"/>
  <c r="X80" i="36" s="1"/>
  <c r="X81" i="36" s="1"/>
  <c r="X82" i="36" s="1"/>
  <c r="X83" i="36" s="1"/>
  <c r="X84" i="36" s="1"/>
  <c r="X85" i="36" s="1"/>
  <c r="X86" i="36" s="1"/>
  <c r="X87" i="36" s="1"/>
  <c r="X88" i="36" s="1"/>
  <c r="X89" i="36" s="1"/>
  <c r="X90" i="36" s="1"/>
  <c r="X91" i="36" s="1"/>
  <c r="X92" i="36" s="1"/>
  <c r="X93" i="36" s="1"/>
  <c r="X94" i="36" s="1"/>
  <c r="X95" i="36" s="1"/>
  <c r="X96" i="36" s="1"/>
  <c r="X97" i="36" s="1"/>
  <c r="X98" i="36" s="1"/>
  <c r="X99" i="36" s="1"/>
  <c r="X100" i="36" s="1"/>
  <c r="X101" i="36" s="1"/>
  <c r="W2" i="36"/>
  <c r="W3" i="36" s="1"/>
  <c r="W4" i="36" s="1"/>
  <c r="W5" i="36" s="1"/>
  <c r="W6" i="36" s="1"/>
  <c r="W7" i="36" s="1"/>
  <c r="W8" i="36" s="1"/>
  <c r="W9" i="36" s="1"/>
  <c r="W10" i="36" s="1"/>
  <c r="W11" i="36" s="1"/>
  <c r="W12" i="36" s="1"/>
  <c r="W13" i="36" s="1"/>
  <c r="W14" i="36" s="1"/>
  <c r="W15" i="36" s="1"/>
  <c r="W16" i="36" s="1"/>
  <c r="W17" i="36" s="1"/>
  <c r="W18" i="36" s="1"/>
  <c r="W19" i="36" s="1"/>
  <c r="W20" i="36" s="1"/>
  <c r="W21" i="36" s="1"/>
  <c r="W22" i="36" s="1"/>
  <c r="W23" i="36" s="1"/>
  <c r="W24" i="36" s="1"/>
  <c r="W25" i="36" s="1"/>
  <c r="W26" i="36" s="1"/>
  <c r="W27" i="36" s="1"/>
  <c r="W28" i="36" s="1"/>
  <c r="W29" i="36" s="1"/>
  <c r="W30" i="36" s="1"/>
  <c r="W31" i="36" s="1"/>
  <c r="W32" i="36" s="1"/>
  <c r="W33" i="36" s="1"/>
  <c r="W34" i="36" s="1"/>
  <c r="W35" i="36" s="1"/>
  <c r="W36" i="36" s="1"/>
  <c r="W37" i="36" s="1"/>
  <c r="W38" i="36" s="1"/>
  <c r="W39" i="36" s="1"/>
  <c r="W40" i="36" s="1"/>
  <c r="W41" i="36" s="1"/>
  <c r="W42" i="36" s="1"/>
  <c r="W43" i="36" s="1"/>
  <c r="W44" i="36" s="1"/>
  <c r="W45" i="36" s="1"/>
  <c r="W46" i="36" s="1"/>
  <c r="W47" i="36" s="1"/>
  <c r="W48" i="36" s="1"/>
  <c r="W49" i="36" s="1"/>
  <c r="W50" i="36" s="1"/>
  <c r="W51" i="36" s="1"/>
  <c r="W52" i="36" s="1"/>
  <c r="W53" i="36" s="1"/>
  <c r="W54" i="36" s="1"/>
  <c r="W55" i="36" s="1"/>
  <c r="W56" i="36" s="1"/>
  <c r="W57" i="36" s="1"/>
  <c r="W58" i="36" s="1"/>
  <c r="W59" i="36" s="1"/>
  <c r="W60" i="36" s="1"/>
  <c r="W61" i="36" s="1"/>
  <c r="W62" i="36" s="1"/>
  <c r="W63" i="36" s="1"/>
  <c r="W64" i="36" s="1"/>
  <c r="W65" i="36" s="1"/>
  <c r="W66" i="36" s="1"/>
  <c r="W67" i="36" s="1"/>
  <c r="W68" i="36" s="1"/>
  <c r="W69" i="36" s="1"/>
  <c r="W70" i="36" s="1"/>
  <c r="W71" i="36" s="1"/>
  <c r="W72" i="36" s="1"/>
  <c r="W73" i="36" s="1"/>
  <c r="W74" i="36" s="1"/>
  <c r="W75" i="36" s="1"/>
  <c r="W76" i="36" s="1"/>
  <c r="W77" i="36" s="1"/>
  <c r="W78" i="36" s="1"/>
  <c r="W79" i="36" s="1"/>
  <c r="W80" i="36" s="1"/>
  <c r="W81" i="36" s="1"/>
  <c r="W82" i="36" s="1"/>
  <c r="W83" i="36" s="1"/>
  <c r="W84" i="36" s="1"/>
  <c r="W85" i="36" s="1"/>
  <c r="W86" i="36" s="1"/>
  <c r="W87" i="36" s="1"/>
  <c r="W88" i="36" s="1"/>
  <c r="W89" i="36" s="1"/>
  <c r="W90" i="36" s="1"/>
  <c r="W91" i="36" s="1"/>
  <c r="W92" i="36" s="1"/>
  <c r="W93" i="36" s="1"/>
  <c r="W94" i="36" s="1"/>
  <c r="W95" i="36" s="1"/>
  <c r="W96" i="36" s="1"/>
  <c r="W97" i="36" s="1"/>
  <c r="W98" i="36" s="1"/>
  <c r="W99" i="36" s="1"/>
  <c r="W100" i="36" s="1"/>
  <c r="W101" i="36" s="1"/>
  <c r="V2" i="36"/>
  <c r="V3" i="36" s="1"/>
  <c r="V4" i="36" s="1"/>
  <c r="V5" i="36" s="1"/>
  <c r="V6" i="36" s="1"/>
  <c r="V7" i="36" s="1"/>
  <c r="V8" i="36" s="1"/>
  <c r="V9" i="36" s="1"/>
  <c r="V10" i="36" s="1"/>
  <c r="V11" i="36" s="1"/>
  <c r="V12" i="36" s="1"/>
  <c r="V13" i="36" s="1"/>
  <c r="V14" i="36" s="1"/>
  <c r="V15" i="36" s="1"/>
  <c r="V16" i="36" s="1"/>
  <c r="V17" i="36" s="1"/>
  <c r="V18" i="36" s="1"/>
  <c r="V19" i="36" s="1"/>
  <c r="V20" i="36" s="1"/>
  <c r="V21" i="36" s="1"/>
  <c r="V22" i="36" s="1"/>
  <c r="V23" i="36" s="1"/>
  <c r="V24" i="36" s="1"/>
  <c r="V25" i="36" s="1"/>
  <c r="V26" i="36" s="1"/>
  <c r="V27" i="36" s="1"/>
  <c r="V28" i="36" s="1"/>
  <c r="V29" i="36" s="1"/>
  <c r="V30" i="36" s="1"/>
  <c r="V31" i="36" s="1"/>
  <c r="V32" i="36" s="1"/>
  <c r="V33" i="36" s="1"/>
  <c r="V34" i="36" s="1"/>
  <c r="V35" i="36" s="1"/>
  <c r="V36" i="36" s="1"/>
  <c r="V37" i="36" s="1"/>
  <c r="V38" i="36" s="1"/>
  <c r="V39" i="36" s="1"/>
  <c r="V40" i="36" s="1"/>
  <c r="V41" i="36" s="1"/>
  <c r="V42" i="36" s="1"/>
  <c r="V43" i="36" s="1"/>
  <c r="V44" i="36" s="1"/>
  <c r="V45" i="36" s="1"/>
  <c r="V46" i="36" s="1"/>
  <c r="V47" i="36" s="1"/>
  <c r="V48" i="36" s="1"/>
  <c r="V49" i="36" s="1"/>
  <c r="V50" i="36" s="1"/>
  <c r="V51" i="36" s="1"/>
  <c r="V52" i="36" s="1"/>
  <c r="V53" i="36" s="1"/>
  <c r="V54" i="36" s="1"/>
  <c r="V55" i="36" s="1"/>
  <c r="V56" i="36" s="1"/>
  <c r="V57" i="36" s="1"/>
  <c r="V58" i="36" s="1"/>
  <c r="V59" i="36" s="1"/>
  <c r="V60" i="36" s="1"/>
  <c r="V61" i="36" s="1"/>
  <c r="V62" i="36" s="1"/>
  <c r="V63" i="36" s="1"/>
  <c r="V64" i="36" s="1"/>
  <c r="V65" i="36" s="1"/>
  <c r="V66" i="36" s="1"/>
  <c r="V67" i="36" s="1"/>
  <c r="V68" i="36" s="1"/>
  <c r="V69" i="36" s="1"/>
  <c r="V70" i="36" s="1"/>
  <c r="V71" i="36" s="1"/>
  <c r="V72" i="36" s="1"/>
  <c r="V73" i="36" s="1"/>
  <c r="V74" i="36" s="1"/>
  <c r="V75" i="36" s="1"/>
  <c r="V76" i="36" s="1"/>
  <c r="V77" i="36" s="1"/>
  <c r="V78" i="36" s="1"/>
  <c r="V79" i="36" s="1"/>
  <c r="V80" i="36" s="1"/>
  <c r="V81" i="36" s="1"/>
  <c r="V82" i="36" s="1"/>
  <c r="V83" i="36" s="1"/>
  <c r="V84" i="36" s="1"/>
  <c r="V85" i="36" s="1"/>
  <c r="V86" i="36" s="1"/>
  <c r="V87" i="36" s="1"/>
  <c r="V88" i="36" s="1"/>
  <c r="V89" i="36" s="1"/>
  <c r="V90" i="36" s="1"/>
  <c r="V91" i="36" s="1"/>
  <c r="V92" i="36" s="1"/>
  <c r="V93" i="36" s="1"/>
  <c r="V94" i="36" s="1"/>
  <c r="V95" i="36" s="1"/>
  <c r="V96" i="36" s="1"/>
  <c r="V97" i="36" s="1"/>
  <c r="V98" i="36" s="1"/>
  <c r="V99" i="36" s="1"/>
  <c r="V100" i="36" s="1"/>
  <c r="V101" i="36" s="1"/>
  <c r="U2" i="36"/>
  <c r="U3" i="36" s="1"/>
  <c r="U4" i="36" s="1"/>
  <c r="T2" i="36"/>
  <c r="T3" i="36" s="1"/>
  <c r="T4" i="36" s="1"/>
  <c r="T5" i="36" s="1"/>
  <c r="T6" i="36" s="1"/>
  <c r="T7" i="36" s="1"/>
  <c r="T8" i="36" s="1"/>
  <c r="T9" i="36" s="1"/>
  <c r="T10" i="36" s="1"/>
  <c r="T11" i="36" s="1"/>
  <c r="T12" i="36" s="1"/>
  <c r="T13" i="36" s="1"/>
  <c r="T14" i="36" s="1"/>
  <c r="T15" i="36" s="1"/>
  <c r="T16" i="36" s="1"/>
  <c r="T17" i="36" s="1"/>
  <c r="T18" i="36" s="1"/>
  <c r="T19" i="36" s="1"/>
  <c r="T20" i="36" s="1"/>
  <c r="T21" i="36" s="1"/>
  <c r="T22" i="36" s="1"/>
  <c r="T23" i="36" s="1"/>
  <c r="T24" i="36" s="1"/>
  <c r="T25" i="36" s="1"/>
  <c r="T26" i="36" s="1"/>
  <c r="T27" i="36" s="1"/>
  <c r="T28" i="36" s="1"/>
  <c r="T29" i="36" s="1"/>
  <c r="T30" i="36" s="1"/>
  <c r="T31" i="36" s="1"/>
  <c r="T32" i="36" s="1"/>
  <c r="T33" i="36" s="1"/>
  <c r="T34" i="36" s="1"/>
  <c r="T35" i="36" s="1"/>
  <c r="T36" i="36" s="1"/>
  <c r="T37" i="36" s="1"/>
  <c r="T38" i="36" s="1"/>
  <c r="T39" i="36" s="1"/>
  <c r="T40" i="36" s="1"/>
  <c r="T41" i="36" s="1"/>
  <c r="T42" i="36" s="1"/>
  <c r="T43" i="36" s="1"/>
  <c r="T44" i="36" s="1"/>
  <c r="T45" i="36" s="1"/>
  <c r="T46" i="36" s="1"/>
  <c r="T47" i="36" s="1"/>
  <c r="T48" i="36" s="1"/>
  <c r="T49" i="36" s="1"/>
  <c r="T50" i="36" s="1"/>
  <c r="T51" i="36" s="1"/>
  <c r="T52" i="36" s="1"/>
  <c r="T53" i="36" s="1"/>
  <c r="T54" i="36" s="1"/>
  <c r="T55" i="36" s="1"/>
  <c r="T56" i="36" s="1"/>
  <c r="T57" i="36" s="1"/>
  <c r="T58" i="36" s="1"/>
  <c r="T59" i="36" s="1"/>
  <c r="T60" i="36" s="1"/>
  <c r="T61" i="36" s="1"/>
  <c r="T62" i="36" s="1"/>
  <c r="T63" i="36" s="1"/>
  <c r="T64" i="36" s="1"/>
  <c r="T65" i="36" s="1"/>
  <c r="T66" i="36" s="1"/>
  <c r="T67" i="36" s="1"/>
  <c r="T68" i="36" s="1"/>
  <c r="T69" i="36" s="1"/>
  <c r="T70" i="36" s="1"/>
  <c r="T71" i="36" s="1"/>
  <c r="T72" i="36" s="1"/>
  <c r="T73" i="36" s="1"/>
  <c r="T74" i="36" s="1"/>
  <c r="T75" i="36" s="1"/>
  <c r="T76" i="36" s="1"/>
  <c r="T77" i="36" s="1"/>
  <c r="T78" i="36" s="1"/>
  <c r="T79" i="36" s="1"/>
  <c r="T80" i="36" s="1"/>
  <c r="T81" i="36" s="1"/>
  <c r="T82" i="36" s="1"/>
  <c r="T83" i="36" s="1"/>
  <c r="T84" i="36" s="1"/>
  <c r="T85" i="36" s="1"/>
  <c r="T86" i="36" s="1"/>
  <c r="T87" i="36" s="1"/>
  <c r="T88" i="36" s="1"/>
  <c r="T89" i="36" s="1"/>
  <c r="T90" i="36" s="1"/>
  <c r="T91" i="36" s="1"/>
  <c r="T92" i="36" s="1"/>
  <c r="T93" i="36" s="1"/>
  <c r="T94" i="36" s="1"/>
  <c r="T95" i="36" s="1"/>
  <c r="T96" i="36" s="1"/>
  <c r="T97" i="36" s="1"/>
  <c r="T98" i="36" s="1"/>
  <c r="T99" i="36" s="1"/>
  <c r="T100" i="36" s="1"/>
  <c r="T101" i="36" s="1"/>
  <c r="S2" i="36"/>
  <c r="S3" i="36" s="1"/>
  <c r="S4" i="36" s="1"/>
  <c r="S5" i="36" s="1"/>
  <c r="S6" i="36" s="1"/>
  <c r="S7" i="36" s="1"/>
  <c r="S8" i="36" s="1"/>
  <c r="S9" i="36" s="1"/>
  <c r="S10" i="36" s="1"/>
  <c r="S11" i="36" s="1"/>
  <c r="S12" i="36" s="1"/>
  <c r="S13" i="36" s="1"/>
  <c r="S14" i="36" s="1"/>
  <c r="S15" i="36" s="1"/>
  <c r="S16" i="36" s="1"/>
  <c r="S17" i="36" s="1"/>
  <c r="S18" i="36" s="1"/>
  <c r="S19" i="36" s="1"/>
  <c r="S20" i="36" s="1"/>
  <c r="S21" i="36" s="1"/>
  <c r="S22" i="36" s="1"/>
  <c r="S23" i="36" s="1"/>
  <c r="S24" i="36" s="1"/>
  <c r="S25" i="36" s="1"/>
  <c r="S26" i="36" s="1"/>
  <c r="S27" i="36" s="1"/>
  <c r="S28" i="36" s="1"/>
  <c r="S29" i="36" s="1"/>
  <c r="S30" i="36" s="1"/>
  <c r="S31" i="36" s="1"/>
  <c r="S32" i="36" s="1"/>
  <c r="S33" i="36" s="1"/>
  <c r="S34" i="36" s="1"/>
  <c r="S35" i="36" s="1"/>
  <c r="S36" i="36" s="1"/>
  <c r="S37" i="36" s="1"/>
  <c r="S38" i="36" s="1"/>
  <c r="S39" i="36" s="1"/>
  <c r="S40" i="36" s="1"/>
  <c r="S41" i="36" s="1"/>
  <c r="S42" i="36" s="1"/>
  <c r="S43" i="36" s="1"/>
  <c r="S44" i="36" s="1"/>
  <c r="S45" i="36" s="1"/>
  <c r="S46" i="36" s="1"/>
  <c r="S47" i="36" s="1"/>
  <c r="S48" i="36" s="1"/>
  <c r="S49" i="36" s="1"/>
  <c r="S50" i="36" s="1"/>
  <c r="S51" i="36" s="1"/>
  <c r="S52" i="36" s="1"/>
  <c r="S53" i="36" s="1"/>
  <c r="S54" i="36" s="1"/>
  <c r="S55" i="36" s="1"/>
  <c r="S56" i="36" s="1"/>
  <c r="S57" i="36" s="1"/>
  <c r="S58" i="36" s="1"/>
  <c r="S59" i="36" s="1"/>
  <c r="S60" i="36" s="1"/>
  <c r="S61" i="36" s="1"/>
  <c r="S62" i="36" s="1"/>
  <c r="S63" i="36" s="1"/>
  <c r="S64" i="36" s="1"/>
  <c r="S65" i="36" s="1"/>
  <c r="S66" i="36" s="1"/>
  <c r="S67" i="36" s="1"/>
  <c r="S68" i="36" s="1"/>
  <c r="S69" i="36" s="1"/>
  <c r="S70" i="36" s="1"/>
  <c r="S71" i="36" s="1"/>
  <c r="S72" i="36" s="1"/>
  <c r="S73" i="36" s="1"/>
  <c r="S74" i="36" s="1"/>
  <c r="S75" i="36" s="1"/>
  <c r="S76" i="36" s="1"/>
  <c r="S77" i="36" s="1"/>
  <c r="S78" i="36" s="1"/>
  <c r="S79" i="36" s="1"/>
  <c r="S80" i="36" s="1"/>
  <c r="S81" i="36" s="1"/>
  <c r="S82" i="36" s="1"/>
  <c r="S83" i="36" s="1"/>
  <c r="S84" i="36" s="1"/>
  <c r="S85" i="36" s="1"/>
  <c r="S86" i="36" s="1"/>
  <c r="S87" i="36" s="1"/>
  <c r="S88" i="36" s="1"/>
  <c r="S89" i="36" s="1"/>
  <c r="S90" i="36" s="1"/>
  <c r="S91" i="36" s="1"/>
  <c r="S92" i="36" s="1"/>
  <c r="S93" i="36" s="1"/>
  <c r="S94" i="36" s="1"/>
  <c r="S95" i="36" s="1"/>
  <c r="S96" i="36" s="1"/>
  <c r="S97" i="36" s="1"/>
  <c r="S98" i="36" s="1"/>
  <c r="S99" i="36" s="1"/>
  <c r="S100" i="36" s="1"/>
  <c r="S101" i="36" s="1"/>
  <c r="R2" i="36"/>
  <c r="R3" i="36" s="1"/>
  <c r="R4" i="36" s="1"/>
  <c r="R5" i="36" s="1"/>
  <c r="AF1" i="36"/>
  <c r="AE1" i="36"/>
  <c r="AD1" i="36"/>
  <c r="AC1" i="36"/>
  <c r="AB1" i="36"/>
  <c r="AA1" i="36"/>
  <c r="Z1" i="36"/>
  <c r="Y1" i="36"/>
  <c r="X1" i="36"/>
  <c r="W1" i="36"/>
  <c r="V1" i="36"/>
  <c r="U1" i="36"/>
  <c r="T1" i="36"/>
  <c r="S1" i="36"/>
  <c r="R1" i="36"/>
  <c r="T10" i="35" l="1"/>
  <c r="T16" i="35"/>
  <c r="T8" i="35"/>
  <c r="T17" i="35"/>
  <c r="T14" i="35"/>
  <c r="T18" i="35"/>
  <c r="T11" i="35"/>
  <c r="T9" i="35"/>
  <c r="T15" i="35"/>
  <c r="I73" i="6"/>
  <c r="E76" i="6"/>
  <c r="H72" i="6"/>
  <c r="E14" i="6"/>
  <c r="E13" i="6"/>
  <c r="E12" i="6"/>
  <c r="E37" i="6"/>
  <c r="E36" i="6"/>
  <c r="E35" i="6"/>
  <c r="E61" i="6"/>
  <c r="E60" i="6"/>
  <c r="F53" i="6"/>
  <c r="F54" i="6"/>
  <c r="F76" i="6"/>
  <c r="E59" i="6"/>
  <c r="F55" i="6"/>
  <c r="F75" i="6"/>
  <c r="E49" i="6"/>
  <c r="I49" i="6"/>
  <c r="F70" i="6"/>
  <c r="E48" i="6"/>
  <c r="H50" i="6"/>
  <c r="E70" i="6"/>
  <c r="H47" i="6"/>
  <c r="I50" i="6"/>
  <c r="F69" i="6"/>
  <c r="G16" i="6"/>
  <c r="I55" i="6"/>
  <c r="H79" i="6"/>
  <c r="G17" i="6"/>
  <c r="H56" i="6"/>
  <c r="I78" i="6"/>
  <c r="G18" i="6"/>
  <c r="I56" i="6"/>
  <c r="H78" i="6"/>
  <c r="G34" i="6"/>
  <c r="I61" i="6"/>
  <c r="H73" i="6"/>
  <c r="G35" i="6"/>
  <c r="E67" i="6"/>
  <c r="I72" i="6"/>
  <c r="G36" i="6"/>
  <c r="F81" i="6"/>
  <c r="E11" i="6"/>
  <c r="E34" i="6"/>
  <c r="E58" i="6"/>
  <c r="G7" i="6"/>
  <c r="G19" i="6"/>
  <c r="G37" i="6"/>
  <c r="F56" i="6"/>
  <c r="H51" i="6"/>
  <c r="H57" i="6"/>
  <c r="E81" i="6"/>
  <c r="E75" i="6"/>
  <c r="E69" i="6"/>
  <c r="I77" i="6"/>
  <c r="I71" i="6"/>
  <c r="E10" i="6"/>
  <c r="E33" i="6"/>
  <c r="E57" i="6"/>
  <c r="G8" i="6"/>
  <c r="G20" i="6"/>
  <c r="G38" i="6"/>
  <c r="F57" i="6"/>
  <c r="I51" i="6"/>
  <c r="I57" i="6"/>
  <c r="F80" i="6"/>
  <c r="F74" i="6"/>
  <c r="F68" i="6"/>
  <c r="H77" i="6"/>
  <c r="H71" i="6"/>
  <c r="E6" i="6"/>
  <c r="E9" i="6"/>
  <c r="E32" i="6"/>
  <c r="E56" i="6"/>
  <c r="G9" i="6"/>
  <c r="G27" i="6"/>
  <c r="G39" i="6"/>
  <c r="F58" i="6"/>
  <c r="H52" i="6"/>
  <c r="H58" i="6"/>
  <c r="E80" i="6"/>
  <c r="E74" i="6"/>
  <c r="E68" i="6"/>
  <c r="I76" i="6"/>
  <c r="I70" i="6"/>
  <c r="E20" i="6"/>
  <c r="E8" i="6"/>
  <c r="E31" i="6"/>
  <c r="E55" i="6"/>
  <c r="G10" i="6"/>
  <c r="G28" i="6"/>
  <c r="G40" i="6"/>
  <c r="F59" i="6"/>
  <c r="I52" i="6"/>
  <c r="I58" i="6"/>
  <c r="F79" i="6"/>
  <c r="F73" i="6"/>
  <c r="H67" i="6"/>
  <c r="H76" i="6"/>
  <c r="H70" i="6"/>
  <c r="E19" i="6"/>
  <c r="E7" i="6"/>
  <c r="E30" i="6"/>
  <c r="E54" i="6"/>
  <c r="G11" i="6"/>
  <c r="G29" i="6"/>
  <c r="F48" i="6"/>
  <c r="F60" i="6"/>
  <c r="H53" i="6"/>
  <c r="H59" i="6"/>
  <c r="E79" i="6"/>
  <c r="E73" i="6"/>
  <c r="I81" i="6"/>
  <c r="I75" i="6"/>
  <c r="I69" i="6"/>
  <c r="E18" i="6"/>
  <c r="E26" i="6"/>
  <c r="E29" i="6"/>
  <c r="E53" i="6"/>
  <c r="G12" i="6"/>
  <c r="G30" i="6"/>
  <c r="F49" i="6"/>
  <c r="F61" i="6"/>
  <c r="I53" i="6"/>
  <c r="I59" i="6"/>
  <c r="F78" i="6"/>
  <c r="F72" i="6"/>
  <c r="H81" i="6"/>
  <c r="H75" i="6"/>
  <c r="H69" i="6"/>
  <c r="E17" i="6"/>
  <c r="E40" i="6"/>
  <c r="E28" i="6"/>
  <c r="E52" i="6"/>
  <c r="G13" i="6"/>
  <c r="G31" i="6"/>
  <c r="F50" i="6"/>
  <c r="H48" i="6"/>
  <c r="H54" i="6"/>
  <c r="H60" i="6"/>
  <c r="E78" i="6"/>
  <c r="E72" i="6"/>
  <c r="I80" i="6"/>
  <c r="I74" i="6"/>
  <c r="I68" i="6"/>
  <c r="E16" i="6"/>
  <c r="E39" i="6"/>
  <c r="E27" i="6"/>
  <c r="E51" i="6"/>
  <c r="G14" i="6"/>
  <c r="G32" i="6"/>
  <c r="F51" i="6"/>
  <c r="I48" i="6"/>
  <c r="I54" i="6"/>
  <c r="I60" i="6"/>
  <c r="F77" i="6"/>
  <c r="F71" i="6"/>
  <c r="H80" i="6"/>
  <c r="H74" i="6"/>
  <c r="H68" i="6"/>
  <c r="E15" i="6"/>
  <c r="E38" i="6"/>
  <c r="E47" i="6"/>
  <c r="E50" i="6"/>
  <c r="G15" i="6"/>
  <c r="G33" i="6"/>
  <c r="F52" i="6"/>
  <c r="H49" i="6"/>
  <c r="H55" i="6"/>
  <c r="H61" i="6"/>
  <c r="E77" i="6"/>
  <c r="E71" i="6"/>
  <c r="I79" i="6"/>
  <c r="G39" i="3"/>
  <c r="H73" i="3"/>
  <c r="E57" i="3"/>
  <c r="F55" i="3"/>
  <c r="H57" i="3"/>
  <c r="I59" i="3"/>
  <c r="E67" i="3"/>
  <c r="E70" i="3"/>
  <c r="F77" i="3"/>
  <c r="E14" i="3"/>
  <c r="I78" i="3"/>
  <c r="G12" i="3"/>
  <c r="E38" i="3"/>
  <c r="G27" i="3"/>
  <c r="E15" i="3"/>
  <c r="G13" i="3"/>
  <c r="E37" i="3"/>
  <c r="G40" i="3"/>
  <c r="E58" i="3"/>
  <c r="F56" i="3"/>
  <c r="H56" i="3"/>
  <c r="I58" i="3"/>
  <c r="E81" i="3"/>
  <c r="E69" i="3"/>
  <c r="F78" i="3"/>
  <c r="H78" i="3"/>
  <c r="H72" i="3"/>
  <c r="E16" i="3"/>
  <c r="G14" i="3"/>
  <c r="E36" i="3"/>
  <c r="E47" i="3"/>
  <c r="E59" i="3"/>
  <c r="F57" i="3"/>
  <c r="H55" i="3"/>
  <c r="I57" i="3"/>
  <c r="E80" i="3"/>
  <c r="E68" i="3"/>
  <c r="F79" i="3"/>
  <c r="I77" i="3"/>
  <c r="I71" i="3"/>
  <c r="E17" i="3"/>
  <c r="G15" i="3"/>
  <c r="E35" i="3"/>
  <c r="G30" i="3"/>
  <c r="E48" i="3"/>
  <c r="E60" i="3"/>
  <c r="F58" i="3"/>
  <c r="H54" i="3"/>
  <c r="I56" i="3"/>
  <c r="E79" i="3"/>
  <c r="F68" i="3"/>
  <c r="F80" i="3"/>
  <c r="H77" i="3"/>
  <c r="H71" i="3"/>
  <c r="E6" i="3"/>
  <c r="E18" i="3"/>
  <c r="G16" i="3"/>
  <c r="E34" i="3"/>
  <c r="G31" i="3"/>
  <c r="E49" i="3"/>
  <c r="E61" i="3"/>
  <c r="F59" i="3"/>
  <c r="H53" i="3"/>
  <c r="I55" i="3"/>
  <c r="E78" i="3"/>
  <c r="F69" i="3"/>
  <c r="F81" i="3"/>
  <c r="I76" i="3"/>
  <c r="I70" i="3"/>
  <c r="E7" i="3"/>
  <c r="E19" i="3"/>
  <c r="G17" i="3"/>
  <c r="E33" i="3"/>
  <c r="G32" i="3"/>
  <c r="E50" i="3"/>
  <c r="F48" i="3"/>
  <c r="F60" i="3"/>
  <c r="H52" i="3"/>
  <c r="I54" i="3"/>
  <c r="E77" i="3"/>
  <c r="F70" i="3"/>
  <c r="H67" i="3"/>
  <c r="H76" i="3"/>
  <c r="H70" i="3"/>
  <c r="E8" i="3"/>
  <c r="E20" i="3"/>
  <c r="G18" i="3"/>
  <c r="E32" i="3"/>
  <c r="G33" i="3"/>
  <c r="E51" i="3"/>
  <c r="F49" i="3"/>
  <c r="F61" i="3"/>
  <c r="H51" i="3"/>
  <c r="I53" i="3"/>
  <c r="E76" i="3"/>
  <c r="F71" i="3"/>
  <c r="I81" i="3"/>
  <c r="I75" i="3"/>
  <c r="I69" i="3"/>
  <c r="E9" i="3"/>
  <c r="G7" i="3"/>
  <c r="G19" i="3"/>
  <c r="E31" i="3"/>
  <c r="G34" i="3"/>
  <c r="E52" i="3"/>
  <c r="F50" i="3"/>
  <c r="H47" i="3"/>
  <c r="H50" i="3"/>
  <c r="E75" i="3"/>
  <c r="F72" i="3"/>
  <c r="H81" i="3"/>
  <c r="H75" i="3"/>
  <c r="H69" i="3"/>
  <c r="E10" i="3"/>
  <c r="G20" i="3"/>
  <c r="E30" i="3"/>
  <c r="G35" i="3"/>
  <c r="E53" i="3"/>
  <c r="F51" i="3"/>
  <c r="H61" i="3"/>
  <c r="H49" i="3"/>
  <c r="I51" i="3"/>
  <c r="E74" i="3"/>
  <c r="F73" i="3"/>
  <c r="I80" i="3"/>
  <c r="I74" i="3"/>
  <c r="I68" i="3"/>
  <c r="E11" i="3"/>
  <c r="E26" i="3"/>
  <c r="E29" i="3"/>
  <c r="G36" i="3"/>
  <c r="E54" i="3"/>
  <c r="F52" i="3"/>
  <c r="H60" i="3"/>
  <c r="H48" i="3"/>
  <c r="I50" i="3"/>
  <c r="E73" i="3"/>
  <c r="F74" i="3"/>
  <c r="H80" i="3"/>
  <c r="H74" i="3"/>
  <c r="H68" i="3"/>
  <c r="E12" i="3"/>
  <c r="G10" i="3"/>
  <c r="E40" i="3"/>
  <c r="E28" i="3"/>
  <c r="G37" i="3"/>
  <c r="E55" i="3"/>
  <c r="F53" i="3"/>
  <c r="H59" i="3"/>
  <c r="I61" i="3"/>
  <c r="I49" i="3"/>
  <c r="E72" i="3"/>
  <c r="F75" i="3"/>
  <c r="I79" i="3"/>
  <c r="I73" i="3"/>
  <c r="E13" i="3"/>
  <c r="G11" i="3"/>
  <c r="E39" i="3"/>
  <c r="E27" i="3"/>
  <c r="G38" i="3"/>
  <c r="E56" i="3"/>
  <c r="F54" i="3"/>
  <c r="H58" i="3"/>
  <c r="I60" i="3"/>
  <c r="I48" i="3"/>
  <c r="E71" i="3"/>
  <c r="F76" i="3"/>
  <c r="H79" i="3"/>
  <c r="X15" i="35" l="1"/>
  <c r="V15" i="35"/>
  <c r="X9" i="35"/>
  <c r="V9" i="35"/>
  <c r="V11" i="35"/>
  <c r="X11" i="35"/>
  <c r="V14" i="35"/>
  <c r="X14" i="35"/>
  <c r="X18" i="35"/>
  <c r="V18" i="35"/>
  <c r="X17" i="35"/>
  <c r="V17" i="35"/>
  <c r="X8" i="35"/>
  <c r="V8" i="35"/>
  <c r="V16" i="35"/>
  <c r="X16" i="35"/>
  <c r="X10" i="35"/>
  <c r="V10" i="35"/>
  <c r="E62" i="6"/>
  <c r="H62" i="6"/>
  <c r="E82" i="6"/>
  <c r="H82" i="6"/>
  <c r="E82" i="3"/>
  <c r="H82" i="3"/>
  <c r="H62" i="3"/>
  <c r="E62" i="3"/>
  <c r="F75" i="2" l="1"/>
  <c r="E75" i="2"/>
  <c r="D75" i="2"/>
  <c r="C75" i="2"/>
  <c r="F74" i="2"/>
  <c r="E74" i="2"/>
  <c r="D74" i="2"/>
  <c r="C74" i="2"/>
  <c r="D7" i="34" l="1"/>
  <c r="D100" i="6" l="1"/>
  <c r="D95" i="6"/>
  <c r="F95" i="6" l="1"/>
  <c r="G95" i="6"/>
  <c r="I95" i="6"/>
  <c r="E95" i="6"/>
  <c r="H95" i="6"/>
  <c r="H100" i="6"/>
  <c r="I100" i="6"/>
  <c r="I102" i="6" s="1"/>
  <c r="G100" i="6"/>
  <c r="F100" i="6"/>
  <c r="E100" i="6"/>
  <c r="D6" i="3"/>
  <c r="E27" i="33"/>
  <c r="E24" i="33"/>
  <c r="E23" i="33"/>
  <c r="E22" i="33"/>
  <c r="E21" i="33"/>
  <c r="E20" i="33"/>
  <c r="E19" i="33"/>
  <c r="E18" i="33"/>
  <c r="E17" i="33"/>
  <c r="E16" i="33"/>
  <c r="E14" i="33"/>
  <c r="E12" i="33"/>
  <c r="E11" i="33"/>
  <c r="E10" i="33"/>
  <c r="E9" i="33"/>
  <c r="E8" i="33"/>
  <c r="E7" i="33"/>
  <c r="E6" i="33"/>
  <c r="E4" i="33"/>
  <c r="N3"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R19" i="7"/>
  <c r="S19" i="7"/>
  <c r="R18" i="7"/>
  <c r="S14" i="7"/>
  <c r="U14" i="7" s="1"/>
  <c r="R14" i="7"/>
  <c r="P14" i="7"/>
  <c r="R4" i="7"/>
  <c r="D26" i="6"/>
  <c r="O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D27" i="6"/>
  <c r="D28" i="6"/>
  <c r="D29" i="6"/>
  <c r="D30" i="6"/>
  <c r="D31" i="6"/>
  <c r="D32" i="6"/>
  <c r="D33" i="6"/>
  <c r="D34" i="6"/>
  <c r="D35" i="6"/>
  <c r="D36" i="6"/>
  <c r="D37" i="6"/>
  <c r="D38" i="6"/>
  <c r="D39" i="6"/>
  <c r="D40" i="6"/>
  <c r="D67" i="6"/>
  <c r="D68" i="6"/>
  <c r="D69" i="6"/>
  <c r="D70" i="6"/>
  <c r="D71" i="6"/>
  <c r="D72" i="6"/>
  <c r="D73" i="6"/>
  <c r="D74" i="6"/>
  <c r="D75" i="6"/>
  <c r="D76" i="6"/>
  <c r="D77" i="6"/>
  <c r="D78" i="6"/>
  <c r="D79" i="6"/>
  <c r="D80" i="6"/>
  <c r="D81" i="6"/>
  <c r="G67" i="6"/>
  <c r="G68" i="6"/>
  <c r="G69" i="6"/>
  <c r="G70" i="6"/>
  <c r="G71" i="6"/>
  <c r="G72" i="6"/>
  <c r="G73" i="6"/>
  <c r="G74" i="6"/>
  <c r="G75" i="6"/>
  <c r="G76" i="6"/>
  <c r="G77" i="6"/>
  <c r="G78" i="6"/>
  <c r="G79" i="6"/>
  <c r="G80" i="6"/>
  <c r="G81" i="6"/>
  <c r="J67" i="6"/>
  <c r="J68" i="6"/>
  <c r="J69" i="6"/>
  <c r="J70" i="6"/>
  <c r="J71" i="6"/>
  <c r="J72" i="6"/>
  <c r="J73" i="6"/>
  <c r="J74" i="6"/>
  <c r="J75" i="6"/>
  <c r="J76" i="6"/>
  <c r="J77" i="6"/>
  <c r="J78" i="6"/>
  <c r="J79" i="6"/>
  <c r="J80" i="6"/>
  <c r="J81" i="6"/>
  <c r="K67" i="6"/>
  <c r="K68" i="6"/>
  <c r="K69" i="6"/>
  <c r="K70" i="6"/>
  <c r="K71" i="6"/>
  <c r="K72" i="6"/>
  <c r="K73" i="6"/>
  <c r="K74" i="6"/>
  <c r="K75" i="6"/>
  <c r="K76" i="6"/>
  <c r="K77" i="6"/>
  <c r="K78" i="6"/>
  <c r="K79" i="6"/>
  <c r="K80" i="6"/>
  <c r="K81" i="6"/>
  <c r="L67" i="6"/>
  <c r="L68" i="6"/>
  <c r="L69" i="6"/>
  <c r="L70" i="6"/>
  <c r="L71" i="6"/>
  <c r="L72" i="6"/>
  <c r="L73" i="6"/>
  <c r="L74" i="6"/>
  <c r="L75" i="6"/>
  <c r="L76" i="6"/>
  <c r="L77" i="6"/>
  <c r="L78" i="6"/>
  <c r="L79" i="6"/>
  <c r="L80" i="6"/>
  <c r="L81" i="6"/>
  <c r="M67" i="6"/>
  <c r="M68" i="6"/>
  <c r="M69" i="6"/>
  <c r="M70" i="6"/>
  <c r="M71" i="6"/>
  <c r="M72" i="6"/>
  <c r="M73" i="6"/>
  <c r="M74" i="6"/>
  <c r="M75" i="6"/>
  <c r="M76" i="6"/>
  <c r="M77" i="6"/>
  <c r="M78" i="6"/>
  <c r="M79" i="6"/>
  <c r="M80" i="6"/>
  <c r="M81" i="6"/>
  <c r="N67" i="6"/>
  <c r="N68" i="6"/>
  <c r="N69" i="6"/>
  <c r="N70" i="6"/>
  <c r="N71" i="6"/>
  <c r="N72" i="6"/>
  <c r="N73" i="6"/>
  <c r="N74" i="6"/>
  <c r="N75" i="6"/>
  <c r="N76" i="6"/>
  <c r="N77" i="6"/>
  <c r="N78" i="6"/>
  <c r="N79" i="6"/>
  <c r="N80" i="6"/>
  <c r="N81" i="6"/>
  <c r="D6" i="6"/>
  <c r="D7" i="6"/>
  <c r="D8" i="6"/>
  <c r="D9" i="6"/>
  <c r="D10" i="6"/>
  <c r="D11" i="6"/>
  <c r="D12" i="6"/>
  <c r="D13" i="6"/>
  <c r="D14" i="6"/>
  <c r="D15" i="6"/>
  <c r="D16" i="6"/>
  <c r="D17" i="6"/>
  <c r="D18" i="6"/>
  <c r="D19" i="6"/>
  <c r="D20" i="6"/>
  <c r="D47" i="6"/>
  <c r="G47" i="6"/>
  <c r="J47" i="6"/>
  <c r="K47" i="6"/>
  <c r="L47" i="6"/>
  <c r="M47" i="6"/>
  <c r="N47" i="6"/>
  <c r="D48" i="6"/>
  <c r="G48" i="6"/>
  <c r="J48" i="6"/>
  <c r="K48" i="6"/>
  <c r="L48" i="6"/>
  <c r="M48" i="6"/>
  <c r="N48" i="6"/>
  <c r="D49" i="6"/>
  <c r="G49" i="6"/>
  <c r="J49" i="6"/>
  <c r="K49" i="6"/>
  <c r="L49" i="6"/>
  <c r="M49" i="6"/>
  <c r="N49" i="6"/>
  <c r="D50" i="6"/>
  <c r="G50" i="6"/>
  <c r="J50" i="6"/>
  <c r="K50" i="6"/>
  <c r="L50" i="6"/>
  <c r="M50" i="6"/>
  <c r="N50" i="6"/>
  <c r="D51" i="6"/>
  <c r="G51" i="6"/>
  <c r="J51" i="6"/>
  <c r="K51" i="6"/>
  <c r="L51" i="6"/>
  <c r="M51" i="6"/>
  <c r="N51" i="6"/>
  <c r="D52" i="6"/>
  <c r="G52" i="6"/>
  <c r="J52" i="6"/>
  <c r="K52" i="6"/>
  <c r="L52" i="6"/>
  <c r="M52" i="6"/>
  <c r="N52" i="6"/>
  <c r="D53" i="6"/>
  <c r="G53" i="6"/>
  <c r="J53" i="6"/>
  <c r="K53" i="6"/>
  <c r="L53" i="6"/>
  <c r="M53" i="6"/>
  <c r="N53" i="6"/>
  <c r="D54" i="6"/>
  <c r="G54" i="6"/>
  <c r="J54" i="6"/>
  <c r="K54" i="6"/>
  <c r="L54" i="6"/>
  <c r="M54" i="6"/>
  <c r="N54" i="6"/>
  <c r="D55" i="6"/>
  <c r="G55" i="6"/>
  <c r="J55" i="6"/>
  <c r="K55" i="6"/>
  <c r="L55" i="6"/>
  <c r="M55" i="6"/>
  <c r="N55" i="6"/>
  <c r="D56" i="6"/>
  <c r="G56" i="6"/>
  <c r="J56" i="6"/>
  <c r="K56" i="6"/>
  <c r="L56" i="6"/>
  <c r="M56" i="6"/>
  <c r="N56" i="6"/>
  <c r="D57" i="6"/>
  <c r="G57" i="6"/>
  <c r="J57" i="6"/>
  <c r="K57" i="6"/>
  <c r="L57" i="6"/>
  <c r="M57" i="6"/>
  <c r="N57" i="6"/>
  <c r="D58" i="6"/>
  <c r="G58" i="6"/>
  <c r="J58" i="6"/>
  <c r="K58" i="6"/>
  <c r="L58" i="6"/>
  <c r="M58" i="6"/>
  <c r="N58" i="6"/>
  <c r="D59" i="6"/>
  <c r="G59" i="6"/>
  <c r="J59" i="6"/>
  <c r="K59" i="6"/>
  <c r="L59" i="6"/>
  <c r="M59" i="6"/>
  <c r="N59" i="6"/>
  <c r="D60" i="6"/>
  <c r="G60" i="6"/>
  <c r="J60" i="6"/>
  <c r="K60" i="6"/>
  <c r="L60" i="6"/>
  <c r="M60" i="6"/>
  <c r="N60" i="6"/>
  <c r="D61" i="6"/>
  <c r="G61" i="6"/>
  <c r="J61" i="6"/>
  <c r="K61" i="6"/>
  <c r="L61" i="6"/>
  <c r="M61" i="6"/>
  <c r="N61" i="6"/>
  <c r="D26" i="3"/>
  <c r="O3" i="7"/>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D27" i="3"/>
  <c r="D28" i="3"/>
  <c r="D29" i="3"/>
  <c r="S4" i="7"/>
  <c r="U4" i="7" s="1"/>
  <c r="Q4" i="7"/>
  <c r="S6" i="7"/>
  <c r="R6" i="7"/>
  <c r="Q6" i="7"/>
  <c r="S7" i="7"/>
  <c r="R7" i="7"/>
  <c r="Q7" i="7"/>
  <c r="X7" i="7" s="1"/>
  <c r="S9" i="7"/>
  <c r="U9" i="7" s="1"/>
  <c r="R9" i="7"/>
  <c r="Q9" i="7"/>
  <c r="Q3" i="7"/>
  <c r="Q5" i="7"/>
  <c r="Q8" i="7"/>
  <c r="Q10" i="7"/>
  <c r="Q11" i="7"/>
  <c r="S12" i="7"/>
  <c r="R12" i="7"/>
  <c r="Q12" i="7"/>
  <c r="Q13" i="7"/>
  <c r="Q14" i="7"/>
  <c r="S15" i="7"/>
  <c r="U15" i="7" s="1"/>
  <c r="R15" i="7"/>
  <c r="Q15" i="7"/>
  <c r="S16" i="7"/>
  <c r="U16" i="7" s="1"/>
  <c r="R16" i="7"/>
  <c r="Q16" i="7"/>
  <c r="Q17" i="7"/>
  <c r="S18" i="7"/>
  <c r="U18" i="7" s="1"/>
  <c r="Q18" i="7"/>
  <c r="X18" i="7" s="1"/>
  <c r="Q19" i="7"/>
  <c r="X19" i="7" s="1"/>
  <c r="S20" i="7"/>
  <c r="R20" i="7"/>
  <c r="Q20" i="7"/>
  <c r="S21" i="7"/>
  <c r="R21" i="7"/>
  <c r="Q21" i="7"/>
  <c r="S22" i="7"/>
  <c r="R22" i="7"/>
  <c r="Q22" i="7"/>
  <c r="S23" i="7"/>
  <c r="R23" i="7"/>
  <c r="Q23" i="7"/>
  <c r="S24" i="7"/>
  <c r="R24" i="7"/>
  <c r="Q24" i="7"/>
  <c r="S25" i="7"/>
  <c r="R25" i="7"/>
  <c r="Q25" i="7"/>
  <c r="S26" i="7"/>
  <c r="R26" i="7"/>
  <c r="Q26" i="7"/>
  <c r="S27" i="7"/>
  <c r="R27" i="7"/>
  <c r="Q27" i="7"/>
  <c r="S28" i="7"/>
  <c r="R28" i="7"/>
  <c r="Q28" i="7"/>
  <c r="Q29" i="7"/>
  <c r="S30" i="7"/>
  <c r="R30" i="7"/>
  <c r="Q30" i="7"/>
  <c r="S31" i="7"/>
  <c r="R31" i="7"/>
  <c r="Q31" i="7"/>
  <c r="S32" i="7"/>
  <c r="R32" i="7"/>
  <c r="Q32" i="7"/>
  <c r="X32" i="7" s="1"/>
  <c r="S33" i="7"/>
  <c r="R33" i="7"/>
  <c r="Q33" i="7"/>
  <c r="Y33" i="7" s="1"/>
  <c r="S34" i="7"/>
  <c r="R34" i="7"/>
  <c r="Q34" i="7"/>
  <c r="S35" i="7"/>
  <c r="R35" i="7"/>
  <c r="Q35" i="7"/>
  <c r="Q36" i="7"/>
  <c r="X36" i="7" s="1"/>
  <c r="S37" i="7"/>
  <c r="R37" i="7"/>
  <c r="Q37" i="7"/>
  <c r="S38" i="7"/>
  <c r="R38" i="7"/>
  <c r="Q38" i="7"/>
  <c r="S39" i="7"/>
  <c r="R39" i="7"/>
  <c r="Q39" i="7"/>
  <c r="Q40" i="7"/>
  <c r="S41" i="7"/>
  <c r="R41" i="7"/>
  <c r="Q41" i="7"/>
  <c r="X41" i="7" s="1"/>
  <c r="S42" i="7"/>
  <c r="R42" i="7"/>
  <c r="Q42" i="7"/>
  <c r="S43" i="7"/>
  <c r="R43" i="7"/>
  <c r="Q43" i="7"/>
  <c r="S44" i="7"/>
  <c r="R44" i="7"/>
  <c r="Q44" i="7"/>
  <c r="S45" i="7"/>
  <c r="R45" i="7"/>
  <c r="Q45" i="7"/>
  <c r="X45" i="7" s="1"/>
  <c r="S46" i="7"/>
  <c r="R46" i="7"/>
  <c r="Q46" i="7"/>
  <c r="S47" i="7"/>
  <c r="R47" i="7"/>
  <c r="Q47" i="7"/>
  <c r="S48" i="7"/>
  <c r="R48" i="7"/>
  <c r="Q48" i="7"/>
  <c r="S49" i="7"/>
  <c r="R49" i="7"/>
  <c r="Q49" i="7"/>
  <c r="S50" i="7"/>
  <c r="R50" i="7"/>
  <c r="Q50" i="7"/>
  <c r="S51" i="7"/>
  <c r="R51" i="7"/>
  <c r="Q51" i="7"/>
  <c r="S52" i="7"/>
  <c r="R52" i="7"/>
  <c r="Q52" i="7"/>
  <c r="S53" i="7"/>
  <c r="R53" i="7"/>
  <c r="Q53" i="7"/>
  <c r="X53" i="7" s="1"/>
  <c r="S54" i="7"/>
  <c r="R54" i="7"/>
  <c r="Q54" i="7"/>
  <c r="S55" i="7"/>
  <c r="R55" i="7"/>
  <c r="Q55" i="7"/>
  <c r="S56" i="7"/>
  <c r="R56" i="7"/>
  <c r="Q56" i="7"/>
  <c r="S57" i="7"/>
  <c r="R57" i="7"/>
  <c r="Y57" i="7"/>
  <c r="Q57" i="7"/>
  <c r="S58" i="7"/>
  <c r="R58" i="7"/>
  <c r="Q58" i="7"/>
  <c r="Y58" i="7" s="1"/>
  <c r="S59" i="7"/>
  <c r="R59" i="7"/>
  <c r="Q59" i="7"/>
  <c r="S60" i="7"/>
  <c r="R60" i="7"/>
  <c r="Q60" i="7"/>
  <c r="S61" i="7"/>
  <c r="R61" i="7"/>
  <c r="Q61" i="7"/>
  <c r="S62" i="7"/>
  <c r="R62" i="7"/>
  <c r="Q62" i="7"/>
  <c r="S63" i="7"/>
  <c r="R63" i="7"/>
  <c r="Q63" i="7"/>
  <c r="Y63" i="7" s="1"/>
  <c r="S64" i="7"/>
  <c r="R64" i="7"/>
  <c r="Q64" i="7"/>
  <c r="X64" i="7" s="1"/>
  <c r="S65" i="7"/>
  <c r="R65" i="7"/>
  <c r="Q65" i="7"/>
  <c r="S66" i="7"/>
  <c r="R66" i="7"/>
  <c r="Q66" i="7"/>
  <c r="S67" i="7"/>
  <c r="R67" i="7"/>
  <c r="Q67" i="7"/>
  <c r="S68" i="7"/>
  <c r="R68" i="7"/>
  <c r="Q68" i="7"/>
  <c r="Q69" i="7"/>
  <c r="Q70" i="7"/>
  <c r="Q71" i="7"/>
  <c r="Q72" i="7"/>
  <c r="Q73" i="7"/>
  <c r="Q74" i="7"/>
  <c r="Q75" i="7"/>
  <c r="Q76" i="7"/>
  <c r="Q77" i="7"/>
  <c r="Q78" i="7"/>
  <c r="Q79" i="7"/>
  <c r="Q80" i="7"/>
  <c r="Q81" i="7"/>
  <c r="Y82" i="7"/>
  <c r="Q82" i="7"/>
  <c r="Q83" i="7"/>
  <c r="Q84" i="7"/>
  <c r="Q85" i="7"/>
  <c r="Q86" i="7"/>
  <c r="Q87" i="7"/>
  <c r="Q88" i="7"/>
  <c r="Q89" i="7"/>
  <c r="Q90" i="7"/>
  <c r="X90" i="7" s="1"/>
  <c r="Q91" i="7"/>
  <c r="Q92" i="7"/>
  <c r="Q93" i="7"/>
  <c r="Q94" i="7"/>
  <c r="Q95" i="7"/>
  <c r="Q96" i="7"/>
  <c r="Q97" i="7"/>
  <c r="Q98" i="7"/>
  <c r="Q99" i="7"/>
  <c r="Q100" i="7"/>
  <c r="Q101" i="7"/>
  <c r="Q102" i="7"/>
  <c r="Q103" i="7"/>
  <c r="Q104" i="7"/>
  <c r="Q105" i="7"/>
  <c r="Q106" i="7"/>
  <c r="Q107" i="7"/>
  <c r="Q108" i="7"/>
  <c r="Q109" i="7"/>
  <c r="Q110" i="7"/>
  <c r="Q111" i="7"/>
  <c r="Q112" i="7"/>
  <c r="Y112" i="7" s="1"/>
  <c r="Q113" i="7"/>
  <c r="Q114" i="7"/>
  <c r="Q115" i="7"/>
  <c r="Q116" i="7"/>
  <c r="Q117" i="7"/>
  <c r="Y117" i="7" s="1"/>
  <c r="Q118" i="7"/>
  <c r="Q119" i="7"/>
  <c r="Q120" i="7"/>
  <c r="Q121" i="7"/>
  <c r="Q122" i="7"/>
  <c r="Y122" i="7" s="1"/>
  <c r="Q123" i="7"/>
  <c r="X123" i="7" s="1"/>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Y155" i="7"/>
  <c r="Q155" i="7"/>
  <c r="Q156" i="7"/>
  <c r="Y156" i="7" s="1"/>
  <c r="Q157" i="7"/>
  <c r="Y157" i="7" s="1"/>
  <c r="Q158" i="7"/>
  <c r="Y158" i="7" s="1"/>
  <c r="Q159" i="7"/>
  <c r="Y159" i="7" s="1"/>
  <c r="Y160" i="7"/>
  <c r="Q160" i="7"/>
  <c r="Q161" i="7"/>
  <c r="Y161" i="7" s="1"/>
  <c r="Q162" i="7"/>
  <c r="X162" i="7" s="1"/>
  <c r="Q163" i="7"/>
  <c r="Y163" i="7" s="1"/>
  <c r="Q164" i="7"/>
  <c r="Y164" i="7" s="1"/>
  <c r="Q165" i="7"/>
  <c r="Y165" i="7" s="1"/>
  <c r="Y166" i="7"/>
  <c r="Q166" i="7"/>
  <c r="Y167" i="7"/>
  <c r="Q167" i="7"/>
  <c r="Q168" i="7"/>
  <c r="Y168" i="7" s="1"/>
  <c r="Q169" i="7"/>
  <c r="X169" i="7" s="1"/>
  <c r="Y169" i="7"/>
  <c r="Q170" i="7"/>
  <c r="Y170" i="7"/>
  <c r="Q171" i="7"/>
  <c r="Y171" i="7" s="1"/>
  <c r="Y172" i="7"/>
  <c r="Q172" i="7"/>
  <c r="Q173" i="7"/>
  <c r="Y173" i="7" s="1"/>
  <c r="Q174" i="7"/>
  <c r="X174" i="7" s="1"/>
  <c r="Q175" i="7"/>
  <c r="Y175" i="7" s="1"/>
  <c r="Q176" i="7"/>
  <c r="Y176" i="7" s="1"/>
  <c r="Q177" i="7"/>
  <c r="Y177" i="7" s="1"/>
  <c r="Y178" i="7"/>
  <c r="Q178" i="7"/>
  <c r="Y179" i="7"/>
  <c r="Q179" i="7"/>
  <c r="Q180" i="7"/>
  <c r="X180" i="7" s="1"/>
  <c r="Q181" i="7"/>
  <c r="Y181" i="7" s="1"/>
  <c r="Q182" i="7"/>
  <c r="Y182" i="7" s="1"/>
  <c r="Q183" i="7"/>
  <c r="Y183" i="7" s="1"/>
  <c r="Y184" i="7"/>
  <c r="Q184" i="7"/>
  <c r="Q185" i="7"/>
  <c r="Y185" i="7" s="1"/>
  <c r="Q186" i="7"/>
  <c r="X186" i="7" s="1"/>
  <c r="Q187" i="7"/>
  <c r="X187" i="7" s="1"/>
  <c r="Q188" i="7"/>
  <c r="Y188" i="7" s="1"/>
  <c r="Q189" i="7"/>
  <c r="Y189" i="7" s="1"/>
  <c r="Q190" i="7"/>
  <c r="Q191" i="7"/>
  <c r="Y191" i="7" s="1"/>
  <c r="Q192" i="7"/>
  <c r="X192" i="7" s="1"/>
  <c r="Q193" i="7"/>
  <c r="Y193" i="7" s="1"/>
  <c r="Q194" i="7"/>
  <c r="Y194" i="7" s="1"/>
  <c r="Q195" i="7"/>
  <c r="Y196" i="7"/>
  <c r="Q196" i="7"/>
  <c r="Q197" i="7"/>
  <c r="Y197" i="7" s="1"/>
  <c r="Q198" i="7"/>
  <c r="X198" i="7" s="1"/>
  <c r="Q199" i="7"/>
  <c r="X199" i="7" s="1"/>
  <c r="Y199" i="7"/>
  <c r="Q200" i="7"/>
  <c r="Y200" i="7" s="1"/>
  <c r="D30" i="3"/>
  <c r="D31" i="3"/>
  <c r="D32" i="3"/>
  <c r="D33" i="3"/>
  <c r="D34" i="3"/>
  <c r="D35" i="3"/>
  <c r="D36" i="3"/>
  <c r="D37" i="3"/>
  <c r="D38" i="3"/>
  <c r="D39" i="3"/>
  <c r="D40" i="3"/>
  <c r="D67" i="3"/>
  <c r="D68" i="3"/>
  <c r="D69" i="3"/>
  <c r="D70" i="3"/>
  <c r="D71" i="3"/>
  <c r="D72" i="3"/>
  <c r="D73" i="3"/>
  <c r="D74" i="3"/>
  <c r="D75" i="3"/>
  <c r="D76" i="3"/>
  <c r="D77" i="3"/>
  <c r="D78" i="3"/>
  <c r="D79" i="3"/>
  <c r="D80" i="3"/>
  <c r="D81" i="3"/>
  <c r="G67" i="3"/>
  <c r="G68" i="3"/>
  <c r="G69" i="3"/>
  <c r="G70" i="3"/>
  <c r="G71" i="3"/>
  <c r="G72" i="3"/>
  <c r="G73" i="3"/>
  <c r="G74" i="3"/>
  <c r="G75" i="3"/>
  <c r="G76" i="3"/>
  <c r="G77" i="3"/>
  <c r="G78" i="3"/>
  <c r="G79" i="3"/>
  <c r="G80" i="3"/>
  <c r="G81" i="3"/>
  <c r="J67" i="3"/>
  <c r="J68" i="3"/>
  <c r="J69" i="3"/>
  <c r="J70" i="3"/>
  <c r="J71" i="3"/>
  <c r="J72" i="3"/>
  <c r="J73" i="3"/>
  <c r="J74" i="3"/>
  <c r="J75" i="3"/>
  <c r="J76" i="3"/>
  <c r="J77" i="3"/>
  <c r="J78" i="3"/>
  <c r="J79" i="3"/>
  <c r="J80" i="3"/>
  <c r="J81" i="3"/>
  <c r="K67" i="3"/>
  <c r="K68" i="3"/>
  <c r="K69" i="3"/>
  <c r="K70" i="3"/>
  <c r="K71" i="3"/>
  <c r="K72" i="3"/>
  <c r="K73" i="3"/>
  <c r="K74" i="3"/>
  <c r="K75" i="3"/>
  <c r="K76" i="3"/>
  <c r="K77" i="3"/>
  <c r="K78" i="3"/>
  <c r="K79" i="3"/>
  <c r="K80" i="3"/>
  <c r="K81" i="3"/>
  <c r="L67" i="3"/>
  <c r="L68" i="3"/>
  <c r="L69" i="3"/>
  <c r="L70" i="3"/>
  <c r="L71" i="3"/>
  <c r="L72" i="3"/>
  <c r="L73" i="3"/>
  <c r="L74" i="3"/>
  <c r="L75" i="3"/>
  <c r="L76" i="3"/>
  <c r="L77" i="3"/>
  <c r="L78" i="3"/>
  <c r="L79" i="3"/>
  <c r="L80" i="3"/>
  <c r="L81" i="3"/>
  <c r="M67" i="3"/>
  <c r="M68" i="3"/>
  <c r="M69" i="3"/>
  <c r="M70" i="3"/>
  <c r="M71" i="3"/>
  <c r="M72" i="3"/>
  <c r="M73" i="3"/>
  <c r="M74" i="3"/>
  <c r="M75" i="3"/>
  <c r="M76" i="3"/>
  <c r="M77" i="3"/>
  <c r="M78" i="3"/>
  <c r="M79" i="3"/>
  <c r="M80" i="3"/>
  <c r="M81" i="3"/>
  <c r="N67" i="3"/>
  <c r="N68" i="3"/>
  <c r="N69" i="3"/>
  <c r="N70" i="3"/>
  <c r="N71" i="3"/>
  <c r="N72" i="3"/>
  <c r="N73" i="3"/>
  <c r="N74" i="3"/>
  <c r="N75" i="3"/>
  <c r="N76" i="3"/>
  <c r="N77" i="3"/>
  <c r="N78" i="3"/>
  <c r="N79" i="3"/>
  <c r="N80" i="3"/>
  <c r="N81" i="3"/>
  <c r="D100" i="3"/>
  <c r="R1" i="4"/>
  <c r="S1" i="4"/>
  <c r="T1" i="4"/>
  <c r="U1" i="4"/>
  <c r="V1" i="4"/>
  <c r="W1" i="4"/>
  <c r="X1" i="4"/>
  <c r="Y1" i="4"/>
  <c r="Z1" i="4"/>
  <c r="AA1" i="4"/>
  <c r="AB1" i="4"/>
  <c r="AC1" i="4"/>
  <c r="AD1" i="4"/>
  <c r="R2" i="4"/>
  <c r="R3" i="4" s="1"/>
  <c r="R4" i="4" s="1"/>
  <c r="R5" i="4" s="1"/>
  <c r="R6" i="4" s="1"/>
  <c r="R7" i="4" s="1"/>
  <c r="R8" i="4" s="1"/>
  <c r="R9" i="4" s="1"/>
  <c r="R10" i="4" s="1"/>
  <c r="R11" i="4" s="1"/>
  <c r="R12" i="4" s="1"/>
  <c r="R13" i="4" s="1"/>
  <c r="R14" i="4" s="1"/>
  <c r="R15" i="4" s="1"/>
  <c r="R16" i="4" s="1"/>
  <c r="R17" i="4" s="1"/>
  <c r="R18" i="4" s="1"/>
  <c r="R19" i="4" s="1"/>
  <c r="R20" i="4" s="1"/>
  <c r="R21" i="4" s="1"/>
  <c r="R22" i="4" s="1"/>
  <c r="R23" i="4" s="1"/>
  <c r="R24" i="4" s="1"/>
  <c r="R25" i="4" s="1"/>
  <c r="R26" i="4" s="1"/>
  <c r="R27" i="4" s="1"/>
  <c r="R28" i="4" s="1"/>
  <c r="R29" i="4" s="1"/>
  <c r="R30" i="4" s="1"/>
  <c r="R31" i="4" s="1"/>
  <c r="R32" i="4" s="1"/>
  <c r="R33" i="4" s="1"/>
  <c r="R34" i="4" s="1"/>
  <c r="R35" i="4" s="1"/>
  <c r="R36" i="4" s="1"/>
  <c r="R37" i="4" s="1"/>
  <c r="R38" i="4" s="1"/>
  <c r="R39" i="4" s="1"/>
  <c r="R40" i="4" s="1"/>
  <c r="R41" i="4" s="1"/>
  <c r="R42" i="4" s="1"/>
  <c r="R43" i="4" s="1"/>
  <c r="R44" i="4" s="1"/>
  <c r="R45" i="4" s="1"/>
  <c r="R46" i="4" s="1"/>
  <c r="R47" i="4" s="1"/>
  <c r="R48" i="4" s="1"/>
  <c r="R49" i="4" s="1"/>
  <c r="R50" i="4" s="1"/>
  <c r="R51" i="4" s="1"/>
  <c r="R52" i="4" s="1"/>
  <c r="R53" i="4" s="1"/>
  <c r="R54" i="4" s="1"/>
  <c r="R55" i="4" s="1"/>
  <c r="R56" i="4" s="1"/>
  <c r="R57" i="4" s="1"/>
  <c r="R58" i="4" s="1"/>
  <c r="R59" i="4" s="1"/>
  <c r="R60" i="4" s="1"/>
  <c r="R61" i="4" s="1"/>
  <c r="R62" i="4" s="1"/>
  <c r="R63" i="4" s="1"/>
  <c r="R64" i="4" s="1"/>
  <c r="R65" i="4" s="1"/>
  <c r="R66" i="4" s="1"/>
  <c r="R67" i="4" s="1"/>
  <c r="R68" i="4" s="1"/>
  <c r="R69" i="4" s="1"/>
  <c r="R70" i="4" s="1"/>
  <c r="R71" i="4" s="1"/>
  <c r="R72" i="4" s="1"/>
  <c r="R73" i="4" s="1"/>
  <c r="R74" i="4" s="1"/>
  <c r="R75" i="4" s="1"/>
  <c r="R76" i="4" s="1"/>
  <c r="R77" i="4" s="1"/>
  <c r="R78" i="4" s="1"/>
  <c r="R79" i="4" s="1"/>
  <c r="R80" i="4" s="1"/>
  <c r="R81" i="4" s="1"/>
  <c r="R82" i="4" s="1"/>
  <c r="R83" i="4" s="1"/>
  <c r="R84" i="4" s="1"/>
  <c r="R85" i="4" s="1"/>
  <c r="R86" i="4" s="1"/>
  <c r="R87" i="4" s="1"/>
  <c r="R88" i="4" s="1"/>
  <c r="R89" i="4" s="1"/>
  <c r="R90" i="4" s="1"/>
  <c r="R91" i="4" s="1"/>
  <c r="R92" i="4" s="1"/>
  <c r="R93" i="4" s="1"/>
  <c r="R94" i="4" s="1"/>
  <c r="R95" i="4" s="1"/>
  <c r="R96" i="4" s="1"/>
  <c r="R97" i="4" s="1"/>
  <c r="R98" i="4" s="1"/>
  <c r="R99" i="4" s="1"/>
  <c r="R100" i="4" s="1"/>
  <c r="R101" i="4" s="1"/>
  <c r="S2" i="4"/>
  <c r="S3" i="4" s="1"/>
  <c r="T2" i="4"/>
  <c r="U2" i="4"/>
  <c r="U3" i="4" s="1"/>
  <c r="U4" i="4" s="1"/>
  <c r="U5" i="4" s="1"/>
  <c r="U6" i="4" s="1"/>
  <c r="U7" i="4" s="1"/>
  <c r="U8" i="4" s="1"/>
  <c r="U9" i="4" s="1"/>
  <c r="U10" i="4" s="1"/>
  <c r="U11" i="4" s="1"/>
  <c r="U12" i="4" s="1"/>
  <c r="U13" i="4" s="1"/>
  <c r="U14" i="4" s="1"/>
  <c r="U15" i="4" s="1"/>
  <c r="U16" i="4" s="1"/>
  <c r="U17" i="4" s="1"/>
  <c r="U18" i="4" s="1"/>
  <c r="U19" i="4" s="1"/>
  <c r="U20" i="4" s="1"/>
  <c r="U21" i="4" s="1"/>
  <c r="U22" i="4" s="1"/>
  <c r="U23" i="4" s="1"/>
  <c r="U24" i="4" s="1"/>
  <c r="U25" i="4" s="1"/>
  <c r="U26" i="4" s="1"/>
  <c r="U27" i="4" s="1"/>
  <c r="U28" i="4" s="1"/>
  <c r="U29" i="4" s="1"/>
  <c r="U30" i="4" s="1"/>
  <c r="U31" i="4" s="1"/>
  <c r="U32" i="4" s="1"/>
  <c r="U33" i="4" s="1"/>
  <c r="U34" i="4" s="1"/>
  <c r="U35" i="4" s="1"/>
  <c r="U36" i="4" s="1"/>
  <c r="U37" i="4" s="1"/>
  <c r="U38" i="4" s="1"/>
  <c r="U39" i="4" s="1"/>
  <c r="U40" i="4" s="1"/>
  <c r="U41" i="4" s="1"/>
  <c r="U42" i="4" s="1"/>
  <c r="U43" i="4" s="1"/>
  <c r="U44" i="4" s="1"/>
  <c r="U45" i="4" s="1"/>
  <c r="U46" i="4" s="1"/>
  <c r="U47" i="4" s="1"/>
  <c r="U48" i="4" s="1"/>
  <c r="U49" i="4" s="1"/>
  <c r="U50" i="4" s="1"/>
  <c r="U51" i="4" s="1"/>
  <c r="U52" i="4" s="1"/>
  <c r="U53" i="4" s="1"/>
  <c r="U54" i="4" s="1"/>
  <c r="U55" i="4" s="1"/>
  <c r="U56" i="4" s="1"/>
  <c r="U57" i="4" s="1"/>
  <c r="U58" i="4" s="1"/>
  <c r="U59" i="4" s="1"/>
  <c r="U60" i="4" s="1"/>
  <c r="U61" i="4" s="1"/>
  <c r="U62" i="4" s="1"/>
  <c r="U63" i="4" s="1"/>
  <c r="U64" i="4" s="1"/>
  <c r="U65" i="4" s="1"/>
  <c r="U66" i="4" s="1"/>
  <c r="U67" i="4" s="1"/>
  <c r="U68" i="4" s="1"/>
  <c r="U69" i="4" s="1"/>
  <c r="U70" i="4" s="1"/>
  <c r="U71" i="4" s="1"/>
  <c r="U72" i="4" s="1"/>
  <c r="U73" i="4" s="1"/>
  <c r="U74" i="4" s="1"/>
  <c r="U75" i="4" s="1"/>
  <c r="U76" i="4" s="1"/>
  <c r="U77" i="4" s="1"/>
  <c r="U78" i="4" s="1"/>
  <c r="U79" i="4" s="1"/>
  <c r="U80" i="4" s="1"/>
  <c r="U81" i="4" s="1"/>
  <c r="U82" i="4" s="1"/>
  <c r="U83" i="4" s="1"/>
  <c r="U84" i="4" s="1"/>
  <c r="U85" i="4" s="1"/>
  <c r="U86" i="4" s="1"/>
  <c r="U87" i="4" s="1"/>
  <c r="U88" i="4" s="1"/>
  <c r="U89" i="4" s="1"/>
  <c r="U90" i="4" s="1"/>
  <c r="U91" i="4" s="1"/>
  <c r="U92" i="4" s="1"/>
  <c r="U93" i="4" s="1"/>
  <c r="U94" i="4" s="1"/>
  <c r="U95" i="4" s="1"/>
  <c r="U96" i="4" s="1"/>
  <c r="U97" i="4" s="1"/>
  <c r="U98" i="4" s="1"/>
  <c r="U99" i="4" s="1"/>
  <c r="U100" i="4" s="1"/>
  <c r="U101" i="4" s="1"/>
  <c r="V2" i="4"/>
  <c r="W2" i="4"/>
  <c r="X2" i="4"/>
  <c r="X3" i="4" s="1"/>
  <c r="X4" i="4" s="1"/>
  <c r="X5" i="4" s="1"/>
  <c r="Y2" i="4"/>
  <c r="Z2" i="4"/>
  <c r="Z3" i="4" s="1"/>
  <c r="Z4" i="4" s="1"/>
  <c r="Z5" i="4" s="1"/>
  <c r="Z6" i="4" s="1"/>
  <c r="Z7" i="4" s="1"/>
  <c r="Z8" i="4" s="1"/>
  <c r="Z9" i="4" s="1"/>
  <c r="Z10" i="4" s="1"/>
  <c r="Z11" i="4" s="1"/>
  <c r="Z12" i="4" s="1"/>
  <c r="Z13" i="4" s="1"/>
  <c r="Z14" i="4" s="1"/>
  <c r="Z15" i="4" s="1"/>
  <c r="Z16" i="4" s="1"/>
  <c r="Z17" i="4" s="1"/>
  <c r="Z18" i="4" s="1"/>
  <c r="Z19" i="4" s="1"/>
  <c r="Z20" i="4" s="1"/>
  <c r="Z21" i="4" s="1"/>
  <c r="Z22" i="4" s="1"/>
  <c r="Z23" i="4" s="1"/>
  <c r="Z24" i="4" s="1"/>
  <c r="Z25" i="4" s="1"/>
  <c r="Z26" i="4" s="1"/>
  <c r="Z27" i="4" s="1"/>
  <c r="Z28" i="4" s="1"/>
  <c r="Z29" i="4" s="1"/>
  <c r="Z30" i="4" s="1"/>
  <c r="Z31" i="4" s="1"/>
  <c r="Z32" i="4" s="1"/>
  <c r="Z33" i="4" s="1"/>
  <c r="Z34" i="4" s="1"/>
  <c r="Z35" i="4" s="1"/>
  <c r="Z36" i="4" s="1"/>
  <c r="Z37" i="4" s="1"/>
  <c r="Z38" i="4" s="1"/>
  <c r="Z39" i="4" s="1"/>
  <c r="Z40" i="4" s="1"/>
  <c r="Z41" i="4" s="1"/>
  <c r="Z42" i="4" s="1"/>
  <c r="Z43" i="4" s="1"/>
  <c r="Z44" i="4" s="1"/>
  <c r="Z45" i="4" s="1"/>
  <c r="Z46" i="4" s="1"/>
  <c r="Z47" i="4" s="1"/>
  <c r="Z48" i="4" s="1"/>
  <c r="Z49" i="4" s="1"/>
  <c r="Z50" i="4" s="1"/>
  <c r="Z51" i="4" s="1"/>
  <c r="Z52" i="4" s="1"/>
  <c r="Z53" i="4" s="1"/>
  <c r="Z54" i="4" s="1"/>
  <c r="Z55" i="4" s="1"/>
  <c r="Z56" i="4" s="1"/>
  <c r="Z57" i="4" s="1"/>
  <c r="Z58" i="4" s="1"/>
  <c r="Z59" i="4" s="1"/>
  <c r="Z60" i="4" s="1"/>
  <c r="Z61" i="4" s="1"/>
  <c r="Z62" i="4" s="1"/>
  <c r="Z63" i="4" s="1"/>
  <c r="Z64" i="4" s="1"/>
  <c r="Z65" i="4" s="1"/>
  <c r="Z66" i="4" s="1"/>
  <c r="Z67" i="4" s="1"/>
  <c r="Z68" i="4" s="1"/>
  <c r="Z69" i="4" s="1"/>
  <c r="Z70" i="4" s="1"/>
  <c r="Z71" i="4" s="1"/>
  <c r="Z72" i="4" s="1"/>
  <c r="Z73" i="4" s="1"/>
  <c r="Z74" i="4" s="1"/>
  <c r="Z75" i="4" s="1"/>
  <c r="Z76" i="4" s="1"/>
  <c r="Z77" i="4" s="1"/>
  <c r="Z78" i="4" s="1"/>
  <c r="Z79" i="4" s="1"/>
  <c r="Z80" i="4" s="1"/>
  <c r="Z81" i="4" s="1"/>
  <c r="Z82" i="4" s="1"/>
  <c r="Z83" i="4" s="1"/>
  <c r="Z84" i="4" s="1"/>
  <c r="Z85" i="4" s="1"/>
  <c r="Z86" i="4" s="1"/>
  <c r="Z87" i="4" s="1"/>
  <c r="Z88" i="4" s="1"/>
  <c r="Z89" i="4" s="1"/>
  <c r="Z90" i="4" s="1"/>
  <c r="Z91" i="4" s="1"/>
  <c r="Z92" i="4" s="1"/>
  <c r="Z93" i="4" s="1"/>
  <c r="Z94" i="4" s="1"/>
  <c r="Z95" i="4" s="1"/>
  <c r="Z96" i="4" s="1"/>
  <c r="Z97" i="4" s="1"/>
  <c r="Z98" i="4" s="1"/>
  <c r="Z99" i="4" s="1"/>
  <c r="Z100" i="4" s="1"/>
  <c r="Z101" i="4" s="1"/>
  <c r="AA2" i="4"/>
  <c r="AA3" i="4" s="1"/>
  <c r="AA4" i="4" s="1"/>
  <c r="AA5" i="4" s="1"/>
  <c r="AA6" i="4" s="1"/>
  <c r="AA7" i="4" s="1"/>
  <c r="AA8" i="4" s="1"/>
  <c r="AA9" i="4" s="1"/>
  <c r="AA10" i="4" s="1"/>
  <c r="AA11" i="4" s="1"/>
  <c r="AA12" i="4" s="1"/>
  <c r="AA13" i="4" s="1"/>
  <c r="AA14" i="4" s="1"/>
  <c r="AA15" i="4" s="1"/>
  <c r="AA16" i="4" s="1"/>
  <c r="AA17" i="4" s="1"/>
  <c r="AA18" i="4" s="1"/>
  <c r="AA19" i="4" s="1"/>
  <c r="AA20" i="4" s="1"/>
  <c r="AA21" i="4" s="1"/>
  <c r="AA22" i="4" s="1"/>
  <c r="AA23" i="4" s="1"/>
  <c r="AA24" i="4" s="1"/>
  <c r="AA25" i="4" s="1"/>
  <c r="AA26" i="4" s="1"/>
  <c r="AA27" i="4" s="1"/>
  <c r="AA28" i="4" s="1"/>
  <c r="AA29" i="4" s="1"/>
  <c r="AA30" i="4" s="1"/>
  <c r="AA31" i="4" s="1"/>
  <c r="AA32" i="4" s="1"/>
  <c r="AA33" i="4" s="1"/>
  <c r="AA34" i="4" s="1"/>
  <c r="AA35" i="4" s="1"/>
  <c r="AA36" i="4" s="1"/>
  <c r="AA37" i="4" s="1"/>
  <c r="AA38" i="4" s="1"/>
  <c r="AA39" i="4" s="1"/>
  <c r="AA40" i="4" s="1"/>
  <c r="AA41" i="4" s="1"/>
  <c r="AA42" i="4" s="1"/>
  <c r="AA43" i="4" s="1"/>
  <c r="AA44" i="4" s="1"/>
  <c r="AA45" i="4" s="1"/>
  <c r="AA46" i="4" s="1"/>
  <c r="AA47" i="4" s="1"/>
  <c r="AA48" i="4" s="1"/>
  <c r="AA49" i="4" s="1"/>
  <c r="AA50" i="4" s="1"/>
  <c r="AA51" i="4" s="1"/>
  <c r="AA52" i="4" s="1"/>
  <c r="AA53" i="4" s="1"/>
  <c r="AA54" i="4" s="1"/>
  <c r="AA55" i="4" s="1"/>
  <c r="AA56" i="4" s="1"/>
  <c r="AA57" i="4" s="1"/>
  <c r="AA58" i="4" s="1"/>
  <c r="AA59" i="4" s="1"/>
  <c r="AA60" i="4" s="1"/>
  <c r="AA61" i="4" s="1"/>
  <c r="AA62" i="4" s="1"/>
  <c r="AA63" i="4" s="1"/>
  <c r="AA64" i="4" s="1"/>
  <c r="AA65" i="4" s="1"/>
  <c r="AA66" i="4" s="1"/>
  <c r="AA67" i="4" s="1"/>
  <c r="AA68" i="4" s="1"/>
  <c r="AA69" i="4" s="1"/>
  <c r="AA70" i="4" s="1"/>
  <c r="AA71" i="4" s="1"/>
  <c r="AA72" i="4" s="1"/>
  <c r="AA73" i="4" s="1"/>
  <c r="AA74" i="4" s="1"/>
  <c r="AA75" i="4" s="1"/>
  <c r="AA76" i="4" s="1"/>
  <c r="AA77" i="4" s="1"/>
  <c r="AA78" i="4" s="1"/>
  <c r="AA79" i="4" s="1"/>
  <c r="AA80" i="4" s="1"/>
  <c r="AA81" i="4" s="1"/>
  <c r="AA82" i="4" s="1"/>
  <c r="AA83" i="4" s="1"/>
  <c r="AA84" i="4" s="1"/>
  <c r="AA85" i="4" s="1"/>
  <c r="AA86" i="4" s="1"/>
  <c r="AA87" i="4" s="1"/>
  <c r="AA88" i="4" s="1"/>
  <c r="AA89" i="4" s="1"/>
  <c r="AA90" i="4" s="1"/>
  <c r="AA91" i="4" s="1"/>
  <c r="AA92" i="4" s="1"/>
  <c r="AA93" i="4" s="1"/>
  <c r="AA94" i="4" s="1"/>
  <c r="AA95" i="4" s="1"/>
  <c r="AA96" i="4" s="1"/>
  <c r="AA97" i="4" s="1"/>
  <c r="AA98" i="4" s="1"/>
  <c r="AA99" i="4" s="1"/>
  <c r="AA100" i="4" s="1"/>
  <c r="AA101" i="4" s="1"/>
  <c r="AB2" i="4"/>
  <c r="AB3" i="4" s="1"/>
  <c r="AB4" i="4" s="1"/>
  <c r="AB5" i="4" s="1"/>
  <c r="AB6" i="4" s="1"/>
  <c r="AB7" i="4" s="1"/>
  <c r="AB8" i="4" s="1"/>
  <c r="AB9" i="4" s="1"/>
  <c r="AB10" i="4" s="1"/>
  <c r="AB11" i="4" s="1"/>
  <c r="AB12" i="4" s="1"/>
  <c r="AB13" i="4" s="1"/>
  <c r="AB14" i="4" s="1"/>
  <c r="AB15" i="4" s="1"/>
  <c r="AB16" i="4" s="1"/>
  <c r="AB17" i="4" s="1"/>
  <c r="AB18" i="4" s="1"/>
  <c r="AB19" i="4" s="1"/>
  <c r="AB20" i="4" s="1"/>
  <c r="AB21" i="4" s="1"/>
  <c r="AB22" i="4" s="1"/>
  <c r="AB23" i="4" s="1"/>
  <c r="AB24" i="4" s="1"/>
  <c r="AB25" i="4" s="1"/>
  <c r="AB26" i="4" s="1"/>
  <c r="AB27" i="4" s="1"/>
  <c r="AB28" i="4" s="1"/>
  <c r="AB29" i="4" s="1"/>
  <c r="AB30" i="4" s="1"/>
  <c r="AB31" i="4" s="1"/>
  <c r="AB32" i="4" s="1"/>
  <c r="AB33" i="4" s="1"/>
  <c r="AB34" i="4" s="1"/>
  <c r="AB35" i="4" s="1"/>
  <c r="AB36" i="4" s="1"/>
  <c r="AB37" i="4" s="1"/>
  <c r="AB38" i="4" s="1"/>
  <c r="AB39" i="4" s="1"/>
  <c r="AB40" i="4" s="1"/>
  <c r="AB41" i="4" s="1"/>
  <c r="AB42" i="4" s="1"/>
  <c r="AB43" i="4" s="1"/>
  <c r="AB44" i="4" s="1"/>
  <c r="AB45" i="4" s="1"/>
  <c r="AB46" i="4" s="1"/>
  <c r="AB47" i="4" s="1"/>
  <c r="AB48" i="4" s="1"/>
  <c r="AB49" i="4" s="1"/>
  <c r="AB50" i="4" s="1"/>
  <c r="AB51" i="4" s="1"/>
  <c r="AB52" i="4" s="1"/>
  <c r="AB53" i="4" s="1"/>
  <c r="AB54" i="4" s="1"/>
  <c r="AB55" i="4" s="1"/>
  <c r="AB56" i="4" s="1"/>
  <c r="AB57" i="4" s="1"/>
  <c r="AB58" i="4" s="1"/>
  <c r="AB59" i="4" s="1"/>
  <c r="AB60" i="4" s="1"/>
  <c r="AB61" i="4" s="1"/>
  <c r="AB62" i="4" s="1"/>
  <c r="AB63" i="4" s="1"/>
  <c r="AB64" i="4" s="1"/>
  <c r="AB65" i="4" s="1"/>
  <c r="AB66" i="4" s="1"/>
  <c r="AB67" i="4" s="1"/>
  <c r="AB68" i="4" s="1"/>
  <c r="AB69" i="4" s="1"/>
  <c r="AB70" i="4" s="1"/>
  <c r="AB71" i="4" s="1"/>
  <c r="AB72" i="4" s="1"/>
  <c r="AB73" i="4" s="1"/>
  <c r="AB74" i="4" s="1"/>
  <c r="AB75" i="4" s="1"/>
  <c r="AB76" i="4" s="1"/>
  <c r="AB77" i="4" s="1"/>
  <c r="AB78" i="4" s="1"/>
  <c r="AB79" i="4" s="1"/>
  <c r="AB80" i="4" s="1"/>
  <c r="AB81" i="4" s="1"/>
  <c r="AB82" i="4" s="1"/>
  <c r="AB83" i="4" s="1"/>
  <c r="AB84" i="4" s="1"/>
  <c r="AB85" i="4" s="1"/>
  <c r="AB86" i="4" s="1"/>
  <c r="AB87" i="4" s="1"/>
  <c r="AB88" i="4" s="1"/>
  <c r="AB89" i="4" s="1"/>
  <c r="AB90" i="4" s="1"/>
  <c r="AB91" i="4" s="1"/>
  <c r="AB92" i="4" s="1"/>
  <c r="AB93" i="4" s="1"/>
  <c r="AB94" i="4" s="1"/>
  <c r="AB95" i="4" s="1"/>
  <c r="AB96" i="4" s="1"/>
  <c r="AB97" i="4" s="1"/>
  <c r="AB98" i="4" s="1"/>
  <c r="AB99" i="4" s="1"/>
  <c r="AB100" i="4" s="1"/>
  <c r="AB101" i="4" s="1"/>
  <c r="AC2" i="4"/>
  <c r="AC3" i="4" s="1"/>
  <c r="AC4" i="4" s="1"/>
  <c r="AC5" i="4" s="1"/>
  <c r="AC6" i="4" s="1"/>
  <c r="AC7" i="4" s="1"/>
  <c r="AC8" i="4" s="1"/>
  <c r="AC9" i="4" s="1"/>
  <c r="AC10" i="4" s="1"/>
  <c r="AC11" i="4" s="1"/>
  <c r="AC12" i="4" s="1"/>
  <c r="AC13" i="4" s="1"/>
  <c r="AC14" i="4" s="1"/>
  <c r="AC15" i="4" s="1"/>
  <c r="AC16" i="4" s="1"/>
  <c r="AC17" i="4" s="1"/>
  <c r="AC18" i="4" s="1"/>
  <c r="AC19" i="4" s="1"/>
  <c r="AC20" i="4" s="1"/>
  <c r="AC21" i="4" s="1"/>
  <c r="AC22" i="4" s="1"/>
  <c r="AC23" i="4" s="1"/>
  <c r="AC24" i="4" s="1"/>
  <c r="AC25" i="4" s="1"/>
  <c r="AC26" i="4" s="1"/>
  <c r="AC27" i="4" s="1"/>
  <c r="AC28" i="4" s="1"/>
  <c r="AC29" i="4" s="1"/>
  <c r="AC30" i="4" s="1"/>
  <c r="AC31" i="4" s="1"/>
  <c r="AC32" i="4" s="1"/>
  <c r="AC33" i="4" s="1"/>
  <c r="AC34" i="4" s="1"/>
  <c r="AC35" i="4" s="1"/>
  <c r="AC36" i="4" s="1"/>
  <c r="AC37" i="4" s="1"/>
  <c r="AC38" i="4" s="1"/>
  <c r="AC39" i="4" s="1"/>
  <c r="AC40" i="4" s="1"/>
  <c r="AC41" i="4" s="1"/>
  <c r="AC42" i="4" s="1"/>
  <c r="AC43" i="4" s="1"/>
  <c r="AC44" i="4" s="1"/>
  <c r="AC45" i="4" s="1"/>
  <c r="AC46" i="4" s="1"/>
  <c r="AC47" i="4" s="1"/>
  <c r="AC48" i="4" s="1"/>
  <c r="AC49" i="4" s="1"/>
  <c r="AC50" i="4" s="1"/>
  <c r="AC51" i="4" s="1"/>
  <c r="AC52" i="4" s="1"/>
  <c r="AC53" i="4" s="1"/>
  <c r="AC54" i="4" s="1"/>
  <c r="AC55" i="4" s="1"/>
  <c r="AC56" i="4" s="1"/>
  <c r="AC57" i="4" s="1"/>
  <c r="AC58" i="4" s="1"/>
  <c r="AC59" i="4" s="1"/>
  <c r="AC60" i="4" s="1"/>
  <c r="AC61" i="4" s="1"/>
  <c r="AC62" i="4" s="1"/>
  <c r="AC63" i="4" s="1"/>
  <c r="AC64" i="4" s="1"/>
  <c r="AC65" i="4" s="1"/>
  <c r="AC66" i="4" s="1"/>
  <c r="AC67" i="4" s="1"/>
  <c r="AC68" i="4" s="1"/>
  <c r="AC69" i="4" s="1"/>
  <c r="AC70" i="4" s="1"/>
  <c r="AC71" i="4" s="1"/>
  <c r="AC72" i="4" s="1"/>
  <c r="AC73" i="4" s="1"/>
  <c r="AC74" i="4" s="1"/>
  <c r="AC75" i="4" s="1"/>
  <c r="AC76" i="4" s="1"/>
  <c r="AC77" i="4" s="1"/>
  <c r="AC78" i="4" s="1"/>
  <c r="AC79" i="4" s="1"/>
  <c r="AC80" i="4" s="1"/>
  <c r="AC81" i="4" s="1"/>
  <c r="AC82" i="4" s="1"/>
  <c r="AC83" i="4" s="1"/>
  <c r="AC84" i="4" s="1"/>
  <c r="AC85" i="4" s="1"/>
  <c r="AC86" i="4" s="1"/>
  <c r="AC87" i="4" s="1"/>
  <c r="AC88" i="4" s="1"/>
  <c r="AC89" i="4" s="1"/>
  <c r="AC90" i="4" s="1"/>
  <c r="AC91" i="4" s="1"/>
  <c r="AC92" i="4" s="1"/>
  <c r="AC93" i="4" s="1"/>
  <c r="AC94" i="4" s="1"/>
  <c r="AC95" i="4" s="1"/>
  <c r="AC96" i="4" s="1"/>
  <c r="AC97" i="4" s="1"/>
  <c r="AC98" i="4" s="1"/>
  <c r="AC99" i="4" s="1"/>
  <c r="AC100" i="4" s="1"/>
  <c r="AC101" i="4" s="1"/>
  <c r="AD2" i="4"/>
  <c r="AD3" i="4" s="1"/>
  <c r="T3" i="4"/>
  <c r="T4" i="4" s="1"/>
  <c r="V3" i="4"/>
  <c r="V4" i="4" s="1"/>
  <c r="V5" i="4" s="1"/>
  <c r="V6" i="4" s="1"/>
  <c r="V7" i="4" s="1"/>
  <c r="V8" i="4" s="1"/>
  <c r="V9" i="4" s="1"/>
  <c r="V10" i="4" s="1"/>
  <c r="V11" i="4" s="1"/>
  <c r="V12" i="4" s="1"/>
  <c r="V13" i="4" s="1"/>
  <c r="V14" i="4" s="1"/>
  <c r="V15" i="4" s="1"/>
  <c r="V16" i="4" s="1"/>
  <c r="V17" i="4" s="1"/>
  <c r="V18" i="4" s="1"/>
  <c r="V19" i="4" s="1"/>
  <c r="V20" i="4" s="1"/>
  <c r="V21" i="4" s="1"/>
  <c r="V22" i="4" s="1"/>
  <c r="V23" i="4" s="1"/>
  <c r="V24" i="4" s="1"/>
  <c r="V25" i="4" s="1"/>
  <c r="V26" i="4" s="1"/>
  <c r="V27" i="4" s="1"/>
  <c r="V28" i="4" s="1"/>
  <c r="V29" i="4" s="1"/>
  <c r="V30" i="4" s="1"/>
  <c r="V31" i="4" s="1"/>
  <c r="V32" i="4" s="1"/>
  <c r="V33" i="4" s="1"/>
  <c r="V34" i="4" s="1"/>
  <c r="V35" i="4" s="1"/>
  <c r="V36" i="4" s="1"/>
  <c r="V37" i="4" s="1"/>
  <c r="V38" i="4" s="1"/>
  <c r="V39" i="4" s="1"/>
  <c r="V40" i="4" s="1"/>
  <c r="V41" i="4" s="1"/>
  <c r="V42" i="4" s="1"/>
  <c r="V43" i="4" s="1"/>
  <c r="V44" i="4" s="1"/>
  <c r="V45" i="4" s="1"/>
  <c r="V46" i="4" s="1"/>
  <c r="V47" i="4" s="1"/>
  <c r="V48" i="4" s="1"/>
  <c r="V49" i="4" s="1"/>
  <c r="V50" i="4" s="1"/>
  <c r="V51" i="4" s="1"/>
  <c r="V52" i="4" s="1"/>
  <c r="V53" i="4" s="1"/>
  <c r="V54" i="4" s="1"/>
  <c r="V55" i="4" s="1"/>
  <c r="V56" i="4" s="1"/>
  <c r="V57" i="4" s="1"/>
  <c r="V58" i="4" s="1"/>
  <c r="V59" i="4" s="1"/>
  <c r="V60" i="4" s="1"/>
  <c r="V61" i="4" s="1"/>
  <c r="V62" i="4" s="1"/>
  <c r="V63" i="4" s="1"/>
  <c r="V64" i="4" s="1"/>
  <c r="V65" i="4" s="1"/>
  <c r="V66" i="4" s="1"/>
  <c r="V67" i="4" s="1"/>
  <c r="V68" i="4" s="1"/>
  <c r="V69" i="4" s="1"/>
  <c r="V70" i="4" s="1"/>
  <c r="V71" i="4" s="1"/>
  <c r="V72" i="4" s="1"/>
  <c r="V73" i="4" s="1"/>
  <c r="V74" i="4" s="1"/>
  <c r="V75" i="4" s="1"/>
  <c r="V76" i="4" s="1"/>
  <c r="V77" i="4" s="1"/>
  <c r="V78" i="4" s="1"/>
  <c r="V79" i="4" s="1"/>
  <c r="V80" i="4" s="1"/>
  <c r="V81" i="4" s="1"/>
  <c r="V82" i="4" s="1"/>
  <c r="V83" i="4" s="1"/>
  <c r="V84" i="4" s="1"/>
  <c r="V85" i="4" s="1"/>
  <c r="V86" i="4" s="1"/>
  <c r="V87" i="4" s="1"/>
  <c r="V88" i="4" s="1"/>
  <c r="V89" i="4" s="1"/>
  <c r="V90" i="4" s="1"/>
  <c r="V91" i="4" s="1"/>
  <c r="V92" i="4" s="1"/>
  <c r="V93" i="4" s="1"/>
  <c r="V94" i="4" s="1"/>
  <c r="V95" i="4" s="1"/>
  <c r="V96" i="4" s="1"/>
  <c r="V97" i="4" s="1"/>
  <c r="V98" i="4" s="1"/>
  <c r="V99" i="4" s="1"/>
  <c r="V100" i="4" s="1"/>
  <c r="V101" i="4" s="1"/>
  <c r="W3" i="4"/>
  <c r="W4" i="4" s="1"/>
  <c r="W5" i="4" s="1"/>
  <c r="W6" i="4" s="1"/>
  <c r="W7" i="4" s="1"/>
  <c r="W8" i="4" s="1"/>
  <c r="W9" i="4" s="1"/>
  <c r="W10" i="4" s="1"/>
  <c r="W11" i="4" s="1"/>
  <c r="W12" i="4" s="1"/>
  <c r="W13" i="4" s="1"/>
  <c r="W14" i="4" s="1"/>
  <c r="W15" i="4" s="1"/>
  <c r="W16" i="4" s="1"/>
  <c r="W17" i="4" s="1"/>
  <c r="W18" i="4" s="1"/>
  <c r="W19" i="4" s="1"/>
  <c r="W20" i="4" s="1"/>
  <c r="W21" i="4" s="1"/>
  <c r="W22" i="4" s="1"/>
  <c r="W23" i="4" s="1"/>
  <c r="W24" i="4" s="1"/>
  <c r="W25" i="4" s="1"/>
  <c r="W26" i="4" s="1"/>
  <c r="W27" i="4" s="1"/>
  <c r="W28" i="4" s="1"/>
  <c r="W29" i="4" s="1"/>
  <c r="W30" i="4" s="1"/>
  <c r="W31" i="4" s="1"/>
  <c r="W32" i="4" s="1"/>
  <c r="W33" i="4" s="1"/>
  <c r="W34" i="4" s="1"/>
  <c r="W35" i="4" s="1"/>
  <c r="W36" i="4" s="1"/>
  <c r="W37" i="4" s="1"/>
  <c r="W38" i="4" s="1"/>
  <c r="W39" i="4" s="1"/>
  <c r="W40" i="4" s="1"/>
  <c r="W41" i="4" s="1"/>
  <c r="W42" i="4" s="1"/>
  <c r="W43" i="4" s="1"/>
  <c r="W44" i="4" s="1"/>
  <c r="W45" i="4" s="1"/>
  <c r="W46" i="4" s="1"/>
  <c r="W47" i="4" s="1"/>
  <c r="W48" i="4" s="1"/>
  <c r="W49" i="4" s="1"/>
  <c r="W50" i="4" s="1"/>
  <c r="W51" i="4" s="1"/>
  <c r="W52" i="4" s="1"/>
  <c r="W53" i="4" s="1"/>
  <c r="W54" i="4" s="1"/>
  <c r="W55" i="4" s="1"/>
  <c r="W56" i="4" s="1"/>
  <c r="W57" i="4" s="1"/>
  <c r="W58" i="4" s="1"/>
  <c r="W59" i="4" s="1"/>
  <c r="W60" i="4" s="1"/>
  <c r="W61" i="4" s="1"/>
  <c r="W62" i="4" s="1"/>
  <c r="W63" i="4" s="1"/>
  <c r="W64" i="4" s="1"/>
  <c r="W65" i="4" s="1"/>
  <c r="W66" i="4" s="1"/>
  <c r="W67" i="4" s="1"/>
  <c r="W68" i="4" s="1"/>
  <c r="W69" i="4" s="1"/>
  <c r="W70" i="4" s="1"/>
  <c r="W71" i="4" s="1"/>
  <c r="W72" i="4" s="1"/>
  <c r="W73" i="4" s="1"/>
  <c r="W74" i="4" s="1"/>
  <c r="W75" i="4" s="1"/>
  <c r="W76" i="4" s="1"/>
  <c r="W77" i="4" s="1"/>
  <c r="W78" i="4" s="1"/>
  <c r="W79" i="4" s="1"/>
  <c r="W80" i="4" s="1"/>
  <c r="W81" i="4" s="1"/>
  <c r="W82" i="4" s="1"/>
  <c r="W83" i="4" s="1"/>
  <c r="W84" i="4" s="1"/>
  <c r="W85" i="4" s="1"/>
  <c r="W86" i="4" s="1"/>
  <c r="W87" i="4" s="1"/>
  <c r="W88" i="4" s="1"/>
  <c r="W89" i="4" s="1"/>
  <c r="W90" i="4" s="1"/>
  <c r="W91" i="4" s="1"/>
  <c r="W92" i="4" s="1"/>
  <c r="W93" i="4" s="1"/>
  <c r="W94" i="4" s="1"/>
  <c r="W95" i="4" s="1"/>
  <c r="W96" i="4" s="1"/>
  <c r="W97" i="4" s="1"/>
  <c r="W98" i="4" s="1"/>
  <c r="W99" i="4" s="1"/>
  <c r="W100" i="4" s="1"/>
  <c r="W101" i="4" s="1"/>
  <c r="Y3" i="4"/>
  <c r="S4" i="4"/>
  <c r="S5" i="4" s="1"/>
  <c r="S6" i="4" s="1"/>
  <c r="S7" i="4" s="1"/>
  <c r="S8" i="4" s="1"/>
  <c r="S9" i="4" s="1"/>
  <c r="S10" i="4" s="1"/>
  <c r="S11" i="4" s="1"/>
  <c r="S12" i="4" s="1"/>
  <c r="S13" i="4" s="1"/>
  <c r="S14" i="4" s="1"/>
  <c r="S15" i="4" s="1"/>
  <c r="S16" i="4" s="1"/>
  <c r="S17" i="4" s="1"/>
  <c r="S18" i="4" s="1"/>
  <c r="S19" i="4" s="1"/>
  <c r="S20" i="4" s="1"/>
  <c r="S21" i="4" s="1"/>
  <c r="S22" i="4" s="1"/>
  <c r="S23" i="4" s="1"/>
  <c r="S24" i="4" s="1"/>
  <c r="S25" i="4" s="1"/>
  <c r="S26" i="4" s="1"/>
  <c r="S27" i="4" s="1"/>
  <c r="S28" i="4" s="1"/>
  <c r="S29" i="4" s="1"/>
  <c r="S30" i="4" s="1"/>
  <c r="S31" i="4" s="1"/>
  <c r="S32" i="4" s="1"/>
  <c r="S33" i="4" s="1"/>
  <c r="S34" i="4" s="1"/>
  <c r="S35" i="4" s="1"/>
  <c r="S36" i="4" s="1"/>
  <c r="S37" i="4" s="1"/>
  <c r="S38" i="4" s="1"/>
  <c r="S39" i="4" s="1"/>
  <c r="S40" i="4" s="1"/>
  <c r="S41" i="4" s="1"/>
  <c r="S42" i="4" s="1"/>
  <c r="S43" i="4" s="1"/>
  <c r="S44" i="4" s="1"/>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S93" i="4" s="1"/>
  <c r="S94" i="4" s="1"/>
  <c r="S95" i="4" s="1"/>
  <c r="S96" i="4" s="1"/>
  <c r="S97" i="4" s="1"/>
  <c r="S98" i="4" s="1"/>
  <c r="S99" i="4" s="1"/>
  <c r="S100" i="4" s="1"/>
  <c r="S101" i="4" s="1"/>
  <c r="Y4" i="4"/>
  <c r="Y5" i="4" s="1"/>
  <c r="Y6" i="4" s="1"/>
  <c r="Y7" i="4" s="1"/>
  <c r="Y8" i="4" s="1"/>
  <c r="Y9" i="4" s="1"/>
  <c r="Y10" i="4" s="1"/>
  <c r="Y11" i="4" s="1"/>
  <c r="Y12" i="4" s="1"/>
  <c r="Y13" i="4" s="1"/>
  <c r="Y14" i="4" s="1"/>
  <c r="Y15" i="4" s="1"/>
  <c r="Y16" i="4" s="1"/>
  <c r="Y17" i="4" s="1"/>
  <c r="Y18" i="4" s="1"/>
  <c r="Y19" i="4" s="1"/>
  <c r="Y20" i="4" s="1"/>
  <c r="Y21" i="4" s="1"/>
  <c r="Y22" i="4" s="1"/>
  <c r="Y23" i="4" s="1"/>
  <c r="Y24" i="4" s="1"/>
  <c r="Y25" i="4" s="1"/>
  <c r="Y26" i="4" s="1"/>
  <c r="Y27" i="4" s="1"/>
  <c r="Y28" i="4" s="1"/>
  <c r="Y29" i="4" s="1"/>
  <c r="Y30" i="4" s="1"/>
  <c r="Y31" i="4" s="1"/>
  <c r="Y32" i="4" s="1"/>
  <c r="Y33" i="4" s="1"/>
  <c r="Y34" i="4" s="1"/>
  <c r="Y35" i="4" s="1"/>
  <c r="Y36" i="4" s="1"/>
  <c r="Y37" i="4" s="1"/>
  <c r="Y38" i="4" s="1"/>
  <c r="Y39" i="4" s="1"/>
  <c r="Y40" i="4" s="1"/>
  <c r="Y41" i="4" s="1"/>
  <c r="Y42" i="4" s="1"/>
  <c r="Y43" i="4" s="1"/>
  <c r="Y44" i="4" s="1"/>
  <c r="Y45" i="4" s="1"/>
  <c r="Y46" i="4" s="1"/>
  <c r="Y47" i="4" s="1"/>
  <c r="Y48" i="4" s="1"/>
  <c r="Y49" i="4" s="1"/>
  <c r="Y50" i="4" s="1"/>
  <c r="Y51" i="4" s="1"/>
  <c r="Y52" i="4" s="1"/>
  <c r="Y53" i="4" s="1"/>
  <c r="Y54" i="4" s="1"/>
  <c r="Y55" i="4" s="1"/>
  <c r="Y56" i="4" s="1"/>
  <c r="Y57" i="4" s="1"/>
  <c r="Y58" i="4" s="1"/>
  <c r="Y59" i="4" s="1"/>
  <c r="Y60" i="4" s="1"/>
  <c r="Y61" i="4" s="1"/>
  <c r="Y62" i="4" s="1"/>
  <c r="Y63" i="4" s="1"/>
  <c r="Y64" i="4" s="1"/>
  <c r="Y65" i="4" s="1"/>
  <c r="Y66" i="4" s="1"/>
  <c r="Y67" i="4" s="1"/>
  <c r="Y68" i="4" s="1"/>
  <c r="Y69" i="4" s="1"/>
  <c r="Y70" i="4" s="1"/>
  <c r="Y71" i="4" s="1"/>
  <c r="Y72" i="4" s="1"/>
  <c r="Y73" i="4" s="1"/>
  <c r="Y74" i="4" s="1"/>
  <c r="Y75" i="4" s="1"/>
  <c r="Y76" i="4" s="1"/>
  <c r="Y77" i="4" s="1"/>
  <c r="Y78" i="4" s="1"/>
  <c r="Y79" i="4" s="1"/>
  <c r="Y80" i="4" s="1"/>
  <c r="Y81" i="4" s="1"/>
  <c r="Y82" i="4" s="1"/>
  <c r="Y83" i="4" s="1"/>
  <c r="Y84" i="4" s="1"/>
  <c r="Y85" i="4" s="1"/>
  <c r="Y86" i="4" s="1"/>
  <c r="Y87" i="4" s="1"/>
  <c r="Y88" i="4" s="1"/>
  <c r="Y89" i="4" s="1"/>
  <c r="Y90" i="4" s="1"/>
  <c r="Y91" i="4" s="1"/>
  <c r="Y92" i="4" s="1"/>
  <c r="Y93" i="4" s="1"/>
  <c r="Y94" i="4" s="1"/>
  <c r="Y95" i="4" s="1"/>
  <c r="Y96" i="4" s="1"/>
  <c r="Y97" i="4" s="1"/>
  <c r="Y98" i="4" s="1"/>
  <c r="Y99" i="4" s="1"/>
  <c r="Y100" i="4" s="1"/>
  <c r="Y101" i="4" s="1"/>
  <c r="AD4" i="4"/>
  <c r="AD5" i="4" s="1"/>
  <c r="AD6" i="4" s="1"/>
  <c r="AD7" i="4" s="1"/>
  <c r="AD8" i="4" s="1"/>
  <c r="AD9" i="4" s="1"/>
  <c r="AD10" i="4" s="1"/>
  <c r="AD11" i="4" s="1"/>
  <c r="AD12" i="4" s="1"/>
  <c r="AD13" i="4" s="1"/>
  <c r="AD14" i="4" s="1"/>
  <c r="AD15" i="4" s="1"/>
  <c r="AD16" i="4" s="1"/>
  <c r="AD17" i="4" s="1"/>
  <c r="AD18" i="4" s="1"/>
  <c r="AD19" i="4" s="1"/>
  <c r="AD20" i="4" s="1"/>
  <c r="AD21" i="4" s="1"/>
  <c r="AD22" i="4" s="1"/>
  <c r="AD23" i="4" s="1"/>
  <c r="AD24" i="4" s="1"/>
  <c r="AD25" i="4" s="1"/>
  <c r="AD26" i="4" s="1"/>
  <c r="AD27" i="4" s="1"/>
  <c r="AD28" i="4" s="1"/>
  <c r="AD29" i="4" s="1"/>
  <c r="AD30" i="4" s="1"/>
  <c r="AD31" i="4" s="1"/>
  <c r="AD32" i="4" s="1"/>
  <c r="AD33" i="4" s="1"/>
  <c r="AD34" i="4" s="1"/>
  <c r="AD35" i="4" s="1"/>
  <c r="AD36" i="4" s="1"/>
  <c r="AD37" i="4" s="1"/>
  <c r="AD38" i="4" s="1"/>
  <c r="AD39" i="4" s="1"/>
  <c r="AD40" i="4" s="1"/>
  <c r="AD41" i="4" s="1"/>
  <c r="AD42" i="4" s="1"/>
  <c r="AD43" i="4" s="1"/>
  <c r="AD44" i="4" s="1"/>
  <c r="AD45" i="4" s="1"/>
  <c r="AD46" i="4" s="1"/>
  <c r="AD47" i="4" s="1"/>
  <c r="AD48" i="4" s="1"/>
  <c r="AD49" i="4" s="1"/>
  <c r="AD50" i="4" s="1"/>
  <c r="AD51" i="4" s="1"/>
  <c r="AD52" i="4" s="1"/>
  <c r="AD53" i="4" s="1"/>
  <c r="AD54" i="4" s="1"/>
  <c r="AD55" i="4" s="1"/>
  <c r="AD56" i="4" s="1"/>
  <c r="AD57" i="4" s="1"/>
  <c r="AD58" i="4" s="1"/>
  <c r="AD59" i="4" s="1"/>
  <c r="AD60" i="4" s="1"/>
  <c r="AD61" i="4" s="1"/>
  <c r="AD62" i="4" s="1"/>
  <c r="AD63" i="4" s="1"/>
  <c r="AD64" i="4" s="1"/>
  <c r="AD65" i="4" s="1"/>
  <c r="AD66" i="4" s="1"/>
  <c r="AD67" i="4" s="1"/>
  <c r="AD68" i="4" s="1"/>
  <c r="AD69" i="4" s="1"/>
  <c r="AD70" i="4" s="1"/>
  <c r="AD71" i="4" s="1"/>
  <c r="AD72" i="4" s="1"/>
  <c r="AD73" i="4" s="1"/>
  <c r="AD74" i="4" s="1"/>
  <c r="AD75" i="4" s="1"/>
  <c r="AD76" i="4" s="1"/>
  <c r="AD77" i="4" s="1"/>
  <c r="AD78" i="4" s="1"/>
  <c r="AD79" i="4" s="1"/>
  <c r="AD80" i="4" s="1"/>
  <c r="AD81" i="4" s="1"/>
  <c r="AD82" i="4" s="1"/>
  <c r="AD83" i="4" s="1"/>
  <c r="AD84" i="4" s="1"/>
  <c r="AD85" i="4" s="1"/>
  <c r="AD86" i="4" s="1"/>
  <c r="AD87" i="4" s="1"/>
  <c r="AD88" i="4" s="1"/>
  <c r="AD89" i="4" s="1"/>
  <c r="AD90" i="4" s="1"/>
  <c r="AD91" i="4" s="1"/>
  <c r="AD92" i="4" s="1"/>
  <c r="AD93" i="4" s="1"/>
  <c r="AD94" i="4" s="1"/>
  <c r="AD95" i="4" s="1"/>
  <c r="AD96" i="4" s="1"/>
  <c r="AD97" i="4" s="1"/>
  <c r="AD98" i="4" s="1"/>
  <c r="AD99" i="4" s="1"/>
  <c r="AD100" i="4" s="1"/>
  <c r="AD101" i="4" s="1"/>
  <c r="T5" i="4"/>
  <c r="T6" i="4" s="1"/>
  <c r="T7" i="4" s="1"/>
  <c r="T8" i="4" s="1"/>
  <c r="T9" i="4" s="1"/>
  <c r="T10" i="4" s="1"/>
  <c r="T11" i="4" s="1"/>
  <c r="T12" i="4" s="1"/>
  <c r="T13" i="4" s="1"/>
  <c r="T14" i="4" s="1"/>
  <c r="T15" i="4" s="1"/>
  <c r="T16" i="4" s="1"/>
  <c r="T17" i="4" s="1"/>
  <c r="T18" i="4" s="1"/>
  <c r="T19" i="4" s="1"/>
  <c r="T20" i="4" s="1"/>
  <c r="T21" i="4" s="1"/>
  <c r="T22" i="4" s="1"/>
  <c r="T23" i="4" s="1"/>
  <c r="T24" i="4" s="1"/>
  <c r="T25" i="4" s="1"/>
  <c r="T26" i="4" s="1"/>
  <c r="T27" i="4" s="1"/>
  <c r="T28" i="4" s="1"/>
  <c r="T29" i="4" s="1"/>
  <c r="T30" i="4" s="1"/>
  <c r="T31" i="4" s="1"/>
  <c r="T32" i="4" s="1"/>
  <c r="T33" i="4" s="1"/>
  <c r="T34" i="4" s="1"/>
  <c r="T35" i="4" s="1"/>
  <c r="T36" i="4" s="1"/>
  <c r="T37" i="4" s="1"/>
  <c r="T38" i="4" s="1"/>
  <c r="T39" i="4" s="1"/>
  <c r="T40" i="4" s="1"/>
  <c r="T41" i="4" s="1"/>
  <c r="T42" i="4" s="1"/>
  <c r="T43" i="4" s="1"/>
  <c r="T44" i="4" s="1"/>
  <c r="T45" i="4" s="1"/>
  <c r="T46" i="4" s="1"/>
  <c r="T47" i="4" s="1"/>
  <c r="T48" i="4" s="1"/>
  <c r="T49" i="4" s="1"/>
  <c r="T50" i="4" s="1"/>
  <c r="T51" i="4" s="1"/>
  <c r="T52" i="4" s="1"/>
  <c r="T53" i="4" s="1"/>
  <c r="T54" i="4" s="1"/>
  <c r="T55" i="4" s="1"/>
  <c r="T56" i="4" s="1"/>
  <c r="T57" i="4" s="1"/>
  <c r="T58" i="4" s="1"/>
  <c r="T59" i="4" s="1"/>
  <c r="T60" i="4" s="1"/>
  <c r="T61" i="4" s="1"/>
  <c r="T62" i="4" s="1"/>
  <c r="T63" i="4" s="1"/>
  <c r="T64" i="4" s="1"/>
  <c r="T65" i="4" s="1"/>
  <c r="T66" i="4" s="1"/>
  <c r="T67" i="4" s="1"/>
  <c r="T68" i="4" s="1"/>
  <c r="T69" i="4" s="1"/>
  <c r="T70" i="4" s="1"/>
  <c r="T71" i="4" s="1"/>
  <c r="T72" i="4" s="1"/>
  <c r="T73" i="4" s="1"/>
  <c r="T74" i="4" s="1"/>
  <c r="T75" i="4" s="1"/>
  <c r="T76" i="4" s="1"/>
  <c r="T77" i="4" s="1"/>
  <c r="T78" i="4" s="1"/>
  <c r="T79" i="4" s="1"/>
  <c r="T80" i="4" s="1"/>
  <c r="T81" i="4" s="1"/>
  <c r="T82" i="4" s="1"/>
  <c r="T83" i="4" s="1"/>
  <c r="T84" i="4" s="1"/>
  <c r="T85" i="4" s="1"/>
  <c r="T86" i="4" s="1"/>
  <c r="T87" i="4" s="1"/>
  <c r="T88" i="4" s="1"/>
  <c r="T89" i="4" s="1"/>
  <c r="T90" i="4" s="1"/>
  <c r="T91" i="4" s="1"/>
  <c r="T92" i="4" s="1"/>
  <c r="T93" i="4" s="1"/>
  <c r="T94" i="4" s="1"/>
  <c r="T95" i="4" s="1"/>
  <c r="T96" i="4" s="1"/>
  <c r="T97" i="4" s="1"/>
  <c r="T98" i="4" s="1"/>
  <c r="T99" i="4" s="1"/>
  <c r="T100" i="4" s="1"/>
  <c r="T101" i="4" s="1"/>
  <c r="X6" i="4"/>
  <c r="X7" i="4" s="1"/>
  <c r="X8" i="4" s="1"/>
  <c r="X9" i="4" s="1"/>
  <c r="X10" i="4" s="1"/>
  <c r="X11" i="4" s="1"/>
  <c r="X12" i="4" s="1"/>
  <c r="X13" i="4" s="1"/>
  <c r="X14" i="4" s="1"/>
  <c r="X15" i="4" s="1"/>
  <c r="X16" i="4" s="1"/>
  <c r="X17" i="4" s="1"/>
  <c r="X18" i="4" s="1"/>
  <c r="X19" i="4" s="1"/>
  <c r="X20" i="4" s="1"/>
  <c r="X21" i="4" s="1"/>
  <c r="X22" i="4" s="1"/>
  <c r="X23" i="4" s="1"/>
  <c r="X24" i="4" s="1"/>
  <c r="X25" i="4" s="1"/>
  <c r="X26" i="4" s="1"/>
  <c r="X27" i="4" s="1"/>
  <c r="X28" i="4" s="1"/>
  <c r="X29" i="4" s="1"/>
  <c r="X30" i="4" s="1"/>
  <c r="X31" i="4" s="1"/>
  <c r="X32" i="4" s="1"/>
  <c r="X33" i="4" s="1"/>
  <c r="X34" i="4" s="1"/>
  <c r="X35" i="4" s="1"/>
  <c r="X36" i="4" s="1"/>
  <c r="X37" i="4" s="1"/>
  <c r="X38" i="4" s="1"/>
  <c r="X39" i="4" s="1"/>
  <c r="X40" i="4" s="1"/>
  <c r="X41" i="4" s="1"/>
  <c r="X42" i="4" s="1"/>
  <c r="X43" i="4" s="1"/>
  <c r="X44" i="4" s="1"/>
  <c r="X45" i="4" s="1"/>
  <c r="X46" i="4" s="1"/>
  <c r="X47" i="4" s="1"/>
  <c r="X48" i="4" s="1"/>
  <c r="X49" i="4" s="1"/>
  <c r="X50" i="4" s="1"/>
  <c r="X51" i="4" s="1"/>
  <c r="X52" i="4" s="1"/>
  <c r="X53" i="4" s="1"/>
  <c r="X54" i="4" s="1"/>
  <c r="X55" i="4" s="1"/>
  <c r="X56" i="4" s="1"/>
  <c r="X57" i="4" s="1"/>
  <c r="X58" i="4" s="1"/>
  <c r="X59" i="4" s="1"/>
  <c r="X60" i="4" s="1"/>
  <c r="X61" i="4" s="1"/>
  <c r="X62" i="4" s="1"/>
  <c r="X63" i="4" s="1"/>
  <c r="X64" i="4" s="1"/>
  <c r="X65" i="4" s="1"/>
  <c r="X66" i="4" s="1"/>
  <c r="X67" i="4" s="1"/>
  <c r="X68" i="4" s="1"/>
  <c r="X69" i="4" s="1"/>
  <c r="X70" i="4" s="1"/>
  <c r="X71" i="4" s="1"/>
  <c r="X72" i="4" s="1"/>
  <c r="X73" i="4" s="1"/>
  <c r="X74" i="4" s="1"/>
  <c r="X75" i="4" s="1"/>
  <c r="X76" i="4" s="1"/>
  <c r="X77" i="4" s="1"/>
  <c r="X78" i="4" s="1"/>
  <c r="X79" i="4" s="1"/>
  <c r="X80" i="4" s="1"/>
  <c r="X81" i="4" s="1"/>
  <c r="X82" i="4" s="1"/>
  <c r="X83" i="4" s="1"/>
  <c r="X84" i="4" s="1"/>
  <c r="X85" i="4" s="1"/>
  <c r="X86" i="4" s="1"/>
  <c r="X87" i="4" s="1"/>
  <c r="X88" i="4" s="1"/>
  <c r="X89" i="4" s="1"/>
  <c r="X90" i="4" s="1"/>
  <c r="X91" i="4" s="1"/>
  <c r="X92" i="4" s="1"/>
  <c r="X93" i="4" s="1"/>
  <c r="X94" i="4" s="1"/>
  <c r="X95" i="4" s="1"/>
  <c r="X96" i="4" s="1"/>
  <c r="X97" i="4" s="1"/>
  <c r="X98" i="4" s="1"/>
  <c r="X99" i="4" s="1"/>
  <c r="X100" i="4" s="1"/>
  <c r="X101" i="4" s="1"/>
  <c r="X15" i="7"/>
  <c r="X16" i="7"/>
  <c r="X24" i="7"/>
  <c r="X25" i="7"/>
  <c r="X26" i="7"/>
  <c r="X33" i="7"/>
  <c r="X38" i="7"/>
  <c r="X40" i="7"/>
  <c r="X42" i="7"/>
  <c r="V46" i="7"/>
  <c r="X48" i="7"/>
  <c r="X50" i="7"/>
  <c r="X51" i="7"/>
  <c r="X55" i="7"/>
  <c r="X56" i="7"/>
  <c r="X57" i="7"/>
  <c r="X58" i="7"/>
  <c r="X59" i="7"/>
  <c r="X63" i="7"/>
  <c r="X66" i="7"/>
  <c r="X67" i="7"/>
  <c r="X73" i="7"/>
  <c r="X82" i="7"/>
  <c r="X115" i="7"/>
  <c r="X132" i="7"/>
  <c r="X140" i="7"/>
  <c r="X158" i="7"/>
  <c r="X159" i="7"/>
  <c r="X160" i="7"/>
  <c r="X161" i="7"/>
  <c r="X165" i="7"/>
  <c r="X167" i="7"/>
  <c r="X170" i="7"/>
  <c r="X171" i="7"/>
  <c r="X172" i="7"/>
  <c r="X173" i="7"/>
  <c r="X176" i="7"/>
  <c r="X177" i="7"/>
  <c r="X178" i="7"/>
  <c r="X179" i="7"/>
  <c r="X182" i="7"/>
  <c r="X184" i="7"/>
  <c r="X185" i="7"/>
  <c r="X189" i="7"/>
  <c r="X190" i="7"/>
  <c r="X194" i="7"/>
  <c r="X195" i="7"/>
  <c r="X196" i="7"/>
  <c r="X197" i="7"/>
  <c r="X200" i="7"/>
  <c r="D7" i="3"/>
  <c r="D8" i="3"/>
  <c r="D9" i="3"/>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P4" i="7"/>
  <c r="P6" i="7"/>
  <c r="V6" i="7" s="1"/>
  <c r="P7" i="7"/>
  <c r="P9" i="7"/>
  <c r="P3" i="7"/>
  <c r="P5" i="7"/>
  <c r="P8" i="7"/>
  <c r="P10" i="7"/>
  <c r="P11" i="7"/>
  <c r="P12" i="7"/>
  <c r="P13" i="7"/>
  <c r="W13" i="7" s="1"/>
  <c r="P15" i="7"/>
  <c r="P16" i="7"/>
  <c r="P17" i="7"/>
  <c r="P18" i="7"/>
  <c r="P19" i="7"/>
  <c r="P20" i="7"/>
  <c r="P21" i="7"/>
  <c r="P22" i="7"/>
  <c r="P23" i="7"/>
  <c r="P24" i="7"/>
  <c r="P25" i="7"/>
  <c r="P26" i="7"/>
  <c r="W26" i="7" s="1"/>
  <c r="P27" i="7"/>
  <c r="P28" i="7"/>
  <c r="V28" i="7" s="1"/>
  <c r="P29" i="7"/>
  <c r="W29" i="7" s="1"/>
  <c r="P30" i="7"/>
  <c r="P31" i="7"/>
  <c r="P32" i="7"/>
  <c r="P33" i="7"/>
  <c r="P34" i="7"/>
  <c r="P35" i="7"/>
  <c r="P36" i="7"/>
  <c r="P37" i="7"/>
  <c r="P38" i="7"/>
  <c r="P39" i="7"/>
  <c r="V39" i="7" s="1"/>
  <c r="P40" i="7"/>
  <c r="P41" i="7"/>
  <c r="P42" i="7"/>
  <c r="P43" i="7"/>
  <c r="P44" i="7"/>
  <c r="P45" i="7"/>
  <c r="P46" i="7"/>
  <c r="P47" i="7"/>
  <c r="P48" i="7"/>
  <c r="P49" i="7"/>
  <c r="P50" i="7"/>
  <c r="P51" i="7"/>
  <c r="W51" i="7" s="1"/>
  <c r="P52" i="7"/>
  <c r="P53" i="7"/>
  <c r="P54" i="7"/>
  <c r="V54" i="7" s="1"/>
  <c r="P55" i="7"/>
  <c r="P56" i="7"/>
  <c r="P57" i="7"/>
  <c r="P58" i="7"/>
  <c r="P59" i="7"/>
  <c r="W59" i="7"/>
  <c r="P60" i="7"/>
  <c r="P61" i="7"/>
  <c r="P62" i="7"/>
  <c r="P63" i="7"/>
  <c r="W63" i="7" s="1"/>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W156" i="7"/>
  <c r="P157" i="7"/>
  <c r="W157" i="7" s="1"/>
  <c r="P158" i="7"/>
  <c r="W158" i="7"/>
  <c r="P159" i="7"/>
  <c r="W159" i="7" s="1"/>
  <c r="P160" i="7"/>
  <c r="P161" i="7"/>
  <c r="W161" i="7"/>
  <c r="P162" i="7"/>
  <c r="W162" i="7"/>
  <c r="P163" i="7"/>
  <c r="W163" i="7" s="1"/>
  <c r="P164" i="7"/>
  <c r="W164" i="7" s="1"/>
  <c r="P165" i="7"/>
  <c r="P166" i="7"/>
  <c r="W166" i="7" s="1"/>
  <c r="P167" i="7"/>
  <c r="P168" i="7"/>
  <c r="W168" i="7"/>
  <c r="P169" i="7"/>
  <c r="W169" i="7"/>
  <c r="P170" i="7"/>
  <c r="W170" i="7" s="1"/>
  <c r="P171" i="7"/>
  <c r="W171" i="7" s="1"/>
  <c r="P172" i="7"/>
  <c r="W172" i="7" s="1"/>
  <c r="P173" i="7"/>
  <c r="W173" i="7"/>
  <c r="P174" i="7"/>
  <c r="P175" i="7"/>
  <c r="W175" i="7"/>
  <c r="P176" i="7"/>
  <c r="P177" i="7"/>
  <c r="W177" i="7" s="1"/>
  <c r="P178" i="7"/>
  <c r="W178" i="7" s="1"/>
  <c r="P179" i="7"/>
  <c r="P180" i="7"/>
  <c r="W180" i="7" s="1"/>
  <c r="P181" i="7"/>
  <c r="W181" i="7" s="1"/>
  <c r="P182" i="7"/>
  <c r="W182" i="7"/>
  <c r="P183" i="7"/>
  <c r="V183" i="7" s="1"/>
  <c r="P184" i="7"/>
  <c r="W184" i="7" s="1"/>
  <c r="P185" i="7"/>
  <c r="W185" i="7" s="1"/>
  <c r="P186" i="7"/>
  <c r="W186" i="7" s="1"/>
  <c r="P187" i="7"/>
  <c r="W187" i="7"/>
  <c r="P188" i="7"/>
  <c r="P189" i="7"/>
  <c r="W189" i="7"/>
  <c r="P190" i="7"/>
  <c r="W190" i="7" s="1"/>
  <c r="P191" i="7"/>
  <c r="W191" i="7" s="1"/>
  <c r="P192" i="7"/>
  <c r="W192" i="7" s="1"/>
  <c r="P193" i="7"/>
  <c r="W193" i="7" s="1"/>
  <c r="P194" i="7"/>
  <c r="W194" i="7"/>
  <c r="P195" i="7"/>
  <c r="W195" i="7" s="1"/>
  <c r="P196" i="7"/>
  <c r="W196" i="7"/>
  <c r="P197" i="7"/>
  <c r="W197" i="7"/>
  <c r="P198" i="7"/>
  <c r="W198" i="7" s="1"/>
  <c r="P199" i="7"/>
  <c r="W199" i="7"/>
  <c r="P200" i="7"/>
  <c r="W200" i="7" s="1"/>
  <c r="D10" i="3"/>
  <c r="D11" i="3"/>
  <c r="D12" i="3"/>
  <c r="D13" i="3"/>
  <c r="D14" i="3"/>
  <c r="D15" i="3"/>
  <c r="D16" i="3"/>
  <c r="D17" i="3"/>
  <c r="D18" i="3"/>
  <c r="D19" i="3"/>
  <c r="D20" i="3"/>
  <c r="D47" i="3"/>
  <c r="G47" i="3"/>
  <c r="J47" i="3"/>
  <c r="K47" i="3"/>
  <c r="L47" i="3"/>
  <c r="M47" i="3"/>
  <c r="N47" i="3"/>
  <c r="D48" i="3"/>
  <c r="G48" i="3"/>
  <c r="J48" i="3"/>
  <c r="K48" i="3"/>
  <c r="L48" i="3"/>
  <c r="M48" i="3"/>
  <c r="N48" i="3"/>
  <c r="D49" i="3"/>
  <c r="G49" i="3"/>
  <c r="J49" i="3"/>
  <c r="K49" i="3"/>
  <c r="L49" i="3"/>
  <c r="M49" i="3"/>
  <c r="N49" i="3"/>
  <c r="D50" i="3"/>
  <c r="G50" i="3"/>
  <c r="J50" i="3"/>
  <c r="K50" i="3"/>
  <c r="L50" i="3"/>
  <c r="M50" i="3"/>
  <c r="N50" i="3"/>
  <c r="D51" i="3"/>
  <c r="G51" i="3"/>
  <c r="J51" i="3"/>
  <c r="K51" i="3"/>
  <c r="L51" i="3"/>
  <c r="M51" i="3"/>
  <c r="N51" i="3"/>
  <c r="D52" i="3"/>
  <c r="G52" i="3"/>
  <c r="J52" i="3"/>
  <c r="K52" i="3"/>
  <c r="L52" i="3"/>
  <c r="M52" i="3"/>
  <c r="N52" i="3"/>
  <c r="D53" i="3"/>
  <c r="G53" i="3"/>
  <c r="J53" i="3"/>
  <c r="K53" i="3"/>
  <c r="L53" i="3"/>
  <c r="M53" i="3"/>
  <c r="N53" i="3"/>
  <c r="D54" i="3"/>
  <c r="G54" i="3"/>
  <c r="J54" i="3"/>
  <c r="K54" i="3"/>
  <c r="L54" i="3"/>
  <c r="M54" i="3"/>
  <c r="N54" i="3"/>
  <c r="D55" i="3"/>
  <c r="G55" i="3"/>
  <c r="J55" i="3"/>
  <c r="K55" i="3"/>
  <c r="L55" i="3"/>
  <c r="M55" i="3"/>
  <c r="N55" i="3"/>
  <c r="D56" i="3"/>
  <c r="G56" i="3"/>
  <c r="J56" i="3"/>
  <c r="K56" i="3"/>
  <c r="L56" i="3"/>
  <c r="M56" i="3"/>
  <c r="N56" i="3"/>
  <c r="D57" i="3"/>
  <c r="G57" i="3"/>
  <c r="J57" i="3"/>
  <c r="K57" i="3"/>
  <c r="L57" i="3"/>
  <c r="M57" i="3"/>
  <c r="N57" i="3"/>
  <c r="D58" i="3"/>
  <c r="G58" i="3"/>
  <c r="J58" i="3"/>
  <c r="K58" i="3"/>
  <c r="L58" i="3"/>
  <c r="M58" i="3"/>
  <c r="N58" i="3"/>
  <c r="D59" i="3"/>
  <c r="G59" i="3"/>
  <c r="J59" i="3"/>
  <c r="K59" i="3"/>
  <c r="L59" i="3"/>
  <c r="M59" i="3"/>
  <c r="N59" i="3"/>
  <c r="D60" i="3"/>
  <c r="G60" i="3"/>
  <c r="J60" i="3"/>
  <c r="K60" i="3"/>
  <c r="L60" i="3"/>
  <c r="M60" i="3"/>
  <c r="N60" i="3"/>
  <c r="D61" i="3"/>
  <c r="G61" i="3"/>
  <c r="J61" i="3"/>
  <c r="K61" i="3"/>
  <c r="L61" i="3"/>
  <c r="M61" i="3"/>
  <c r="N61" i="3"/>
  <c r="D95" i="3"/>
  <c r="E95" i="3" s="1"/>
  <c r="V42" i="7"/>
  <c r="V56" i="7"/>
  <c r="V160" i="7"/>
  <c r="V161" i="7"/>
  <c r="V172" i="7"/>
  <c r="V185" i="7"/>
  <c r="V199" i="7"/>
  <c r="D26" i="31"/>
  <c r="D25" i="31"/>
  <c r="D24" i="31"/>
  <c r="D23" i="31"/>
  <c r="D21" i="31"/>
  <c r="D20" i="31"/>
  <c r="D19" i="31"/>
  <c r="D18" i="31"/>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P121" i="8"/>
  <c r="P109" i="8"/>
  <c r="Q45" i="8"/>
  <c r="Q199" i="8"/>
  <c r="Q197" i="8"/>
  <c r="X197" i="8" s="1"/>
  <c r="V196" i="8"/>
  <c r="Q193" i="8"/>
  <c r="Q191" i="8"/>
  <c r="P189" i="8"/>
  <c r="Q187" i="8"/>
  <c r="P185" i="8"/>
  <c r="Q183" i="8"/>
  <c r="Q181" i="8"/>
  <c r="P177" i="8"/>
  <c r="Q173" i="8"/>
  <c r="Q169" i="8"/>
  <c r="Q167" i="8"/>
  <c r="Q165" i="8"/>
  <c r="P161" i="8"/>
  <c r="Q159" i="8"/>
  <c r="P157" i="8"/>
  <c r="P153" i="8"/>
  <c r="Q151" i="8"/>
  <c r="Q149" i="8"/>
  <c r="Q145" i="8"/>
  <c r="Q143" i="8"/>
  <c r="Y143" i="8" s="1"/>
  <c r="Q141" i="8"/>
  <c r="P137" i="8"/>
  <c r="Q135" i="8"/>
  <c r="P133" i="8"/>
  <c r="P129" i="8"/>
  <c r="P127" i="8"/>
  <c r="P125" i="8"/>
  <c r="Q119" i="8"/>
  <c r="Q117" i="8"/>
  <c r="Q115" i="8"/>
  <c r="Q113" i="8"/>
  <c r="Q111" i="8"/>
  <c r="Q107" i="8"/>
  <c r="Q105" i="8"/>
  <c r="P103" i="8"/>
  <c r="Q99" i="8"/>
  <c r="P97" i="8"/>
  <c r="P95" i="8"/>
  <c r="Q83" i="8"/>
  <c r="P80" i="8"/>
  <c r="P74" i="8"/>
  <c r="Q68" i="8"/>
  <c r="P62" i="8"/>
  <c r="Q57" i="8"/>
  <c r="P49" i="8"/>
  <c r="P43" i="8"/>
  <c r="Q40" i="8"/>
  <c r="P34" i="8"/>
  <c r="Q25" i="8"/>
  <c r="Q15" i="8"/>
  <c r="P9" i="8"/>
  <c r="P4" i="8"/>
  <c r="Q4" i="8"/>
  <c r="N4" i="8"/>
  <c r="R4" i="8"/>
  <c r="S4" i="8"/>
  <c r="P5" i="8"/>
  <c r="Q5" i="8"/>
  <c r="N5" i="8"/>
  <c r="R5" i="8"/>
  <c r="S5" i="8"/>
  <c r="U5" i="8" s="1"/>
  <c r="W5" i="8" s="1"/>
  <c r="P6" i="8"/>
  <c r="Q6" i="8"/>
  <c r="N6" i="8"/>
  <c r="R6" i="8"/>
  <c r="S6" i="8"/>
  <c r="P7" i="8"/>
  <c r="Q7" i="8"/>
  <c r="N7" i="8"/>
  <c r="R7" i="8"/>
  <c r="S7" i="8"/>
  <c r="P8" i="8"/>
  <c r="Q8" i="8"/>
  <c r="N8" i="8"/>
  <c r="R8" i="8"/>
  <c r="S8" i="8"/>
  <c r="U8" i="8" s="1"/>
  <c r="Q9" i="8"/>
  <c r="N9" i="8"/>
  <c r="R9" i="8"/>
  <c r="S9" i="8"/>
  <c r="U9" i="8" s="1"/>
  <c r="P10" i="8"/>
  <c r="Q10" i="8"/>
  <c r="N10" i="8"/>
  <c r="R10" i="8"/>
  <c r="S10" i="8"/>
  <c r="P11" i="8"/>
  <c r="Q11" i="8"/>
  <c r="N11" i="8"/>
  <c r="R11" i="8"/>
  <c r="S11" i="8"/>
  <c r="P12" i="8"/>
  <c r="Q12" i="8"/>
  <c r="N12" i="8"/>
  <c r="R12" i="8"/>
  <c r="S12" i="8"/>
  <c r="P13" i="8"/>
  <c r="W13" i="8" s="1"/>
  <c r="Q13" i="8"/>
  <c r="N13" i="8"/>
  <c r="R13" i="8"/>
  <c r="S13" i="8"/>
  <c r="P14" i="8"/>
  <c r="Q14" i="8"/>
  <c r="N14" i="8"/>
  <c r="R14" i="8"/>
  <c r="S14" i="8"/>
  <c r="U14" i="8" s="1"/>
  <c r="P15" i="8"/>
  <c r="N15" i="8"/>
  <c r="R15" i="8"/>
  <c r="S15" i="8"/>
  <c r="P16" i="8"/>
  <c r="Q16" i="8"/>
  <c r="N16" i="8"/>
  <c r="R16" i="8"/>
  <c r="S16" i="8"/>
  <c r="P17" i="8"/>
  <c r="Q17" i="8"/>
  <c r="N17" i="8"/>
  <c r="R17" i="8"/>
  <c r="S17" i="8"/>
  <c r="P18" i="8"/>
  <c r="Q18" i="8"/>
  <c r="N18" i="8"/>
  <c r="R18" i="8"/>
  <c r="S18" i="8"/>
  <c r="P19" i="8"/>
  <c r="Q19" i="8"/>
  <c r="N19" i="8"/>
  <c r="R19" i="8"/>
  <c r="S19" i="8"/>
  <c r="P20" i="8"/>
  <c r="Q20" i="8"/>
  <c r="N20" i="8"/>
  <c r="R20" i="8"/>
  <c r="S20" i="8"/>
  <c r="P21" i="8"/>
  <c r="Q21" i="8"/>
  <c r="N21" i="8"/>
  <c r="R21" i="8"/>
  <c r="S21" i="8"/>
  <c r="P22" i="8"/>
  <c r="Q22" i="8"/>
  <c r="N22" i="8"/>
  <c r="R22" i="8"/>
  <c r="S22" i="8"/>
  <c r="P23" i="8"/>
  <c r="Q23" i="8"/>
  <c r="N23" i="8"/>
  <c r="R23" i="8"/>
  <c r="S23" i="8"/>
  <c r="P24" i="8"/>
  <c r="Q24" i="8"/>
  <c r="N24" i="8"/>
  <c r="R24" i="8"/>
  <c r="S24" i="8"/>
  <c r="P25" i="8"/>
  <c r="N25" i="8"/>
  <c r="R25" i="8"/>
  <c r="S25" i="8"/>
  <c r="P26" i="8"/>
  <c r="Q26" i="8"/>
  <c r="N26" i="8"/>
  <c r="R26" i="8"/>
  <c r="S26" i="8"/>
  <c r="P27" i="8"/>
  <c r="Q27" i="8"/>
  <c r="N27" i="8"/>
  <c r="R27" i="8"/>
  <c r="S27" i="8"/>
  <c r="P28" i="8"/>
  <c r="V28" i="8" s="1"/>
  <c r="Q28" i="8"/>
  <c r="N28" i="8"/>
  <c r="R28" i="8"/>
  <c r="S28" i="8"/>
  <c r="P29" i="8"/>
  <c r="Q29" i="8"/>
  <c r="N29" i="8"/>
  <c r="R29" i="8"/>
  <c r="S29" i="8"/>
  <c r="Y29" i="8" s="1"/>
  <c r="P30" i="8"/>
  <c r="Q30" i="8"/>
  <c r="N30" i="8"/>
  <c r="R30" i="8"/>
  <c r="S30" i="8"/>
  <c r="P31" i="8"/>
  <c r="Q31" i="8"/>
  <c r="N31" i="8"/>
  <c r="R31" i="8"/>
  <c r="S31" i="8"/>
  <c r="P32" i="8"/>
  <c r="Q32" i="8"/>
  <c r="N32" i="8"/>
  <c r="R32" i="8"/>
  <c r="S32" i="8"/>
  <c r="P33" i="8"/>
  <c r="Q33" i="8"/>
  <c r="N33" i="8"/>
  <c r="R33" i="8"/>
  <c r="S33" i="8"/>
  <c r="Q34" i="8"/>
  <c r="N34" i="8"/>
  <c r="R34" i="8"/>
  <c r="S34" i="8"/>
  <c r="P35" i="8"/>
  <c r="W35" i="8" s="1"/>
  <c r="Q35" i="8"/>
  <c r="Y35" i="8" s="1"/>
  <c r="N35" i="8"/>
  <c r="R35" i="8"/>
  <c r="S35" i="8"/>
  <c r="P36" i="8"/>
  <c r="Q36" i="8"/>
  <c r="N36" i="8"/>
  <c r="R36" i="8"/>
  <c r="S36" i="8"/>
  <c r="P37" i="8"/>
  <c r="Q37" i="8"/>
  <c r="N37" i="8"/>
  <c r="R37" i="8"/>
  <c r="S37" i="8"/>
  <c r="P38" i="8"/>
  <c r="Q38" i="8"/>
  <c r="N38" i="8"/>
  <c r="R38" i="8"/>
  <c r="S38" i="8"/>
  <c r="P39" i="8"/>
  <c r="Q39" i="8"/>
  <c r="N39" i="8"/>
  <c r="R39" i="8"/>
  <c r="S39" i="8"/>
  <c r="X39" i="8"/>
  <c r="P40" i="8"/>
  <c r="N40" i="8"/>
  <c r="R40" i="8"/>
  <c r="S40" i="8"/>
  <c r="P41" i="8"/>
  <c r="Q41" i="8"/>
  <c r="N41" i="8"/>
  <c r="R41" i="8"/>
  <c r="S41" i="8"/>
  <c r="P42" i="8"/>
  <c r="Q42" i="8"/>
  <c r="N42" i="8"/>
  <c r="R42" i="8"/>
  <c r="S42" i="8"/>
  <c r="Q43" i="8"/>
  <c r="N43" i="8"/>
  <c r="R43" i="8"/>
  <c r="S43" i="8"/>
  <c r="P44" i="8"/>
  <c r="Q44" i="8"/>
  <c r="N44" i="8"/>
  <c r="R44" i="8"/>
  <c r="S44" i="8"/>
  <c r="P45" i="8"/>
  <c r="N45" i="8"/>
  <c r="R45" i="8"/>
  <c r="S45" i="8"/>
  <c r="X45" i="8" s="1"/>
  <c r="P46" i="8"/>
  <c r="Q46" i="8"/>
  <c r="N46" i="8"/>
  <c r="R46" i="8"/>
  <c r="S46" i="8"/>
  <c r="P47" i="8"/>
  <c r="Q47" i="8"/>
  <c r="N47" i="8"/>
  <c r="R47" i="8"/>
  <c r="S47" i="8"/>
  <c r="X47" i="8" s="1"/>
  <c r="P48" i="8"/>
  <c r="Q48" i="8"/>
  <c r="N48" i="8"/>
  <c r="R48" i="8"/>
  <c r="S48" i="8"/>
  <c r="Q49" i="8"/>
  <c r="N49" i="8"/>
  <c r="R49" i="8"/>
  <c r="S49" i="8"/>
  <c r="V49" i="8" s="1"/>
  <c r="P50" i="8"/>
  <c r="Q50" i="8"/>
  <c r="N50" i="8"/>
  <c r="R50" i="8"/>
  <c r="S50" i="8"/>
  <c r="P51" i="8"/>
  <c r="Q51" i="8"/>
  <c r="N51" i="8"/>
  <c r="R51" i="8"/>
  <c r="S51" i="8"/>
  <c r="V51" i="8" s="1"/>
  <c r="P52" i="8"/>
  <c r="Q52" i="8"/>
  <c r="N52" i="8"/>
  <c r="R52" i="8"/>
  <c r="S52" i="8"/>
  <c r="P53" i="8"/>
  <c r="Q53" i="8"/>
  <c r="N53" i="8"/>
  <c r="R53" i="8"/>
  <c r="S53" i="8"/>
  <c r="P54" i="8"/>
  <c r="Q54" i="8"/>
  <c r="N54" i="8"/>
  <c r="R54" i="8"/>
  <c r="X54" i="8" s="1"/>
  <c r="S54" i="8"/>
  <c r="P55" i="8"/>
  <c r="Q55" i="8"/>
  <c r="X55" i="8" s="1"/>
  <c r="N55" i="8"/>
  <c r="R55" i="8"/>
  <c r="S55" i="8"/>
  <c r="P56" i="8"/>
  <c r="Q56" i="8"/>
  <c r="N56" i="8"/>
  <c r="R56" i="8"/>
  <c r="S56" i="8"/>
  <c r="P57" i="8"/>
  <c r="N57" i="8"/>
  <c r="R57" i="8"/>
  <c r="S57" i="8"/>
  <c r="X57" i="8" s="1"/>
  <c r="P58" i="8"/>
  <c r="Q58" i="8"/>
  <c r="N58" i="8"/>
  <c r="R58" i="8"/>
  <c r="S58" i="8"/>
  <c r="P59" i="8"/>
  <c r="Q59" i="8"/>
  <c r="N59" i="8"/>
  <c r="R59" i="8"/>
  <c r="S59" i="8"/>
  <c r="X59" i="8" s="1"/>
  <c r="P60" i="8"/>
  <c r="Q60" i="8"/>
  <c r="N60" i="8"/>
  <c r="R60" i="8"/>
  <c r="S60" i="8"/>
  <c r="P61" i="8"/>
  <c r="Q61" i="8"/>
  <c r="N61" i="8"/>
  <c r="R61" i="8"/>
  <c r="S61" i="8"/>
  <c r="X61" i="8"/>
  <c r="Q62" i="8"/>
  <c r="N62" i="8"/>
  <c r="R62" i="8"/>
  <c r="S62" i="8"/>
  <c r="P63" i="8"/>
  <c r="W63" i="8" s="1"/>
  <c r="Q63" i="8"/>
  <c r="X63" i="8" s="1"/>
  <c r="N63" i="8"/>
  <c r="R63" i="8"/>
  <c r="S63" i="8"/>
  <c r="P64" i="8"/>
  <c r="Q64" i="8"/>
  <c r="X64" i="8" s="1"/>
  <c r="N64" i="8"/>
  <c r="R64" i="8"/>
  <c r="S64" i="8"/>
  <c r="P65" i="8"/>
  <c r="W65" i="8" s="1"/>
  <c r="Q65" i="8"/>
  <c r="N65" i="8"/>
  <c r="R65" i="8"/>
  <c r="S65" i="8"/>
  <c r="P66" i="8"/>
  <c r="Q66" i="8"/>
  <c r="N66" i="8"/>
  <c r="R66" i="8"/>
  <c r="S66" i="8"/>
  <c r="X66" i="8"/>
  <c r="P67" i="8"/>
  <c r="Q67" i="8"/>
  <c r="N67" i="8"/>
  <c r="R67" i="8"/>
  <c r="S67" i="8"/>
  <c r="P68" i="8"/>
  <c r="N68" i="8"/>
  <c r="R68" i="8"/>
  <c r="S68" i="8"/>
  <c r="P69" i="8"/>
  <c r="Q69" i="8"/>
  <c r="N69" i="8"/>
  <c r="R69" i="8"/>
  <c r="S69" i="8"/>
  <c r="P70" i="8"/>
  <c r="Q70" i="8"/>
  <c r="N70" i="8"/>
  <c r="R70" i="8"/>
  <c r="S70" i="8"/>
  <c r="P71" i="8"/>
  <c r="Q71" i="8"/>
  <c r="N71" i="8"/>
  <c r="R71" i="8"/>
  <c r="S71" i="8"/>
  <c r="P72" i="8"/>
  <c r="Q72" i="8"/>
  <c r="N72" i="8"/>
  <c r="R72" i="8"/>
  <c r="S72" i="8"/>
  <c r="P73" i="8"/>
  <c r="Q73" i="8"/>
  <c r="N73" i="8"/>
  <c r="R73" i="8"/>
  <c r="S73" i="8"/>
  <c r="W73" i="8" s="1"/>
  <c r="Q74" i="8"/>
  <c r="X74" i="8" s="1"/>
  <c r="N74" i="8"/>
  <c r="R74" i="8"/>
  <c r="S74" i="8"/>
  <c r="P75" i="8"/>
  <c r="Q75" i="8"/>
  <c r="N75" i="8"/>
  <c r="R75" i="8"/>
  <c r="S75" i="8"/>
  <c r="P76" i="8"/>
  <c r="Q76" i="8"/>
  <c r="N76" i="8"/>
  <c r="R76" i="8"/>
  <c r="S76" i="8"/>
  <c r="W76" i="8" s="1"/>
  <c r="V76" i="8"/>
  <c r="P77" i="8"/>
  <c r="Q77" i="8"/>
  <c r="N77" i="8"/>
  <c r="R77" i="8"/>
  <c r="S77" i="8"/>
  <c r="Y77" i="8" s="1"/>
  <c r="P78" i="8"/>
  <c r="Q78" i="8"/>
  <c r="N78" i="8"/>
  <c r="R78" i="8"/>
  <c r="S78" i="8"/>
  <c r="Y78" i="8" s="1"/>
  <c r="P79" i="8"/>
  <c r="Q79" i="8"/>
  <c r="N79" i="8"/>
  <c r="R79" i="8"/>
  <c r="S79" i="8"/>
  <c r="Q80" i="8"/>
  <c r="N80" i="8"/>
  <c r="R80" i="8"/>
  <c r="S80" i="8"/>
  <c r="P81" i="8"/>
  <c r="Q81" i="8"/>
  <c r="N81" i="8"/>
  <c r="R81" i="8"/>
  <c r="S81" i="8"/>
  <c r="P82" i="8"/>
  <c r="Q82" i="8"/>
  <c r="N82" i="8"/>
  <c r="R82" i="8"/>
  <c r="S82" i="8"/>
  <c r="Y82" i="8" s="1"/>
  <c r="P83" i="8"/>
  <c r="N83" i="8"/>
  <c r="R83" i="8"/>
  <c r="S83" i="8"/>
  <c r="P84" i="8"/>
  <c r="Q84" i="8"/>
  <c r="N84" i="8"/>
  <c r="R84" i="8"/>
  <c r="S84" i="8"/>
  <c r="P85" i="8"/>
  <c r="Q85" i="8"/>
  <c r="N85" i="8"/>
  <c r="R85" i="8"/>
  <c r="S85" i="8"/>
  <c r="P86" i="8"/>
  <c r="Q86" i="8"/>
  <c r="N86" i="8"/>
  <c r="R86" i="8"/>
  <c r="S86" i="8"/>
  <c r="P87" i="8"/>
  <c r="Q87" i="8"/>
  <c r="N87" i="8"/>
  <c r="R87" i="8"/>
  <c r="S87" i="8"/>
  <c r="P88" i="8"/>
  <c r="Q88" i="8"/>
  <c r="N88" i="8"/>
  <c r="R88" i="8"/>
  <c r="S88" i="8"/>
  <c r="P89" i="8"/>
  <c r="Q89" i="8"/>
  <c r="N89" i="8"/>
  <c r="R89" i="8"/>
  <c r="S89" i="8"/>
  <c r="P90" i="8"/>
  <c r="Q90" i="8"/>
  <c r="N90" i="8"/>
  <c r="R90" i="8"/>
  <c r="S90" i="8"/>
  <c r="P91" i="8"/>
  <c r="Q91" i="8"/>
  <c r="N91" i="8"/>
  <c r="R91" i="8"/>
  <c r="S91" i="8"/>
  <c r="P92" i="8"/>
  <c r="Q92" i="8"/>
  <c r="N92" i="8"/>
  <c r="R92" i="8"/>
  <c r="S92" i="8"/>
  <c r="P93" i="8"/>
  <c r="W93" i="8" s="1"/>
  <c r="Q93" i="8"/>
  <c r="N93" i="8"/>
  <c r="R93" i="8"/>
  <c r="S93" i="8"/>
  <c r="P94" i="8"/>
  <c r="Q94" i="8"/>
  <c r="N94" i="8"/>
  <c r="R94" i="8"/>
  <c r="S94" i="8"/>
  <c r="Q95" i="8"/>
  <c r="N95" i="8"/>
  <c r="R95" i="8"/>
  <c r="S95" i="8"/>
  <c r="P96" i="8"/>
  <c r="Q96" i="8"/>
  <c r="N96" i="8"/>
  <c r="R96" i="8"/>
  <c r="S96" i="8"/>
  <c r="Q97" i="8"/>
  <c r="N97" i="8"/>
  <c r="R97" i="8"/>
  <c r="S97" i="8"/>
  <c r="P98" i="8"/>
  <c r="Q98" i="8"/>
  <c r="N98" i="8"/>
  <c r="R98" i="8"/>
  <c r="S98" i="8"/>
  <c r="X98" i="8" s="1"/>
  <c r="P99" i="8"/>
  <c r="N99" i="8"/>
  <c r="R99" i="8"/>
  <c r="S99" i="8"/>
  <c r="P100" i="8"/>
  <c r="Q100" i="8"/>
  <c r="N100" i="8"/>
  <c r="R100" i="8"/>
  <c r="S100" i="8"/>
  <c r="P101" i="8"/>
  <c r="Q101" i="8"/>
  <c r="N101" i="8"/>
  <c r="R101" i="8"/>
  <c r="S101" i="8"/>
  <c r="P102" i="8"/>
  <c r="Q102" i="8"/>
  <c r="N102" i="8"/>
  <c r="R102" i="8"/>
  <c r="S102" i="8"/>
  <c r="V102" i="8" s="1"/>
  <c r="Q103" i="8"/>
  <c r="N103" i="8"/>
  <c r="R103" i="8"/>
  <c r="S103" i="8"/>
  <c r="P104" i="8"/>
  <c r="Q104" i="8"/>
  <c r="N104" i="8"/>
  <c r="R104" i="8"/>
  <c r="S104" i="8"/>
  <c r="P105" i="8"/>
  <c r="N105" i="8"/>
  <c r="R105" i="8"/>
  <c r="S105" i="8"/>
  <c r="P106" i="8"/>
  <c r="Q106" i="8"/>
  <c r="N106" i="8"/>
  <c r="R106" i="8"/>
  <c r="S106" i="8"/>
  <c r="X106" i="8" s="1"/>
  <c r="P107" i="8"/>
  <c r="N107" i="8"/>
  <c r="R107" i="8"/>
  <c r="S107" i="8"/>
  <c r="P108" i="8"/>
  <c r="Q108" i="8"/>
  <c r="N108" i="8"/>
  <c r="R108" i="8"/>
  <c r="S108" i="8"/>
  <c r="Q109" i="8"/>
  <c r="N109" i="8"/>
  <c r="R109" i="8"/>
  <c r="S109" i="8"/>
  <c r="P110" i="8"/>
  <c r="Q110" i="8"/>
  <c r="N110" i="8"/>
  <c r="R110" i="8"/>
  <c r="S110" i="8"/>
  <c r="P111" i="8"/>
  <c r="N111" i="8"/>
  <c r="R111" i="8"/>
  <c r="S111" i="8"/>
  <c r="P112" i="8"/>
  <c r="Q112" i="8"/>
  <c r="N112" i="8"/>
  <c r="R112" i="8"/>
  <c r="S112" i="8"/>
  <c r="P113" i="8"/>
  <c r="N113" i="8"/>
  <c r="R113" i="8"/>
  <c r="S113" i="8"/>
  <c r="P114" i="8"/>
  <c r="Q114" i="8"/>
  <c r="N114" i="8"/>
  <c r="R114" i="8"/>
  <c r="S114" i="8"/>
  <c r="P115" i="8"/>
  <c r="N115" i="8"/>
  <c r="R115" i="8"/>
  <c r="S115" i="8"/>
  <c r="P116" i="8"/>
  <c r="Q116" i="8"/>
  <c r="N116" i="8"/>
  <c r="R116" i="8"/>
  <c r="S116" i="8"/>
  <c r="P117" i="8"/>
  <c r="N117" i="8"/>
  <c r="R117" i="8"/>
  <c r="S117" i="8"/>
  <c r="P118" i="8"/>
  <c r="Q118" i="8"/>
  <c r="N118" i="8"/>
  <c r="R118" i="8"/>
  <c r="S118" i="8"/>
  <c r="P119" i="8"/>
  <c r="N119" i="8"/>
  <c r="R119" i="8"/>
  <c r="S119" i="8"/>
  <c r="Y119" i="8" s="1"/>
  <c r="P120" i="8"/>
  <c r="Q120" i="8"/>
  <c r="N120" i="8"/>
  <c r="R120" i="8"/>
  <c r="S120" i="8"/>
  <c r="Q121" i="8"/>
  <c r="N121" i="8"/>
  <c r="R121" i="8"/>
  <c r="S121" i="8"/>
  <c r="P122" i="8"/>
  <c r="Q122" i="8"/>
  <c r="N122" i="8"/>
  <c r="R122" i="8"/>
  <c r="S122" i="8"/>
  <c r="P123" i="8"/>
  <c r="Q123" i="8"/>
  <c r="N123" i="8"/>
  <c r="R123" i="8"/>
  <c r="S123" i="8"/>
  <c r="P124" i="8"/>
  <c r="Q124" i="8"/>
  <c r="N124" i="8"/>
  <c r="R124" i="8"/>
  <c r="S124" i="8"/>
  <c r="Q125" i="8"/>
  <c r="N125" i="8"/>
  <c r="R125" i="8"/>
  <c r="S125" i="8"/>
  <c r="P126" i="8"/>
  <c r="Q126" i="8"/>
  <c r="N126" i="8"/>
  <c r="R126" i="8"/>
  <c r="S126" i="8"/>
  <c r="Q127" i="8"/>
  <c r="N127" i="8"/>
  <c r="R127" i="8"/>
  <c r="S127" i="8"/>
  <c r="P128" i="8"/>
  <c r="Q128" i="8"/>
  <c r="N128" i="8"/>
  <c r="R128" i="8"/>
  <c r="S128" i="8"/>
  <c r="Q129" i="8"/>
  <c r="N129" i="8"/>
  <c r="R129" i="8"/>
  <c r="S129" i="8"/>
  <c r="P130" i="8"/>
  <c r="Q130" i="8"/>
  <c r="N130" i="8"/>
  <c r="R130" i="8"/>
  <c r="S130" i="8"/>
  <c r="P131" i="8"/>
  <c r="Q131" i="8"/>
  <c r="N131" i="8"/>
  <c r="R131" i="8"/>
  <c r="S131" i="8"/>
  <c r="P132" i="8"/>
  <c r="Q132" i="8"/>
  <c r="N132" i="8"/>
  <c r="R132" i="8"/>
  <c r="S132" i="8"/>
  <c r="Q133" i="8"/>
  <c r="N133" i="8"/>
  <c r="R133" i="8"/>
  <c r="S133" i="8"/>
  <c r="P134" i="8"/>
  <c r="Q134" i="8"/>
  <c r="N134" i="8"/>
  <c r="R134" i="8"/>
  <c r="S134" i="8"/>
  <c r="P135" i="8"/>
  <c r="N135" i="8"/>
  <c r="R135" i="8"/>
  <c r="S135" i="8"/>
  <c r="P136" i="8"/>
  <c r="Q136" i="8"/>
  <c r="N136" i="8"/>
  <c r="R136" i="8"/>
  <c r="S136" i="8"/>
  <c r="Q137" i="8"/>
  <c r="N137" i="8"/>
  <c r="R137" i="8"/>
  <c r="S137" i="8"/>
  <c r="P138" i="8"/>
  <c r="Q138" i="8"/>
  <c r="N138" i="8"/>
  <c r="R138" i="8"/>
  <c r="S138" i="8"/>
  <c r="P139" i="8"/>
  <c r="Q139" i="8"/>
  <c r="N139" i="8"/>
  <c r="R139" i="8"/>
  <c r="S139" i="8"/>
  <c r="P140" i="8"/>
  <c r="Q140" i="8"/>
  <c r="N140" i="8"/>
  <c r="R140" i="8"/>
  <c r="S140" i="8"/>
  <c r="P141" i="8"/>
  <c r="N141" i="8"/>
  <c r="R141" i="8"/>
  <c r="S141" i="8"/>
  <c r="P142" i="8"/>
  <c r="Q142" i="8"/>
  <c r="N142" i="8"/>
  <c r="R142" i="8"/>
  <c r="S142" i="8"/>
  <c r="P143" i="8"/>
  <c r="W143" i="8" s="1"/>
  <c r="N143" i="8"/>
  <c r="R143" i="8"/>
  <c r="S143" i="8"/>
  <c r="P144" i="8"/>
  <c r="Q144" i="8"/>
  <c r="N144" i="8"/>
  <c r="R144" i="8"/>
  <c r="S144" i="8"/>
  <c r="P145" i="8"/>
  <c r="N145" i="8"/>
  <c r="R145" i="8"/>
  <c r="S145" i="8"/>
  <c r="P146" i="8"/>
  <c r="Q146" i="8"/>
  <c r="N146" i="8"/>
  <c r="R146" i="8"/>
  <c r="S146" i="8"/>
  <c r="P147" i="8"/>
  <c r="Q147" i="8"/>
  <c r="N147" i="8"/>
  <c r="R147" i="8"/>
  <c r="S147" i="8"/>
  <c r="P148" i="8"/>
  <c r="Q148" i="8"/>
  <c r="N148" i="8"/>
  <c r="R148" i="8"/>
  <c r="S148" i="8"/>
  <c r="P149" i="8"/>
  <c r="N149" i="8"/>
  <c r="R149" i="8"/>
  <c r="S149" i="8"/>
  <c r="Y149" i="8" s="1"/>
  <c r="P150" i="8"/>
  <c r="Q150" i="8"/>
  <c r="N150" i="8"/>
  <c r="R150" i="8"/>
  <c r="S150" i="8"/>
  <c r="P151" i="8"/>
  <c r="N151" i="8"/>
  <c r="R151" i="8"/>
  <c r="S151" i="8"/>
  <c r="X151" i="8" s="1"/>
  <c r="P152" i="8"/>
  <c r="Q152" i="8"/>
  <c r="N152" i="8"/>
  <c r="R152" i="8"/>
  <c r="S152" i="8"/>
  <c r="Q153" i="8"/>
  <c r="N153" i="8"/>
  <c r="R153" i="8"/>
  <c r="S153" i="8"/>
  <c r="V153" i="8" s="1"/>
  <c r="P154" i="8"/>
  <c r="Q154" i="8"/>
  <c r="N154" i="8"/>
  <c r="R154" i="8"/>
  <c r="S154" i="8"/>
  <c r="P155" i="8"/>
  <c r="Q155" i="8"/>
  <c r="N155" i="8"/>
  <c r="R155" i="8"/>
  <c r="S155" i="8"/>
  <c r="X155" i="8" s="1"/>
  <c r="P156" i="8"/>
  <c r="Q156" i="8"/>
  <c r="N156" i="8"/>
  <c r="R156" i="8"/>
  <c r="S156" i="8"/>
  <c r="Q157" i="8"/>
  <c r="N157" i="8"/>
  <c r="R157" i="8"/>
  <c r="S157" i="8"/>
  <c r="W157" i="8" s="1"/>
  <c r="P158" i="8"/>
  <c r="Q158" i="8"/>
  <c r="N158" i="8"/>
  <c r="R158" i="8"/>
  <c r="S158" i="8"/>
  <c r="P159" i="8"/>
  <c r="N159" i="8"/>
  <c r="R159" i="8"/>
  <c r="S159" i="8"/>
  <c r="Y159" i="8" s="1"/>
  <c r="P160" i="8"/>
  <c r="Q160" i="8"/>
  <c r="N160" i="8"/>
  <c r="R160" i="8"/>
  <c r="S160" i="8"/>
  <c r="Q161" i="8"/>
  <c r="N161" i="8"/>
  <c r="R161" i="8"/>
  <c r="S161" i="8"/>
  <c r="P162" i="8"/>
  <c r="Q162" i="8"/>
  <c r="N162" i="8"/>
  <c r="R162" i="8"/>
  <c r="S162" i="8"/>
  <c r="P163" i="8"/>
  <c r="Q163" i="8"/>
  <c r="N163" i="8"/>
  <c r="R163" i="8"/>
  <c r="S163" i="8"/>
  <c r="P164" i="8"/>
  <c r="Q164" i="8"/>
  <c r="N164" i="8"/>
  <c r="R164" i="8"/>
  <c r="S164" i="8"/>
  <c r="P165" i="8"/>
  <c r="N165" i="8"/>
  <c r="R165" i="8"/>
  <c r="S165" i="8"/>
  <c r="P166" i="8"/>
  <c r="Q166" i="8"/>
  <c r="N166" i="8"/>
  <c r="R166" i="8"/>
  <c r="S166" i="8"/>
  <c r="P167" i="8"/>
  <c r="N167" i="8"/>
  <c r="R167" i="8"/>
  <c r="S167" i="8"/>
  <c r="P168" i="8"/>
  <c r="Q168" i="8"/>
  <c r="N168" i="8"/>
  <c r="R168" i="8"/>
  <c r="S168" i="8"/>
  <c r="P169" i="8"/>
  <c r="N169" i="8"/>
  <c r="R169" i="8"/>
  <c r="S169" i="8"/>
  <c r="P170" i="8"/>
  <c r="Q170" i="8"/>
  <c r="N170" i="8"/>
  <c r="R170" i="8"/>
  <c r="S170" i="8"/>
  <c r="P171" i="8"/>
  <c r="Q171" i="8"/>
  <c r="N171" i="8"/>
  <c r="R171" i="8"/>
  <c r="S171" i="8"/>
  <c r="P172" i="8"/>
  <c r="Q172" i="8"/>
  <c r="N172" i="8"/>
  <c r="R172" i="8"/>
  <c r="S172" i="8"/>
  <c r="P173" i="8"/>
  <c r="N173" i="8"/>
  <c r="R173" i="8"/>
  <c r="S173" i="8"/>
  <c r="P174" i="8"/>
  <c r="Q174" i="8"/>
  <c r="N174" i="8"/>
  <c r="R174" i="8"/>
  <c r="S174" i="8"/>
  <c r="P175" i="8"/>
  <c r="Q175" i="8"/>
  <c r="N175" i="8"/>
  <c r="R175" i="8"/>
  <c r="S175" i="8"/>
  <c r="P176" i="8"/>
  <c r="Q176" i="8"/>
  <c r="N176" i="8"/>
  <c r="R176" i="8"/>
  <c r="S176" i="8"/>
  <c r="Q177" i="8"/>
  <c r="N177" i="8"/>
  <c r="R177" i="8"/>
  <c r="S177" i="8"/>
  <c r="P178" i="8"/>
  <c r="Q178" i="8"/>
  <c r="N178" i="8"/>
  <c r="R178" i="8"/>
  <c r="S178" i="8"/>
  <c r="P179" i="8"/>
  <c r="Q179" i="8"/>
  <c r="Y179" i="8" s="1"/>
  <c r="N179" i="8"/>
  <c r="R179" i="8"/>
  <c r="S179" i="8"/>
  <c r="P180" i="8"/>
  <c r="Q180" i="8"/>
  <c r="N180" i="8"/>
  <c r="R180" i="8"/>
  <c r="S180" i="8"/>
  <c r="W180" i="8" s="1"/>
  <c r="P181" i="8"/>
  <c r="N181" i="8"/>
  <c r="R181" i="8"/>
  <c r="S181" i="8"/>
  <c r="P182" i="8"/>
  <c r="Q182" i="8"/>
  <c r="N182" i="8"/>
  <c r="R182" i="8"/>
  <c r="S182" i="8"/>
  <c r="P183" i="8"/>
  <c r="N183" i="8"/>
  <c r="R183" i="8"/>
  <c r="S183" i="8"/>
  <c r="P184" i="8"/>
  <c r="Q184" i="8"/>
  <c r="N184" i="8"/>
  <c r="R184" i="8"/>
  <c r="S184" i="8"/>
  <c r="Q185" i="8"/>
  <c r="N185" i="8"/>
  <c r="R185" i="8"/>
  <c r="S185" i="8"/>
  <c r="P186" i="8"/>
  <c r="Q186" i="8"/>
  <c r="N186" i="8"/>
  <c r="R186" i="8"/>
  <c r="S186" i="8"/>
  <c r="P187" i="8"/>
  <c r="N187" i="8"/>
  <c r="R187" i="8"/>
  <c r="S187" i="8"/>
  <c r="X187" i="8" s="1"/>
  <c r="P188" i="8"/>
  <c r="Q188" i="8"/>
  <c r="N188" i="8"/>
  <c r="R188" i="8"/>
  <c r="S188" i="8"/>
  <c r="Q189" i="8"/>
  <c r="N189" i="8"/>
  <c r="R189" i="8"/>
  <c r="S189" i="8"/>
  <c r="V189" i="8" s="1"/>
  <c r="P190" i="8"/>
  <c r="Q190" i="8"/>
  <c r="N190" i="8"/>
  <c r="R190" i="8"/>
  <c r="S190" i="8"/>
  <c r="P191" i="8"/>
  <c r="N191" i="8"/>
  <c r="R191" i="8"/>
  <c r="S191" i="8"/>
  <c r="P192" i="8"/>
  <c r="Q192" i="8"/>
  <c r="N192" i="8"/>
  <c r="R192" i="8"/>
  <c r="S192" i="8"/>
  <c r="P193" i="8"/>
  <c r="N193" i="8"/>
  <c r="R193" i="8"/>
  <c r="S193" i="8"/>
  <c r="P194" i="8"/>
  <c r="Q194" i="8"/>
  <c r="N194" i="8"/>
  <c r="R194" i="8"/>
  <c r="S194" i="8"/>
  <c r="P195" i="8"/>
  <c r="W195" i="8" s="1"/>
  <c r="Q195" i="8"/>
  <c r="N195" i="8"/>
  <c r="R195" i="8"/>
  <c r="S195" i="8"/>
  <c r="P196" i="8"/>
  <c r="Q196" i="8"/>
  <c r="N196" i="8"/>
  <c r="R196" i="8"/>
  <c r="S196" i="8"/>
  <c r="P197" i="8"/>
  <c r="W197" i="8" s="1"/>
  <c r="N197" i="8"/>
  <c r="R197" i="8"/>
  <c r="S197" i="8"/>
  <c r="P198" i="8"/>
  <c r="V198" i="8" s="1"/>
  <c r="Q198" i="8"/>
  <c r="N198" i="8"/>
  <c r="R198" i="8"/>
  <c r="S198" i="8"/>
  <c r="P199" i="8"/>
  <c r="V199" i="8" s="1"/>
  <c r="N199" i="8"/>
  <c r="R199" i="8"/>
  <c r="S199" i="8"/>
  <c r="P200" i="8"/>
  <c r="W200" i="8" s="1"/>
  <c r="Q200" i="8"/>
  <c r="Y200" i="8"/>
  <c r="N200" i="8"/>
  <c r="R200" i="8"/>
  <c r="S200" i="8"/>
  <c r="S3" i="8"/>
  <c r="R3" i="8"/>
  <c r="N3" i="8"/>
  <c r="Q3" i="8"/>
  <c r="P3" i="8"/>
  <c r="R8" i="7"/>
  <c r="S8" i="7"/>
  <c r="U8" i="7" s="1"/>
  <c r="R10" i="7"/>
  <c r="S10" i="7"/>
  <c r="U10" i="7" s="1"/>
  <c r="R11" i="7"/>
  <c r="S11" i="7"/>
  <c r="U11" i="7" s="1"/>
  <c r="R13" i="7"/>
  <c r="S13" i="7"/>
  <c r="R17" i="7"/>
  <c r="S17" i="7"/>
  <c r="U17" i="7" s="1"/>
  <c r="R29" i="7"/>
  <c r="S29" i="7"/>
  <c r="R36" i="7"/>
  <c r="S36" i="7"/>
  <c r="R40" i="7"/>
  <c r="S40" i="7"/>
  <c r="R69" i="7"/>
  <c r="S69" i="7"/>
  <c r="R70" i="7"/>
  <c r="S70" i="7"/>
  <c r="R71" i="7"/>
  <c r="S71" i="7"/>
  <c r="R72" i="7"/>
  <c r="S72" i="7"/>
  <c r="R73" i="7"/>
  <c r="S73" i="7"/>
  <c r="R74" i="7"/>
  <c r="S74" i="7"/>
  <c r="R75" i="7"/>
  <c r="S75" i="7"/>
  <c r="R76" i="7"/>
  <c r="S76" i="7"/>
  <c r="R77" i="7"/>
  <c r="S77" i="7"/>
  <c r="R78" i="7"/>
  <c r="S78" i="7"/>
  <c r="R79" i="7"/>
  <c r="S79" i="7"/>
  <c r="R80" i="7"/>
  <c r="S80" i="7"/>
  <c r="R81" i="7"/>
  <c r="S81" i="7"/>
  <c r="R82" i="7"/>
  <c r="S82" i="7"/>
  <c r="R83" i="7"/>
  <c r="S83" i="7"/>
  <c r="R84" i="7"/>
  <c r="S84" i="7"/>
  <c r="R85" i="7"/>
  <c r="S85" i="7"/>
  <c r="R86" i="7"/>
  <c r="S86" i="7"/>
  <c r="R87" i="7"/>
  <c r="S87" i="7"/>
  <c r="R88" i="7"/>
  <c r="S88" i="7"/>
  <c r="R89" i="7"/>
  <c r="S89" i="7"/>
  <c r="R90" i="7"/>
  <c r="S90" i="7"/>
  <c r="R91" i="7"/>
  <c r="S91" i="7"/>
  <c r="R92" i="7"/>
  <c r="S92" i="7"/>
  <c r="V92" i="7" s="1"/>
  <c r="R93" i="7"/>
  <c r="S93" i="7"/>
  <c r="R94" i="7"/>
  <c r="S94" i="7"/>
  <c r="R95" i="7"/>
  <c r="S95" i="7"/>
  <c r="R96" i="7"/>
  <c r="S96" i="7"/>
  <c r="R97" i="7"/>
  <c r="S97" i="7"/>
  <c r="X97" i="7" s="1"/>
  <c r="R98" i="7"/>
  <c r="S98" i="7"/>
  <c r="R99" i="7"/>
  <c r="S99" i="7"/>
  <c r="R100" i="7"/>
  <c r="S100" i="7"/>
  <c r="R101" i="7"/>
  <c r="S101" i="7"/>
  <c r="X101" i="7" s="1"/>
  <c r="R102" i="7"/>
  <c r="S102" i="7"/>
  <c r="R103" i="7"/>
  <c r="S103" i="7"/>
  <c r="R104" i="7"/>
  <c r="S104" i="7"/>
  <c r="R105" i="7"/>
  <c r="S105" i="7"/>
  <c r="R106" i="7"/>
  <c r="S106" i="7"/>
  <c r="R107" i="7"/>
  <c r="S107" i="7"/>
  <c r="R108" i="7"/>
  <c r="S108" i="7"/>
  <c r="R109" i="7"/>
  <c r="S109" i="7"/>
  <c r="R110" i="7"/>
  <c r="S110" i="7"/>
  <c r="R111" i="7"/>
  <c r="S111" i="7"/>
  <c r="R112" i="7"/>
  <c r="S112" i="7"/>
  <c r="R113" i="7"/>
  <c r="S113" i="7"/>
  <c r="R114" i="7"/>
  <c r="S114" i="7"/>
  <c r="R115" i="7"/>
  <c r="S115" i="7"/>
  <c r="R116" i="7"/>
  <c r="S116" i="7"/>
  <c r="R117" i="7"/>
  <c r="S117" i="7"/>
  <c r="R118" i="7"/>
  <c r="S118" i="7"/>
  <c r="R119" i="7"/>
  <c r="S119" i="7"/>
  <c r="R120" i="7"/>
  <c r="S120" i="7"/>
  <c r="R121" i="7"/>
  <c r="S121" i="7"/>
  <c r="R122" i="7"/>
  <c r="S122" i="7"/>
  <c r="R123" i="7"/>
  <c r="S123" i="7"/>
  <c r="R124" i="7"/>
  <c r="S124" i="7"/>
  <c r="R125" i="7"/>
  <c r="S125" i="7"/>
  <c r="R126" i="7"/>
  <c r="S126" i="7"/>
  <c r="R127" i="7"/>
  <c r="S127" i="7"/>
  <c r="R128" i="7"/>
  <c r="S128" i="7"/>
  <c r="R129" i="7"/>
  <c r="S129" i="7"/>
  <c r="R130" i="7"/>
  <c r="S130" i="7"/>
  <c r="R131" i="7"/>
  <c r="S131" i="7"/>
  <c r="R132" i="7"/>
  <c r="S132" i="7"/>
  <c r="R133" i="7"/>
  <c r="S133" i="7"/>
  <c r="R134" i="7"/>
  <c r="S134" i="7"/>
  <c r="R135" i="7"/>
  <c r="S135" i="7"/>
  <c r="R136" i="7"/>
  <c r="S136" i="7"/>
  <c r="R137" i="7"/>
  <c r="S137" i="7"/>
  <c r="R138" i="7"/>
  <c r="S138" i="7"/>
  <c r="R139" i="7"/>
  <c r="S139" i="7"/>
  <c r="R140" i="7"/>
  <c r="S140" i="7"/>
  <c r="R141" i="7"/>
  <c r="S141" i="7"/>
  <c r="R142" i="7"/>
  <c r="S142" i="7"/>
  <c r="R143" i="7"/>
  <c r="S143" i="7"/>
  <c r="R144" i="7"/>
  <c r="S144" i="7"/>
  <c r="R145" i="7"/>
  <c r="S145" i="7"/>
  <c r="R146" i="7"/>
  <c r="S146" i="7"/>
  <c r="R147" i="7"/>
  <c r="S147" i="7"/>
  <c r="R148" i="7"/>
  <c r="S148" i="7"/>
  <c r="R149" i="7"/>
  <c r="S149" i="7"/>
  <c r="R150" i="7"/>
  <c r="S150" i="7"/>
  <c r="R151" i="7"/>
  <c r="S151" i="7"/>
  <c r="R152" i="7"/>
  <c r="S152" i="7"/>
  <c r="R153" i="7"/>
  <c r="S153" i="7"/>
  <c r="R154" i="7"/>
  <c r="S154" i="7"/>
  <c r="R155" i="7"/>
  <c r="S155" i="7"/>
  <c r="R156" i="7"/>
  <c r="S156" i="7"/>
  <c r="R157" i="7"/>
  <c r="S157" i="7"/>
  <c r="R158" i="7"/>
  <c r="S158" i="7"/>
  <c r="R159" i="7"/>
  <c r="S159" i="7"/>
  <c r="R160" i="7"/>
  <c r="S160" i="7"/>
  <c r="R161" i="7"/>
  <c r="S161" i="7"/>
  <c r="R162" i="7"/>
  <c r="S162" i="7"/>
  <c r="R163" i="7"/>
  <c r="S163" i="7"/>
  <c r="R164" i="7"/>
  <c r="S164" i="7"/>
  <c r="R165" i="7"/>
  <c r="S165" i="7"/>
  <c r="R166" i="7"/>
  <c r="S166" i="7"/>
  <c r="R167" i="7"/>
  <c r="S167" i="7"/>
  <c r="R168" i="7"/>
  <c r="S168" i="7"/>
  <c r="R169" i="7"/>
  <c r="S169" i="7"/>
  <c r="R170" i="7"/>
  <c r="S170" i="7"/>
  <c r="R171" i="7"/>
  <c r="S171" i="7"/>
  <c r="R172" i="7"/>
  <c r="S172" i="7"/>
  <c r="R173" i="7"/>
  <c r="S173" i="7"/>
  <c r="R174" i="7"/>
  <c r="S174" i="7"/>
  <c r="R175" i="7"/>
  <c r="S175" i="7"/>
  <c r="R176" i="7"/>
  <c r="S176" i="7"/>
  <c r="R177" i="7"/>
  <c r="S177" i="7"/>
  <c r="R178" i="7"/>
  <c r="S178" i="7"/>
  <c r="R179" i="7"/>
  <c r="S179" i="7"/>
  <c r="R180" i="7"/>
  <c r="S180" i="7"/>
  <c r="R181" i="7"/>
  <c r="S181" i="7"/>
  <c r="R182" i="7"/>
  <c r="S182" i="7"/>
  <c r="R183" i="7"/>
  <c r="S183" i="7"/>
  <c r="R184" i="7"/>
  <c r="S184" i="7"/>
  <c r="R185" i="7"/>
  <c r="S185" i="7"/>
  <c r="R186" i="7"/>
  <c r="S186" i="7"/>
  <c r="R187" i="7"/>
  <c r="S187" i="7"/>
  <c r="R188" i="7"/>
  <c r="S188" i="7"/>
  <c r="R189" i="7"/>
  <c r="S189" i="7"/>
  <c r="R190" i="7"/>
  <c r="S190" i="7"/>
  <c r="R191" i="7"/>
  <c r="S191" i="7"/>
  <c r="R192" i="7"/>
  <c r="S192" i="7"/>
  <c r="R193" i="7"/>
  <c r="S193" i="7"/>
  <c r="R194" i="7"/>
  <c r="S194" i="7"/>
  <c r="R195" i="7"/>
  <c r="S195" i="7"/>
  <c r="R196" i="7"/>
  <c r="S196" i="7"/>
  <c r="R197" i="7"/>
  <c r="S197" i="7"/>
  <c r="R198" i="7"/>
  <c r="S198" i="7"/>
  <c r="R199" i="7"/>
  <c r="S199" i="7"/>
  <c r="R200" i="7"/>
  <c r="S200" i="7"/>
  <c r="S5" i="7"/>
  <c r="R5" i="7"/>
  <c r="S3" i="7"/>
  <c r="R3" i="7"/>
  <c r="V200" i="8"/>
  <c r="X72" i="8"/>
  <c r="V64" i="8"/>
  <c r="X198" i="8"/>
  <c r="AD2" i="5"/>
  <c r="AD3" i="5"/>
  <c r="AD4" i="5" s="1"/>
  <c r="AD5" i="5" s="1"/>
  <c r="AD6" i="5" s="1"/>
  <c r="AD7" i="5" s="1"/>
  <c r="AD8" i="5" s="1"/>
  <c r="AD9" i="5" s="1"/>
  <c r="AD10" i="5" s="1"/>
  <c r="AD11" i="5" s="1"/>
  <c r="AD12" i="5" s="1"/>
  <c r="AD13" i="5" s="1"/>
  <c r="AD14" i="5" s="1"/>
  <c r="AD15" i="5" s="1"/>
  <c r="AD16" i="5" s="1"/>
  <c r="AD17" i="5" s="1"/>
  <c r="AD18" i="5" s="1"/>
  <c r="AD19" i="5" s="1"/>
  <c r="AD20" i="5" s="1"/>
  <c r="AD21" i="5" s="1"/>
  <c r="AD22" i="5" s="1"/>
  <c r="AD23" i="5" s="1"/>
  <c r="AD24" i="5" s="1"/>
  <c r="AD25" i="5" s="1"/>
  <c r="AD26" i="5" s="1"/>
  <c r="AD27" i="5" s="1"/>
  <c r="AD28" i="5" s="1"/>
  <c r="AD29" i="5" s="1"/>
  <c r="AD30" i="5" s="1"/>
  <c r="AD31" i="5" s="1"/>
  <c r="AD32" i="5" s="1"/>
  <c r="AD33" i="5" s="1"/>
  <c r="AD34" i="5" s="1"/>
  <c r="AD35" i="5" s="1"/>
  <c r="AD36" i="5" s="1"/>
  <c r="AD37" i="5" s="1"/>
  <c r="AD38" i="5" s="1"/>
  <c r="AD39" i="5" s="1"/>
  <c r="AD40" i="5" s="1"/>
  <c r="AD41" i="5" s="1"/>
  <c r="AD42" i="5" s="1"/>
  <c r="AD43" i="5" s="1"/>
  <c r="AD44" i="5" s="1"/>
  <c r="AD45" i="5" s="1"/>
  <c r="AD46" i="5" s="1"/>
  <c r="AD47" i="5" s="1"/>
  <c r="AD48" i="5" s="1"/>
  <c r="AD49" i="5" s="1"/>
  <c r="AD50" i="5" s="1"/>
  <c r="AD51" i="5" s="1"/>
  <c r="AD52" i="5" s="1"/>
  <c r="AD53" i="5" s="1"/>
  <c r="AD54" i="5" s="1"/>
  <c r="AD55" i="5" s="1"/>
  <c r="AD56" i="5" s="1"/>
  <c r="AD57" i="5" s="1"/>
  <c r="AD58" i="5" s="1"/>
  <c r="AD59" i="5" s="1"/>
  <c r="AD60" i="5" s="1"/>
  <c r="AD61" i="5" s="1"/>
  <c r="AD62" i="5" s="1"/>
  <c r="AD63" i="5" s="1"/>
  <c r="AD64" i="5" s="1"/>
  <c r="AD65" i="5" s="1"/>
  <c r="AD66" i="5" s="1"/>
  <c r="AD67" i="5" s="1"/>
  <c r="AD68" i="5" s="1"/>
  <c r="AD69" i="5" s="1"/>
  <c r="AD70" i="5" s="1"/>
  <c r="AD71" i="5" s="1"/>
  <c r="AD72" i="5" s="1"/>
  <c r="AD73" i="5" s="1"/>
  <c r="AD74" i="5" s="1"/>
  <c r="AD75" i="5" s="1"/>
  <c r="AD76" i="5" s="1"/>
  <c r="AD77" i="5" s="1"/>
  <c r="AD78" i="5" s="1"/>
  <c r="AD79" i="5" s="1"/>
  <c r="AD80" i="5" s="1"/>
  <c r="AD81" i="5" s="1"/>
  <c r="AD82" i="5" s="1"/>
  <c r="AD83" i="5" s="1"/>
  <c r="AD84" i="5" s="1"/>
  <c r="AD85" i="5" s="1"/>
  <c r="AD86" i="5" s="1"/>
  <c r="AD87" i="5" s="1"/>
  <c r="AD88" i="5" s="1"/>
  <c r="AD89" i="5" s="1"/>
  <c r="AD90" i="5" s="1"/>
  <c r="AD91" i="5" s="1"/>
  <c r="AD92" i="5" s="1"/>
  <c r="AD93" i="5" s="1"/>
  <c r="AD94" i="5" s="1"/>
  <c r="AD95" i="5" s="1"/>
  <c r="AD96" i="5" s="1"/>
  <c r="AD97" i="5" s="1"/>
  <c r="AD98" i="5" s="1"/>
  <c r="AD99" i="5" s="1"/>
  <c r="AD100" i="5" s="1"/>
  <c r="AD101" i="5" s="1"/>
  <c r="AC2" i="5"/>
  <c r="AC3" i="5" s="1"/>
  <c r="AC4" i="5" s="1"/>
  <c r="AC5" i="5" s="1"/>
  <c r="AC6" i="5" s="1"/>
  <c r="AC7" i="5" s="1"/>
  <c r="AC8" i="5" s="1"/>
  <c r="AC9" i="5" s="1"/>
  <c r="AC10" i="5" s="1"/>
  <c r="AC11" i="5" s="1"/>
  <c r="AC12" i="5" s="1"/>
  <c r="AC13" i="5" s="1"/>
  <c r="AC14" i="5" s="1"/>
  <c r="AC15" i="5" s="1"/>
  <c r="AC16" i="5" s="1"/>
  <c r="AC17" i="5" s="1"/>
  <c r="AC18" i="5" s="1"/>
  <c r="AC19" i="5" s="1"/>
  <c r="AC20" i="5" s="1"/>
  <c r="AC21" i="5" s="1"/>
  <c r="AC22" i="5" s="1"/>
  <c r="AC23" i="5" s="1"/>
  <c r="AC24" i="5" s="1"/>
  <c r="AC25" i="5" s="1"/>
  <c r="AC26" i="5" s="1"/>
  <c r="AC27" i="5" s="1"/>
  <c r="AC28" i="5" s="1"/>
  <c r="AC29" i="5" s="1"/>
  <c r="AC30" i="5" s="1"/>
  <c r="AC31" i="5" s="1"/>
  <c r="AC32" i="5" s="1"/>
  <c r="AC33" i="5" s="1"/>
  <c r="AC34" i="5" s="1"/>
  <c r="AC35" i="5" s="1"/>
  <c r="AC36" i="5" s="1"/>
  <c r="AC37" i="5" s="1"/>
  <c r="AC38" i="5" s="1"/>
  <c r="AC39" i="5" s="1"/>
  <c r="AC40" i="5" s="1"/>
  <c r="AC41" i="5" s="1"/>
  <c r="AC42" i="5" s="1"/>
  <c r="AC43" i="5" s="1"/>
  <c r="AC44" i="5" s="1"/>
  <c r="AC45" i="5" s="1"/>
  <c r="AC46" i="5" s="1"/>
  <c r="AC47" i="5" s="1"/>
  <c r="AC48" i="5" s="1"/>
  <c r="AC49" i="5" s="1"/>
  <c r="AC50" i="5" s="1"/>
  <c r="AC51" i="5" s="1"/>
  <c r="AC52" i="5" s="1"/>
  <c r="AC53" i="5" s="1"/>
  <c r="AC54" i="5" s="1"/>
  <c r="AC55" i="5" s="1"/>
  <c r="AC56" i="5" s="1"/>
  <c r="AC57" i="5" s="1"/>
  <c r="AC58" i="5" s="1"/>
  <c r="AC59" i="5" s="1"/>
  <c r="AC60" i="5" s="1"/>
  <c r="AC61" i="5" s="1"/>
  <c r="AC62" i="5" s="1"/>
  <c r="AC63" i="5" s="1"/>
  <c r="AC64" i="5" s="1"/>
  <c r="AC65" i="5" s="1"/>
  <c r="AC66" i="5" s="1"/>
  <c r="AC67" i="5" s="1"/>
  <c r="AC68" i="5" s="1"/>
  <c r="AC69" i="5" s="1"/>
  <c r="AC70" i="5" s="1"/>
  <c r="AC71" i="5" s="1"/>
  <c r="AC72" i="5" s="1"/>
  <c r="AC73" i="5" s="1"/>
  <c r="AC74" i="5" s="1"/>
  <c r="AC75" i="5" s="1"/>
  <c r="AC76" i="5" s="1"/>
  <c r="AC77" i="5" s="1"/>
  <c r="AC78" i="5" s="1"/>
  <c r="AC79" i="5" s="1"/>
  <c r="AC80" i="5" s="1"/>
  <c r="AC81" i="5" s="1"/>
  <c r="AC82" i="5" s="1"/>
  <c r="AC83" i="5" s="1"/>
  <c r="AC84" i="5" s="1"/>
  <c r="AC85" i="5" s="1"/>
  <c r="AC86" i="5" s="1"/>
  <c r="AC87" i="5" s="1"/>
  <c r="AC88" i="5" s="1"/>
  <c r="AC89" i="5" s="1"/>
  <c r="AC90" i="5" s="1"/>
  <c r="AC91" i="5" s="1"/>
  <c r="AC92" i="5" s="1"/>
  <c r="AC93" i="5" s="1"/>
  <c r="AC94" i="5" s="1"/>
  <c r="AC95" i="5" s="1"/>
  <c r="AC96" i="5" s="1"/>
  <c r="AC97" i="5" s="1"/>
  <c r="AC98" i="5" s="1"/>
  <c r="AC99" i="5" s="1"/>
  <c r="AC100" i="5" s="1"/>
  <c r="AC101" i="5" s="1"/>
  <c r="AB2" i="5"/>
  <c r="AB3" i="5" s="1"/>
  <c r="AB4" i="5" s="1"/>
  <c r="AB5" i="5" s="1"/>
  <c r="AB6" i="5" s="1"/>
  <c r="AB7" i="5" s="1"/>
  <c r="AB8" i="5" s="1"/>
  <c r="AB9" i="5" s="1"/>
  <c r="AB10" i="5" s="1"/>
  <c r="AB11" i="5" s="1"/>
  <c r="AB12" i="5" s="1"/>
  <c r="AB13" i="5" s="1"/>
  <c r="AB14" i="5" s="1"/>
  <c r="AB15" i="5" s="1"/>
  <c r="AB16" i="5" s="1"/>
  <c r="AB17" i="5" s="1"/>
  <c r="AB18" i="5" s="1"/>
  <c r="AB19" i="5" s="1"/>
  <c r="AB20" i="5" s="1"/>
  <c r="AB21" i="5" s="1"/>
  <c r="AB22" i="5" s="1"/>
  <c r="AB23" i="5" s="1"/>
  <c r="AB24" i="5" s="1"/>
  <c r="AB25" i="5" s="1"/>
  <c r="AB26" i="5" s="1"/>
  <c r="AB27" i="5" s="1"/>
  <c r="AB28" i="5" s="1"/>
  <c r="AB29" i="5" s="1"/>
  <c r="AB30" i="5" s="1"/>
  <c r="AB31" i="5" s="1"/>
  <c r="AB32" i="5" s="1"/>
  <c r="AB33" i="5" s="1"/>
  <c r="AB34" i="5" s="1"/>
  <c r="AB35" i="5" s="1"/>
  <c r="AB36" i="5" s="1"/>
  <c r="AB37" i="5" s="1"/>
  <c r="AB38" i="5" s="1"/>
  <c r="AB39" i="5" s="1"/>
  <c r="AB40" i="5" s="1"/>
  <c r="AB41" i="5" s="1"/>
  <c r="AB42" i="5" s="1"/>
  <c r="AB43" i="5" s="1"/>
  <c r="AB44" i="5" s="1"/>
  <c r="AB45" i="5" s="1"/>
  <c r="AB46" i="5" s="1"/>
  <c r="AB47" i="5" s="1"/>
  <c r="AB48" i="5" s="1"/>
  <c r="AB49" i="5" s="1"/>
  <c r="AB50" i="5" s="1"/>
  <c r="AB51" i="5" s="1"/>
  <c r="AB52" i="5" s="1"/>
  <c r="AB53" i="5" s="1"/>
  <c r="AB54" i="5" s="1"/>
  <c r="AB55" i="5" s="1"/>
  <c r="AB56" i="5" s="1"/>
  <c r="AB57" i="5" s="1"/>
  <c r="AB58" i="5" s="1"/>
  <c r="AB59" i="5" s="1"/>
  <c r="AB60" i="5" s="1"/>
  <c r="AB61" i="5" s="1"/>
  <c r="AB62" i="5" s="1"/>
  <c r="AB63" i="5" s="1"/>
  <c r="AB64" i="5" s="1"/>
  <c r="AB65" i="5" s="1"/>
  <c r="AB66" i="5" s="1"/>
  <c r="AB67" i="5" s="1"/>
  <c r="AB68" i="5" s="1"/>
  <c r="AB69" i="5" s="1"/>
  <c r="AB70" i="5" s="1"/>
  <c r="AB71" i="5" s="1"/>
  <c r="AB72" i="5" s="1"/>
  <c r="AB73" i="5" s="1"/>
  <c r="AB74" i="5" s="1"/>
  <c r="AB75" i="5" s="1"/>
  <c r="AB76" i="5" s="1"/>
  <c r="AB77" i="5" s="1"/>
  <c r="AB78" i="5" s="1"/>
  <c r="AB79" i="5" s="1"/>
  <c r="AB80" i="5" s="1"/>
  <c r="AB81" i="5" s="1"/>
  <c r="AB82" i="5" s="1"/>
  <c r="AB83" i="5" s="1"/>
  <c r="AB84" i="5" s="1"/>
  <c r="AB85" i="5" s="1"/>
  <c r="AB86" i="5" s="1"/>
  <c r="AB87" i="5" s="1"/>
  <c r="AB88" i="5" s="1"/>
  <c r="AB89" i="5" s="1"/>
  <c r="AB90" i="5" s="1"/>
  <c r="AB91" i="5" s="1"/>
  <c r="AB92" i="5" s="1"/>
  <c r="AB93" i="5" s="1"/>
  <c r="AB94" i="5" s="1"/>
  <c r="AB95" i="5" s="1"/>
  <c r="AB96" i="5" s="1"/>
  <c r="AB97" i="5" s="1"/>
  <c r="AB98" i="5" s="1"/>
  <c r="AB99" i="5" s="1"/>
  <c r="AB100" i="5" s="1"/>
  <c r="AB101" i="5" s="1"/>
  <c r="AA2" i="5"/>
  <c r="AA3" i="5" s="1"/>
  <c r="AA4" i="5" s="1"/>
  <c r="AA5" i="5" s="1"/>
  <c r="AA6" i="5" s="1"/>
  <c r="AA7" i="5" s="1"/>
  <c r="AA8" i="5" s="1"/>
  <c r="AA9" i="5" s="1"/>
  <c r="AA10" i="5" s="1"/>
  <c r="AA11" i="5" s="1"/>
  <c r="AA12" i="5" s="1"/>
  <c r="AA13" i="5" s="1"/>
  <c r="AA14" i="5" s="1"/>
  <c r="AA15" i="5" s="1"/>
  <c r="AA16" i="5" s="1"/>
  <c r="AA17" i="5" s="1"/>
  <c r="AA18" i="5" s="1"/>
  <c r="AA19" i="5" s="1"/>
  <c r="AA20" i="5" s="1"/>
  <c r="AA21" i="5" s="1"/>
  <c r="AA22" i="5" s="1"/>
  <c r="AA23" i="5" s="1"/>
  <c r="AA24" i="5" s="1"/>
  <c r="AA25" i="5" s="1"/>
  <c r="AA26" i="5" s="1"/>
  <c r="AA27" i="5" s="1"/>
  <c r="AA28" i="5" s="1"/>
  <c r="AA29" i="5" s="1"/>
  <c r="AA30" i="5" s="1"/>
  <c r="AA31" i="5" s="1"/>
  <c r="AA32" i="5" s="1"/>
  <c r="AA33" i="5" s="1"/>
  <c r="AA34" i="5" s="1"/>
  <c r="AA35" i="5" s="1"/>
  <c r="AA36" i="5" s="1"/>
  <c r="AA37" i="5" s="1"/>
  <c r="AA38" i="5" s="1"/>
  <c r="AA39" i="5" s="1"/>
  <c r="AA40" i="5" s="1"/>
  <c r="AA41" i="5" s="1"/>
  <c r="AA42" i="5" s="1"/>
  <c r="AA43" i="5" s="1"/>
  <c r="AA44" i="5" s="1"/>
  <c r="AA45" i="5" s="1"/>
  <c r="AA46" i="5" s="1"/>
  <c r="AA47" i="5" s="1"/>
  <c r="AA48" i="5" s="1"/>
  <c r="AA49" i="5" s="1"/>
  <c r="AA50" i="5" s="1"/>
  <c r="AA51" i="5" s="1"/>
  <c r="AA52" i="5" s="1"/>
  <c r="AA53" i="5" s="1"/>
  <c r="AA54" i="5" s="1"/>
  <c r="AA55" i="5" s="1"/>
  <c r="AA56" i="5" s="1"/>
  <c r="AA57" i="5" s="1"/>
  <c r="AA58" i="5" s="1"/>
  <c r="AA59" i="5" s="1"/>
  <c r="AA60" i="5" s="1"/>
  <c r="AA61" i="5" s="1"/>
  <c r="AA62" i="5" s="1"/>
  <c r="AA63" i="5" s="1"/>
  <c r="AA64" i="5" s="1"/>
  <c r="AA65" i="5" s="1"/>
  <c r="AA66" i="5" s="1"/>
  <c r="AA67" i="5" s="1"/>
  <c r="AA68" i="5" s="1"/>
  <c r="AA69" i="5" s="1"/>
  <c r="AA70" i="5" s="1"/>
  <c r="AA71" i="5" s="1"/>
  <c r="AA72" i="5" s="1"/>
  <c r="AA73" i="5" s="1"/>
  <c r="AA74" i="5" s="1"/>
  <c r="AA75" i="5" s="1"/>
  <c r="AA76" i="5" s="1"/>
  <c r="AA77" i="5" s="1"/>
  <c r="AA78" i="5" s="1"/>
  <c r="AA79" i="5" s="1"/>
  <c r="AA80" i="5" s="1"/>
  <c r="AA81" i="5" s="1"/>
  <c r="AA82" i="5" s="1"/>
  <c r="AA83" i="5" s="1"/>
  <c r="AA84" i="5" s="1"/>
  <c r="AA85" i="5" s="1"/>
  <c r="AA86" i="5" s="1"/>
  <c r="AA87" i="5" s="1"/>
  <c r="AA88" i="5" s="1"/>
  <c r="AA89" i="5" s="1"/>
  <c r="AA90" i="5" s="1"/>
  <c r="AA91" i="5" s="1"/>
  <c r="AA92" i="5" s="1"/>
  <c r="AA93" i="5" s="1"/>
  <c r="AA94" i="5" s="1"/>
  <c r="AA95" i="5" s="1"/>
  <c r="AA96" i="5" s="1"/>
  <c r="AA97" i="5" s="1"/>
  <c r="AA98" i="5" s="1"/>
  <c r="AA99" i="5" s="1"/>
  <c r="AA100" i="5" s="1"/>
  <c r="AA101" i="5" s="1"/>
  <c r="Z2" i="5"/>
  <c r="Z3" i="5" s="1"/>
  <c r="Z4" i="5" s="1"/>
  <c r="Z5" i="5" s="1"/>
  <c r="Z6" i="5" s="1"/>
  <c r="Z7" i="5" s="1"/>
  <c r="Z8" i="5" s="1"/>
  <c r="Z9" i="5" s="1"/>
  <c r="Z10" i="5" s="1"/>
  <c r="Z11" i="5" s="1"/>
  <c r="Z12" i="5" s="1"/>
  <c r="Z13" i="5" s="1"/>
  <c r="Z14" i="5" s="1"/>
  <c r="Z15" i="5" s="1"/>
  <c r="Z16" i="5" s="1"/>
  <c r="Z17" i="5" s="1"/>
  <c r="Z18" i="5" s="1"/>
  <c r="Z19" i="5" s="1"/>
  <c r="Z20" i="5" s="1"/>
  <c r="Z21" i="5" s="1"/>
  <c r="Z22" i="5" s="1"/>
  <c r="Z23" i="5" s="1"/>
  <c r="Z24" i="5" s="1"/>
  <c r="Z25" i="5" s="1"/>
  <c r="Z26" i="5" s="1"/>
  <c r="Z27" i="5" s="1"/>
  <c r="Z28" i="5" s="1"/>
  <c r="Z29" i="5" s="1"/>
  <c r="Z30" i="5" s="1"/>
  <c r="Z31" i="5" s="1"/>
  <c r="Z32" i="5" s="1"/>
  <c r="Z33" i="5" s="1"/>
  <c r="Z34" i="5" s="1"/>
  <c r="Z35" i="5" s="1"/>
  <c r="Z36" i="5" s="1"/>
  <c r="Z37" i="5" s="1"/>
  <c r="Z38" i="5" s="1"/>
  <c r="Z39" i="5" s="1"/>
  <c r="Z40" i="5" s="1"/>
  <c r="Z41" i="5" s="1"/>
  <c r="Z42" i="5" s="1"/>
  <c r="Z43" i="5" s="1"/>
  <c r="Z44" i="5" s="1"/>
  <c r="Z45" i="5" s="1"/>
  <c r="Z46" i="5" s="1"/>
  <c r="Z47" i="5" s="1"/>
  <c r="Z48" i="5" s="1"/>
  <c r="Z49" i="5" s="1"/>
  <c r="Z50" i="5" s="1"/>
  <c r="Z51" i="5" s="1"/>
  <c r="Z52" i="5" s="1"/>
  <c r="Z53" i="5" s="1"/>
  <c r="Z54" i="5" s="1"/>
  <c r="Z55" i="5" s="1"/>
  <c r="Z56" i="5" s="1"/>
  <c r="Z57" i="5" s="1"/>
  <c r="Z58" i="5" s="1"/>
  <c r="Z59" i="5" s="1"/>
  <c r="Z60" i="5" s="1"/>
  <c r="Z61" i="5" s="1"/>
  <c r="Z62" i="5" s="1"/>
  <c r="Z63" i="5" s="1"/>
  <c r="Z64" i="5" s="1"/>
  <c r="Z65" i="5" s="1"/>
  <c r="Z66" i="5" s="1"/>
  <c r="Z67" i="5" s="1"/>
  <c r="Z68" i="5" s="1"/>
  <c r="Z69" i="5" s="1"/>
  <c r="Z70" i="5" s="1"/>
  <c r="Z71" i="5" s="1"/>
  <c r="Z72" i="5" s="1"/>
  <c r="Z73" i="5" s="1"/>
  <c r="Z74" i="5" s="1"/>
  <c r="Z75" i="5" s="1"/>
  <c r="Z76" i="5" s="1"/>
  <c r="Z77" i="5" s="1"/>
  <c r="Z78" i="5" s="1"/>
  <c r="Z79" i="5" s="1"/>
  <c r="Z80" i="5" s="1"/>
  <c r="Z81" i="5" s="1"/>
  <c r="Z82" i="5" s="1"/>
  <c r="Z83" i="5" s="1"/>
  <c r="Z84" i="5" s="1"/>
  <c r="Z85" i="5" s="1"/>
  <c r="Z86" i="5" s="1"/>
  <c r="Z87" i="5" s="1"/>
  <c r="Z88" i="5" s="1"/>
  <c r="Z89" i="5" s="1"/>
  <c r="Z90" i="5" s="1"/>
  <c r="Z91" i="5" s="1"/>
  <c r="Z92" i="5" s="1"/>
  <c r="Z93" i="5" s="1"/>
  <c r="Z94" i="5" s="1"/>
  <c r="Z95" i="5" s="1"/>
  <c r="Z96" i="5" s="1"/>
  <c r="Z97" i="5" s="1"/>
  <c r="Z98" i="5" s="1"/>
  <c r="Z99" i="5" s="1"/>
  <c r="Z100" i="5" s="1"/>
  <c r="Z101" i="5" s="1"/>
  <c r="Y2" i="5"/>
  <c r="Y3" i="5" s="1"/>
  <c r="Y4" i="5" s="1"/>
  <c r="Y5" i="5" s="1"/>
  <c r="Y6" i="5" s="1"/>
  <c r="Y7" i="5" s="1"/>
  <c r="Y8" i="5" s="1"/>
  <c r="Y9" i="5" s="1"/>
  <c r="Y10" i="5" s="1"/>
  <c r="Y11" i="5" s="1"/>
  <c r="Y12" i="5" s="1"/>
  <c r="Y13" i="5" s="1"/>
  <c r="Y14" i="5" s="1"/>
  <c r="Y15" i="5" s="1"/>
  <c r="Y16" i="5" s="1"/>
  <c r="Y17" i="5" s="1"/>
  <c r="Y18" i="5" s="1"/>
  <c r="Y19" i="5" s="1"/>
  <c r="Y20" i="5" s="1"/>
  <c r="Y21" i="5" s="1"/>
  <c r="Y22" i="5" s="1"/>
  <c r="Y23" i="5" s="1"/>
  <c r="Y24" i="5" s="1"/>
  <c r="Y25" i="5" s="1"/>
  <c r="Y26" i="5" s="1"/>
  <c r="Y27" i="5" s="1"/>
  <c r="Y28" i="5" s="1"/>
  <c r="Y29" i="5" s="1"/>
  <c r="Y30" i="5" s="1"/>
  <c r="Y31" i="5" s="1"/>
  <c r="Y32" i="5" s="1"/>
  <c r="Y33" i="5" s="1"/>
  <c r="Y34" i="5" s="1"/>
  <c r="Y35" i="5" s="1"/>
  <c r="Y36" i="5" s="1"/>
  <c r="Y37" i="5" s="1"/>
  <c r="Y38" i="5" s="1"/>
  <c r="Y39" i="5" s="1"/>
  <c r="Y40" i="5" s="1"/>
  <c r="Y41" i="5" s="1"/>
  <c r="Y42" i="5" s="1"/>
  <c r="Y43" i="5" s="1"/>
  <c r="Y44" i="5" s="1"/>
  <c r="Y45" i="5" s="1"/>
  <c r="Y46" i="5" s="1"/>
  <c r="Y47" i="5" s="1"/>
  <c r="Y48" i="5" s="1"/>
  <c r="Y49" i="5" s="1"/>
  <c r="Y50" i="5" s="1"/>
  <c r="Y51" i="5" s="1"/>
  <c r="Y52" i="5" s="1"/>
  <c r="Y53" i="5" s="1"/>
  <c r="Y54" i="5" s="1"/>
  <c r="Y55" i="5" s="1"/>
  <c r="Y56" i="5" s="1"/>
  <c r="Y57" i="5" s="1"/>
  <c r="Y58" i="5" s="1"/>
  <c r="Y59" i="5" s="1"/>
  <c r="Y60" i="5" s="1"/>
  <c r="Y61" i="5" s="1"/>
  <c r="Y62" i="5" s="1"/>
  <c r="Y63" i="5" s="1"/>
  <c r="Y64" i="5" s="1"/>
  <c r="Y65" i="5" s="1"/>
  <c r="Y66" i="5" s="1"/>
  <c r="Y67" i="5" s="1"/>
  <c r="Y68" i="5" s="1"/>
  <c r="Y69" i="5" s="1"/>
  <c r="Y70" i="5" s="1"/>
  <c r="Y71" i="5" s="1"/>
  <c r="Y72" i="5" s="1"/>
  <c r="Y73" i="5" s="1"/>
  <c r="Y74" i="5" s="1"/>
  <c r="Y75" i="5" s="1"/>
  <c r="Y76" i="5" s="1"/>
  <c r="Y77" i="5" s="1"/>
  <c r="Y78" i="5" s="1"/>
  <c r="Y79" i="5" s="1"/>
  <c r="Y80" i="5" s="1"/>
  <c r="Y81" i="5" s="1"/>
  <c r="Y82" i="5" s="1"/>
  <c r="Y83" i="5" s="1"/>
  <c r="Y84" i="5" s="1"/>
  <c r="Y85" i="5" s="1"/>
  <c r="Y86" i="5" s="1"/>
  <c r="Y87" i="5" s="1"/>
  <c r="Y88" i="5" s="1"/>
  <c r="Y89" i="5" s="1"/>
  <c r="Y90" i="5" s="1"/>
  <c r="Y91" i="5" s="1"/>
  <c r="Y92" i="5" s="1"/>
  <c r="Y93" i="5" s="1"/>
  <c r="Y94" i="5" s="1"/>
  <c r="Y95" i="5" s="1"/>
  <c r="Y96" i="5" s="1"/>
  <c r="Y97" i="5" s="1"/>
  <c r="Y98" i="5" s="1"/>
  <c r="Y99" i="5" s="1"/>
  <c r="Y100" i="5" s="1"/>
  <c r="Y101" i="5" s="1"/>
  <c r="X2" i="5"/>
  <c r="X3" i="5" s="1"/>
  <c r="X4" i="5" s="1"/>
  <c r="X5" i="5" s="1"/>
  <c r="X6" i="5" s="1"/>
  <c r="X7" i="5" s="1"/>
  <c r="X8" i="5" s="1"/>
  <c r="X9" i="5" s="1"/>
  <c r="X10" i="5" s="1"/>
  <c r="X11" i="5" s="1"/>
  <c r="X12" i="5" s="1"/>
  <c r="X13" i="5" s="1"/>
  <c r="X14" i="5" s="1"/>
  <c r="X15" i="5" s="1"/>
  <c r="X16" i="5" s="1"/>
  <c r="X17" i="5" s="1"/>
  <c r="X18" i="5" s="1"/>
  <c r="X19" i="5" s="1"/>
  <c r="X20" i="5" s="1"/>
  <c r="X21" i="5" s="1"/>
  <c r="X22" i="5" s="1"/>
  <c r="X23" i="5" s="1"/>
  <c r="X24" i="5" s="1"/>
  <c r="X25" i="5" s="1"/>
  <c r="X26" i="5" s="1"/>
  <c r="X27" i="5" s="1"/>
  <c r="X28" i="5" s="1"/>
  <c r="X29" i="5" s="1"/>
  <c r="X30" i="5" s="1"/>
  <c r="X31" i="5" s="1"/>
  <c r="X32" i="5" s="1"/>
  <c r="X33" i="5" s="1"/>
  <c r="X34" i="5" s="1"/>
  <c r="X35" i="5" s="1"/>
  <c r="X36" i="5" s="1"/>
  <c r="X37" i="5" s="1"/>
  <c r="X38" i="5" s="1"/>
  <c r="X39" i="5" s="1"/>
  <c r="X40" i="5" s="1"/>
  <c r="X41" i="5" s="1"/>
  <c r="X42" i="5" s="1"/>
  <c r="X43" i="5" s="1"/>
  <c r="X44" i="5" s="1"/>
  <c r="X45" i="5" s="1"/>
  <c r="X46" i="5" s="1"/>
  <c r="X47" i="5" s="1"/>
  <c r="X48" i="5" s="1"/>
  <c r="X49" i="5" s="1"/>
  <c r="X50" i="5" s="1"/>
  <c r="X51" i="5" s="1"/>
  <c r="X52" i="5" s="1"/>
  <c r="X53" i="5" s="1"/>
  <c r="X54" i="5" s="1"/>
  <c r="X55" i="5" s="1"/>
  <c r="X56" i="5" s="1"/>
  <c r="X57" i="5" s="1"/>
  <c r="X58" i="5" s="1"/>
  <c r="X59" i="5" s="1"/>
  <c r="X60" i="5" s="1"/>
  <c r="X61" i="5" s="1"/>
  <c r="X62" i="5" s="1"/>
  <c r="X63" i="5" s="1"/>
  <c r="X64" i="5" s="1"/>
  <c r="X65" i="5" s="1"/>
  <c r="X66" i="5" s="1"/>
  <c r="X67" i="5" s="1"/>
  <c r="X68" i="5" s="1"/>
  <c r="X69" i="5" s="1"/>
  <c r="X70" i="5" s="1"/>
  <c r="X71" i="5" s="1"/>
  <c r="X72" i="5" s="1"/>
  <c r="X73" i="5" s="1"/>
  <c r="X74" i="5" s="1"/>
  <c r="X75" i="5" s="1"/>
  <c r="X76" i="5" s="1"/>
  <c r="X77" i="5" s="1"/>
  <c r="X78" i="5" s="1"/>
  <c r="X79" i="5" s="1"/>
  <c r="X80" i="5" s="1"/>
  <c r="X81" i="5" s="1"/>
  <c r="X82" i="5" s="1"/>
  <c r="X83" i="5" s="1"/>
  <c r="X84" i="5" s="1"/>
  <c r="X85" i="5" s="1"/>
  <c r="X86" i="5" s="1"/>
  <c r="X87" i="5" s="1"/>
  <c r="X88" i="5" s="1"/>
  <c r="X89" i="5" s="1"/>
  <c r="X90" i="5" s="1"/>
  <c r="X91" i="5" s="1"/>
  <c r="X92" i="5" s="1"/>
  <c r="X93" i="5" s="1"/>
  <c r="X94" i="5" s="1"/>
  <c r="X95" i="5" s="1"/>
  <c r="X96" i="5" s="1"/>
  <c r="X97" i="5" s="1"/>
  <c r="X98" i="5" s="1"/>
  <c r="X99" i="5" s="1"/>
  <c r="X100" i="5" s="1"/>
  <c r="X101" i="5" s="1"/>
  <c r="W2" i="5"/>
  <c r="W3" i="5" s="1"/>
  <c r="W4" i="5" s="1"/>
  <c r="W5" i="5" s="1"/>
  <c r="W6" i="5" s="1"/>
  <c r="W7" i="5" s="1"/>
  <c r="W8" i="5" s="1"/>
  <c r="W9" i="5" s="1"/>
  <c r="W10" i="5" s="1"/>
  <c r="W11" i="5" s="1"/>
  <c r="W12" i="5" s="1"/>
  <c r="W13" i="5" s="1"/>
  <c r="W14" i="5" s="1"/>
  <c r="W15" i="5" s="1"/>
  <c r="W16" i="5" s="1"/>
  <c r="W17" i="5" s="1"/>
  <c r="W18" i="5" s="1"/>
  <c r="W19" i="5" s="1"/>
  <c r="W20" i="5" s="1"/>
  <c r="W21" i="5" s="1"/>
  <c r="W22" i="5" s="1"/>
  <c r="W23" i="5" s="1"/>
  <c r="W24" i="5" s="1"/>
  <c r="W25" i="5" s="1"/>
  <c r="W26" i="5" s="1"/>
  <c r="W27" i="5" s="1"/>
  <c r="W28" i="5" s="1"/>
  <c r="W29" i="5" s="1"/>
  <c r="W30" i="5" s="1"/>
  <c r="W31" i="5" s="1"/>
  <c r="W32" i="5" s="1"/>
  <c r="W33" i="5" s="1"/>
  <c r="W34" i="5" s="1"/>
  <c r="W35" i="5" s="1"/>
  <c r="W36" i="5" s="1"/>
  <c r="W37" i="5" s="1"/>
  <c r="W38" i="5" s="1"/>
  <c r="W39" i="5" s="1"/>
  <c r="W40" i="5" s="1"/>
  <c r="W41" i="5" s="1"/>
  <c r="W42" i="5" s="1"/>
  <c r="W43" i="5" s="1"/>
  <c r="W44" i="5" s="1"/>
  <c r="W45" i="5" s="1"/>
  <c r="W46" i="5" s="1"/>
  <c r="W47" i="5" s="1"/>
  <c r="W48" i="5" s="1"/>
  <c r="W49" i="5" s="1"/>
  <c r="W50" i="5" s="1"/>
  <c r="W51" i="5" s="1"/>
  <c r="W52" i="5" s="1"/>
  <c r="W53" i="5" s="1"/>
  <c r="W54" i="5" s="1"/>
  <c r="W55" i="5" s="1"/>
  <c r="W56" i="5" s="1"/>
  <c r="W57" i="5" s="1"/>
  <c r="W58" i="5" s="1"/>
  <c r="W59" i="5" s="1"/>
  <c r="W60" i="5" s="1"/>
  <c r="W61" i="5" s="1"/>
  <c r="W62" i="5" s="1"/>
  <c r="W63" i="5" s="1"/>
  <c r="W64" i="5" s="1"/>
  <c r="W65" i="5" s="1"/>
  <c r="W66" i="5" s="1"/>
  <c r="W67" i="5" s="1"/>
  <c r="W68" i="5" s="1"/>
  <c r="W69" i="5" s="1"/>
  <c r="W70" i="5" s="1"/>
  <c r="W71" i="5" s="1"/>
  <c r="W72" i="5" s="1"/>
  <c r="W73" i="5" s="1"/>
  <c r="W74" i="5" s="1"/>
  <c r="W75" i="5" s="1"/>
  <c r="W76" i="5" s="1"/>
  <c r="W77" i="5" s="1"/>
  <c r="W78" i="5" s="1"/>
  <c r="W79" i="5" s="1"/>
  <c r="W80" i="5" s="1"/>
  <c r="W81" i="5" s="1"/>
  <c r="W82" i="5" s="1"/>
  <c r="W83" i="5" s="1"/>
  <c r="W84" i="5" s="1"/>
  <c r="W85" i="5" s="1"/>
  <c r="W86" i="5" s="1"/>
  <c r="W87" i="5" s="1"/>
  <c r="W88" i="5" s="1"/>
  <c r="W89" i="5" s="1"/>
  <c r="W90" i="5" s="1"/>
  <c r="W91" i="5" s="1"/>
  <c r="W92" i="5" s="1"/>
  <c r="W93" i="5" s="1"/>
  <c r="W94" i="5" s="1"/>
  <c r="W95" i="5" s="1"/>
  <c r="W96" i="5" s="1"/>
  <c r="W97" i="5" s="1"/>
  <c r="W98" i="5" s="1"/>
  <c r="W99" i="5" s="1"/>
  <c r="W100" i="5" s="1"/>
  <c r="W101" i="5" s="1"/>
  <c r="V2" i="5"/>
  <c r="V3" i="5" s="1"/>
  <c r="V4" i="5" s="1"/>
  <c r="V5" i="5" s="1"/>
  <c r="V6" i="5" s="1"/>
  <c r="V7" i="5" s="1"/>
  <c r="V8" i="5" s="1"/>
  <c r="V9" i="5" s="1"/>
  <c r="V10" i="5" s="1"/>
  <c r="V11" i="5" s="1"/>
  <c r="V12" i="5" s="1"/>
  <c r="V13" i="5" s="1"/>
  <c r="V14" i="5" s="1"/>
  <c r="V15" i="5" s="1"/>
  <c r="V16" i="5" s="1"/>
  <c r="V17" i="5" s="1"/>
  <c r="V18" i="5" s="1"/>
  <c r="V19" i="5" s="1"/>
  <c r="V20" i="5" s="1"/>
  <c r="V21" i="5" s="1"/>
  <c r="V22" i="5" s="1"/>
  <c r="V23" i="5" s="1"/>
  <c r="V24" i="5" s="1"/>
  <c r="V25" i="5" s="1"/>
  <c r="V26" i="5" s="1"/>
  <c r="V27" i="5" s="1"/>
  <c r="V28" i="5" s="1"/>
  <c r="V29" i="5" s="1"/>
  <c r="V30" i="5" s="1"/>
  <c r="V31" i="5" s="1"/>
  <c r="V32" i="5" s="1"/>
  <c r="V33" i="5" s="1"/>
  <c r="V34" i="5" s="1"/>
  <c r="V35" i="5" s="1"/>
  <c r="V36" i="5" s="1"/>
  <c r="V37" i="5" s="1"/>
  <c r="V38" i="5" s="1"/>
  <c r="V39" i="5" s="1"/>
  <c r="V40" i="5" s="1"/>
  <c r="V41" i="5" s="1"/>
  <c r="V42" i="5" s="1"/>
  <c r="V43" i="5" s="1"/>
  <c r="V44" i="5" s="1"/>
  <c r="V45" i="5" s="1"/>
  <c r="V46" i="5" s="1"/>
  <c r="V47" i="5" s="1"/>
  <c r="V48" i="5" s="1"/>
  <c r="V49" i="5" s="1"/>
  <c r="V50" i="5" s="1"/>
  <c r="V51" i="5" s="1"/>
  <c r="V52" i="5" s="1"/>
  <c r="V53" i="5" s="1"/>
  <c r="V54" i="5" s="1"/>
  <c r="V55" i="5" s="1"/>
  <c r="V56" i="5" s="1"/>
  <c r="V57" i="5" s="1"/>
  <c r="V58" i="5" s="1"/>
  <c r="V59" i="5" s="1"/>
  <c r="V60" i="5" s="1"/>
  <c r="V61" i="5" s="1"/>
  <c r="V62" i="5" s="1"/>
  <c r="V63" i="5" s="1"/>
  <c r="V64" i="5" s="1"/>
  <c r="V65" i="5" s="1"/>
  <c r="V66" i="5" s="1"/>
  <c r="V67" i="5" s="1"/>
  <c r="V68" i="5" s="1"/>
  <c r="V69" i="5" s="1"/>
  <c r="V70" i="5" s="1"/>
  <c r="V71" i="5" s="1"/>
  <c r="V72" i="5" s="1"/>
  <c r="V73" i="5" s="1"/>
  <c r="V74" i="5" s="1"/>
  <c r="V75" i="5" s="1"/>
  <c r="V76" i="5" s="1"/>
  <c r="V77" i="5" s="1"/>
  <c r="V78" i="5" s="1"/>
  <c r="V79" i="5" s="1"/>
  <c r="V80" i="5" s="1"/>
  <c r="V81" i="5" s="1"/>
  <c r="V82" i="5" s="1"/>
  <c r="V83" i="5" s="1"/>
  <c r="V84" i="5" s="1"/>
  <c r="V85" i="5" s="1"/>
  <c r="V86" i="5" s="1"/>
  <c r="V87" i="5" s="1"/>
  <c r="V88" i="5" s="1"/>
  <c r="V89" i="5" s="1"/>
  <c r="V90" i="5" s="1"/>
  <c r="V91" i="5" s="1"/>
  <c r="V92" i="5" s="1"/>
  <c r="V93" i="5" s="1"/>
  <c r="V94" i="5" s="1"/>
  <c r="V95" i="5" s="1"/>
  <c r="V96" i="5" s="1"/>
  <c r="V97" i="5" s="1"/>
  <c r="V98" i="5" s="1"/>
  <c r="V99" i="5" s="1"/>
  <c r="V100" i="5" s="1"/>
  <c r="V101" i="5" s="1"/>
  <c r="U2" i="5"/>
  <c r="U3" i="5" s="1"/>
  <c r="U4" i="5" s="1"/>
  <c r="U5" i="5"/>
  <c r="U6" i="5" s="1"/>
  <c r="U7" i="5" s="1"/>
  <c r="U8" i="5" s="1"/>
  <c r="U9" i="5" s="1"/>
  <c r="U10" i="5" s="1"/>
  <c r="U11" i="5" s="1"/>
  <c r="U12" i="5" s="1"/>
  <c r="U13" i="5" s="1"/>
  <c r="U14" i="5" s="1"/>
  <c r="U15" i="5" s="1"/>
  <c r="U16" i="5" s="1"/>
  <c r="U17" i="5" s="1"/>
  <c r="U18" i="5" s="1"/>
  <c r="U19" i="5" s="1"/>
  <c r="U20" i="5" s="1"/>
  <c r="U21" i="5" s="1"/>
  <c r="U22" i="5" s="1"/>
  <c r="U23" i="5" s="1"/>
  <c r="U24" i="5" s="1"/>
  <c r="U25" i="5" s="1"/>
  <c r="U26" i="5" s="1"/>
  <c r="U27" i="5" s="1"/>
  <c r="U28" i="5" s="1"/>
  <c r="U29" i="5" s="1"/>
  <c r="U30" i="5" s="1"/>
  <c r="U31" i="5" s="1"/>
  <c r="U32" i="5" s="1"/>
  <c r="U33" i="5" s="1"/>
  <c r="U34" i="5" s="1"/>
  <c r="U35" i="5" s="1"/>
  <c r="U36" i="5" s="1"/>
  <c r="U37" i="5" s="1"/>
  <c r="U38" i="5" s="1"/>
  <c r="U39" i="5" s="1"/>
  <c r="U40" i="5" s="1"/>
  <c r="U41" i="5" s="1"/>
  <c r="U42" i="5" s="1"/>
  <c r="U43" i="5" s="1"/>
  <c r="U44" i="5" s="1"/>
  <c r="U45" i="5" s="1"/>
  <c r="U46" i="5" s="1"/>
  <c r="U47" i="5" s="1"/>
  <c r="U48" i="5" s="1"/>
  <c r="U49" i="5" s="1"/>
  <c r="U50" i="5" s="1"/>
  <c r="U51" i="5" s="1"/>
  <c r="U52" i="5" s="1"/>
  <c r="U53" i="5" s="1"/>
  <c r="U54" i="5" s="1"/>
  <c r="U55" i="5" s="1"/>
  <c r="U56" i="5" s="1"/>
  <c r="U57" i="5" s="1"/>
  <c r="U58" i="5" s="1"/>
  <c r="U59" i="5" s="1"/>
  <c r="U60" i="5" s="1"/>
  <c r="U61" i="5" s="1"/>
  <c r="U62" i="5" s="1"/>
  <c r="U63" i="5" s="1"/>
  <c r="U64" i="5" s="1"/>
  <c r="U65" i="5" s="1"/>
  <c r="U66" i="5" s="1"/>
  <c r="U67" i="5" s="1"/>
  <c r="U68" i="5" s="1"/>
  <c r="U69" i="5" s="1"/>
  <c r="U70" i="5" s="1"/>
  <c r="U71" i="5" s="1"/>
  <c r="U72" i="5" s="1"/>
  <c r="U73" i="5" s="1"/>
  <c r="U74" i="5" s="1"/>
  <c r="U75" i="5" s="1"/>
  <c r="U76" i="5" s="1"/>
  <c r="U77" i="5" s="1"/>
  <c r="U78" i="5" s="1"/>
  <c r="U79" i="5" s="1"/>
  <c r="U80" i="5" s="1"/>
  <c r="U81" i="5" s="1"/>
  <c r="U82" i="5" s="1"/>
  <c r="U83" i="5" s="1"/>
  <c r="U84" i="5" s="1"/>
  <c r="U85" i="5" s="1"/>
  <c r="U86" i="5" s="1"/>
  <c r="U87" i="5" s="1"/>
  <c r="U88" i="5" s="1"/>
  <c r="U89" i="5" s="1"/>
  <c r="U90" i="5" s="1"/>
  <c r="U91" i="5" s="1"/>
  <c r="U92" i="5" s="1"/>
  <c r="U93" i="5" s="1"/>
  <c r="U94" i="5" s="1"/>
  <c r="U95" i="5" s="1"/>
  <c r="U96" i="5" s="1"/>
  <c r="U97" i="5" s="1"/>
  <c r="U98" i="5" s="1"/>
  <c r="U99" i="5" s="1"/>
  <c r="U100" i="5" s="1"/>
  <c r="U101" i="5" s="1"/>
  <c r="T2" i="5"/>
  <c r="T3" i="5"/>
  <c r="T4" i="5" s="1"/>
  <c r="T5" i="5" s="1"/>
  <c r="T6" i="5" s="1"/>
  <c r="T7" i="5" s="1"/>
  <c r="T8" i="5" s="1"/>
  <c r="T9" i="5" s="1"/>
  <c r="T10" i="5" s="1"/>
  <c r="T11" i="5" s="1"/>
  <c r="T12" i="5" s="1"/>
  <c r="T13" i="5" s="1"/>
  <c r="T14" i="5" s="1"/>
  <c r="T15" i="5" s="1"/>
  <c r="T16" i="5" s="1"/>
  <c r="T17" i="5" s="1"/>
  <c r="T18" i="5" s="1"/>
  <c r="T19" i="5" s="1"/>
  <c r="T20" i="5" s="1"/>
  <c r="T21" i="5" s="1"/>
  <c r="T22" i="5" s="1"/>
  <c r="T23" i="5" s="1"/>
  <c r="T24" i="5" s="1"/>
  <c r="T25" i="5" s="1"/>
  <c r="T26" i="5" s="1"/>
  <c r="T27" i="5" s="1"/>
  <c r="T28" i="5" s="1"/>
  <c r="T29" i="5" s="1"/>
  <c r="T30" i="5" s="1"/>
  <c r="T31" i="5" s="1"/>
  <c r="T32" i="5" s="1"/>
  <c r="T33" i="5" s="1"/>
  <c r="T34" i="5" s="1"/>
  <c r="T35" i="5" s="1"/>
  <c r="T36" i="5" s="1"/>
  <c r="T37" i="5" s="1"/>
  <c r="T38" i="5" s="1"/>
  <c r="T39" i="5" s="1"/>
  <c r="T40" i="5" s="1"/>
  <c r="T41" i="5" s="1"/>
  <c r="T42" i="5" s="1"/>
  <c r="T43" i="5" s="1"/>
  <c r="T44" i="5" s="1"/>
  <c r="T45" i="5" s="1"/>
  <c r="T46" i="5" s="1"/>
  <c r="T47" i="5" s="1"/>
  <c r="T48" i="5" s="1"/>
  <c r="T49" i="5" s="1"/>
  <c r="T50" i="5" s="1"/>
  <c r="T51" i="5" s="1"/>
  <c r="T52" i="5" s="1"/>
  <c r="T53" i="5" s="1"/>
  <c r="T54" i="5" s="1"/>
  <c r="T55" i="5" s="1"/>
  <c r="T56" i="5" s="1"/>
  <c r="T57" i="5" s="1"/>
  <c r="T58" i="5" s="1"/>
  <c r="T59" i="5" s="1"/>
  <c r="T60" i="5" s="1"/>
  <c r="T61" i="5" s="1"/>
  <c r="T62" i="5" s="1"/>
  <c r="T63" i="5" s="1"/>
  <c r="T64" i="5" s="1"/>
  <c r="T65" i="5" s="1"/>
  <c r="T66" i="5" s="1"/>
  <c r="T67" i="5" s="1"/>
  <c r="T68" i="5" s="1"/>
  <c r="T69" i="5" s="1"/>
  <c r="T70" i="5" s="1"/>
  <c r="T71" i="5" s="1"/>
  <c r="T72" i="5" s="1"/>
  <c r="T73" i="5" s="1"/>
  <c r="T74" i="5" s="1"/>
  <c r="T75" i="5" s="1"/>
  <c r="T76" i="5" s="1"/>
  <c r="T77" i="5" s="1"/>
  <c r="T78" i="5" s="1"/>
  <c r="T79" i="5" s="1"/>
  <c r="T80" i="5" s="1"/>
  <c r="T81" i="5" s="1"/>
  <c r="T82" i="5" s="1"/>
  <c r="T83" i="5" s="1"/>
  <c r="T84" i="5" s="1"/>
  <c r="T85" i="5" s="1"/>
  <c r="T86" i="5" s="1"/>
  <c r="T87" i="5" s="1"/>
  <c r="T88" i="5" s="1"/>
  <c r="T89" i="5" s="1"/>
  <c r="T90" i="5" s="1"/>
  <c r="T91" i="5" s="1"/>
  <c r="T92" i="5" s="1"/>
  <c r="T93" i="5" s="1"/>
  <c r="T94" i="5" s="1"/>
  <c r="T95" i="5" s="1"/>
  <c r="T96" i="5" s="1"/>
  <c r="T97" i="5" s="1"/>
  <c r="T98" i="5" s="1"/>
  <c r="T99" i="5" s="1"/>
  <c r="T100" i="5" s="1"/>
  <c r="T101" i="5" s="1"/>
  <c r="S2" i="5"/>
  <c r="S3" i="5" s="1"/>
  <c r="S4" i="5" s="1"/>
  <c r="S5" i="5" s="1"/>
  <c r="S6" i="5" s="1"/>
  <c r="S7" i="5" s="1"/>
  <c r="S8" i="5" s="1"/>
  <c r="S9" i="5" s="1"/>
  <c r="S10" i="5" s="1"/>
  <c r="S11" i="5" s="1"/>
  <c r="S12" i="5" s="1"/>
  <c r="S13" i="5" s="1"/>
  <c r="S14" i="5" s="1"/>
  <c r="S15" i="5" s="1"/>
  <c r="S16" i="5" s="1"/>
  <c r="S17" i="5" s="1"/>
  <c r="S18" i="5" s="1"/>
  <c r="S19" i="5" s="1"/>
  <c r="S20" i="5" s="1"/>
  <c r="S21" i="5" s="1"/>
  <c r="S22" i="5" s="1"/>
  <c r="S23" i="5" s="1"/>
  <c r="S24" i="5" s="1"/>
  <c r="S25" i="5" s="1"/>
  <c r="S26" i="5" s="1"/>
  <c r="S27" i="5" s="1"/>
  <c r="S28" i="5" s="1"/>
  <c r="S29" i="5" s="1"/>
  <c r="S30" i="5" s="1"/>
  <c r="S31" i="5" s="1"/>
  <c r="S32" i="5" s="1"/>
  <c r="S33" i="5" s="1"/>
  <c r="S34" i="5" s="1"/>
  <c r="S35" i="5" s="1"/>
  <c r="S36" i="5" s="1"/>
  <c r="S37" i="5" s="1"/>
  <c r="S38" i="5" s="1"/>
  <c r="S39" i="5" s="1"/>
  <c r="S40" i="5" s="1"/>
  <c r="S41" i="5" s="1"/>
  <c r="S42" i="5" s="1"/>
  <c r="S43" i="5" s="1"/>
  <c r="S44" i="5" s="1"/>
  <c r="S45" i="5" s="1"/>
  <c r="S46" i="5" s="1"/>
  <c r="S47" i="5" s="1"/>
  <c r="S48" i="5" s="1"/>
  <c r="S49" i="5" s="1"/>
  <c r="S50" i="5" s="1"/>
  <c r="S51" i="5" s="1"/>
  <c r="S52" i="5" s="1"/>
  <c r="S53" i="5" s="1"/>
  <c r="S54" i="5" s="1"/>
  <c r="S55" i="5" s="1"/>
  <c r="S56" i="5" s="1"/>
  <c r="S57" i="5" s="1"/>
  <c r="S58" i="5" s="1"/>
  <c r="S59" i="5" s="1"/>
  <c r="S60" i="5" s="1"/>
  <c r="S61" i="5" s="1"/>
  <c r="S62" i="5" s="1"/>
  <c r="S63" i="5" s="1"/>
  <c r="S64" i="5" s="1"/>
  <c r="S65" i="5" s="1"/>
  <c r="S66" i="5" s="1"/>
  <c r="S67" i="5" s="1"/>
  <c r="S68" i="5" s="1"/>
  <c r="S69" i="5" s="1"/>
  <c r="S70" i="5" s="1"/>
  <c r="S71" i="5" s="1"/>
  <c r="S72" i="5" s="1"/>
  <c r="S73" i="5" s="1"/>
  <c r="S74" i="5" s="1"/>
  <c r="S75" i="5" s="1"/>
  <c r="S76" i="5" s="1"/>
  <c r="S77" i="5" s="1"/>
  <c r="S78" i="5" s="1"/>
  <c r="S79" i="5" s="1"/>
  <c r="S80" i="5" s="1"/>
  <c r="S81" i="5" s="1"/>
  <c r="S82" i="5" s="1"/>
  <c r="S83" i="5" s="1"/>
  <c r="S84" i="5" s="1"/>
  <c r="S85" i="5" s="1"/>
  <c r="S86" i="5" s="1"/>
  <c r="S87" i="5" s="1"/>
  <c r="S88" i="5" s="1"/>
  <c r="S89" i="5" s="1"/>
  <c r="S90" i="5" s="1"/>
  <c r="S91" i="5" s="1"/>
  <c r="S92" i="5" s="1"/>
  <c r="S93" i="5" s="1"/>
  <c r="S94" i="5" s="1"/>
  <c r="S95" i="5" s="1"/>
  <c r="S96" i="5" s="1"/>
  <c r="S97" i="5" s="1"/>
  <c r="S98" i="5" s="1"/>
  <c r="S99" i="5" s="1"/>
  <c r="S100" i="5" s="1"/>
  <c r="S101" i="5" s="1"/>
  <c r="R2" i="5"/>
  <c r="R3" i="5" s="1"/>
  <c r="R4" i="5" s="1"/>
  <c r="R5" i="5" s="1"/>
  <c r="R6" i="5" s="1"/>
  <c r="R7" i="5" s="1"/>
  <c r="R8" i="5" s="1"/>
  <c r="R9" i="5" s="1"/>
  <c r="R10" i="5" s="1"/>
  <c r="R11" i="5" s="1"/>
  <c r="R12" i="5" s="1"/>
  <c r="R13" i="5" s="1"/>
  <c r="R14" i="5" s="1"/>
  <c r="R15" i="5" s="1"/>
  <c r="R16" i="5" s="1"/>
  <c r="R17" i="5" s="1"/>
  <c r="R18" i="5" s="1"/>
  <c r="R19" i="5" s="1"/>
  <c r="R20" i="5" s="1"/>
  <c r="R21" i="5" s="1"/>
  <c r="R22" i="5" s="1"/>
  <c r="R23" i="5" s="1"/>
  <c r="R24" i="5" s="1"/>
  <c r="R25" i="5" s="1"/>
  <c r="R26" i="5" s="1"/>
  <c r="R27" i="5" s="1"/>
  <c r="R28" i="5" s="1"/>
  <c r="R29" i="5" s="1"/>
  <c r="R30" i="5" s="1"/>
  <c r="R31" i="5" s="1"/>
  <c r="R32" i="5" s="1"/>
  <c r="R33" i="5" s="1"/>
  <c r="R34" i="5" s="1"/>
  <c r="R35" i="5" s="1"/>
  <c r="R36" i="5" s="1"/>
  <c r="R37" i="5" s="1"/>
  <c r="R38" i="5" s="1"/>
  <c r="R39" i="5" s="1"/>
  <c r="R40" i="5" s="1"/>
  <c r="R41" i="5" s="1"/>
  <c r="R42" i="5" s="1"/>
  <c r="R43" i="5" s="1"/>
  <c r="R44" i="5" s="1"/>
  <c r="R45" i="5" s="1"/>
  <c r="R46" i="5" s="1"/>
  <c r="R47" i="5" s="1"/>
  <c r="R48" i="5" s="1"/>
  <c r="R49" i="5" s="1"/>
  <c r="R50" i="5" s="1"/>
  <c r="R51" i="5" s="1"/>
  <c r="R52" i="5" s="1"/>
  <c r="R53" i="5" s="1"/>
  <c r="R54" i="5" s="1"/>
  <c r="R55" i="5" s="1"/>
  <c r="R56" i="5" s="1"/>
  <c r="R57" i="5" s="1"/>
  <c r="R58" i="5" s="1"/>
  <c r="R59" i="5" s="1"/>
  <c r="R60" i="5" s="1"/>
  <c r="R61" i="5" s="1"/>
  <c r="R62" i="5" s="1"/>
  <c r="R63" i="5" s="1"/>
  <c r="R64" i="5" s="1"/>
  <c r="R65" i="5" s="1"/>
  <c r="R66" i="5" s="1"/>
  <c r="R67" i="5" s="1"/>
  <c r="R68" i="5" s="1"/>
  <c r="R69" i="5" s="1"/>
  <c r="R70" i="5" s="1"/>
  <c r="R71" i="5" s="1"/>
  <c r="R72" i="5" s="1"/>
  <c r="R73" i="5" s="1"/>
  <c r="R74" i="5" s="1"/>
  <c r="R75" i="5" s="1"/>
  <c r="R76" i="5" s="1"/>
  <c r="R77" i="5" s="1"/>
  <c r="R78" i="5" s="1"/>
  <c r="R79" i="5" s="1"/>
  <c r="R80" i="5" s="1"/>
  <c r="R81" i="5" s="1"/>
  <c r="R82" i="5" s="1"/>
  <c r="R83" i="5" s="1"/>
  <c r="R84" i="5" s="1"/>
  <c r="R85" i="5" s="1"/>
  <c r="R86" i="5" s="1"/>
  <c r="R87" i="5" s="1"/>
  <c r="R88" i="5" s="1"/>
  <c r="R89" i="5" s="1"/>
  <c r="R90" i="5" s="1"/>
  <c r="R91" i="5" s="1"/>
  <c r="R92" i="5" s="1"/>
  <c r="R93" i="5" s="1"/>
  <c r="R94" i="5" s="1"/>
  <c r="R95" i="5" s="1"/>
  <c r="R96" i="5" s="1"/>
  <c r="R97" i="5" s="1"/>
  <c r="R98" i="5" s="1"/>
  <c r="R99" i="5" s="1"/>
  <c r="R100" i="5" s="1"/>
  <c r="R101" i="5" s="1"/>
  <c r="AD1" i="5"/>
  <c r="AC1" i="5"/>
  <c r="AB1" i="5"/>
  <c r="AA1" i="5"/>
  <c r="Z1" i="5"/>
  <c r="Y1" i="5"/>
  <c r="X1" i="5"/>
  <c r="W1" i="5"/>
  <c r="V1" i="5"/>
  <c r="U1" i="5"/>
  <c r="T1" i="5"/>
  <c r="S1" i="5"/>
  <c r="R1" i="5"/>
  <c r="Y199" i="8"/>
  <c r="Y197" i="8"/>
  <c r="Y161" i="8"/>
  <c r="Y93" i="8"/>
  <c r="Y61" i="8"/>
  <c r="Y57" i="8"/>
  <c r="V46" i="8"/>
  <c r="W199" i="8"/>
  <c r="X7" i="8"/>
  <c r="X58" i="8"/>
  <c r="V58" i="8"/>
  <c r="W61" i="8"/>
  <c r="W115" i="8"/>
  <c r="Y63" i="8"/>
  <c r="Y115" i="8"/>
  <c r="V54" i="8"/>
  <c r="Y195" i="8"/>
  <c r="W67" i="8"/>
  <c r="V22" i="8"/>
  <c r="V67" i="8"/>
  <c r="P49" i="6" l="1"/>
  <c r="R49" i="6"/>
  <c r="Q49" i="6"/>
  <c r="S49" i="6"/>
  <c r="O49" i="6"/>
  <c r="H31" i="6"/>
  <c r="J31" i="6"/>
  <c r="L31" i="6"/>
  <c r="I31" i="6"/>
  <c r="V184" i="7"/>
  <c r="P76" i="3"/>
  <c r="S76" i="3"/>
  <c r="O76" i="3"/>
  <c r="R76" i="3"/>
  <c r="Q76" i="3"/>
  <c r="R68" i="6"/>
  <c r="P68" i="6"/>
  <c r="S68" i="6"/>
  <c r="Q68" i="6"/>
  <c r="O68" i="6"/>
  <c r="R51" i="3"/>
  <c r="P51" i="3"/>
  <c r="O51" i="3"/>
  <c r="Q51" i="3"/>
  <c r="S51" i="3"/>
  <c r="H13" i="3"/>
  <c r="L13" i="3"/>
  <c r="I13" i="3"/>
  <c r="J13" i="3"/>
  <c r="X157" i="7"/>
  <c r="S75" i="3"/>
  <c r="Q75" i="3"/>
  <c r="O75" i="3"/>
  <c r="P75" i="3"/>
  <c r="R75" i="3"/>
  <c r="I37" i="3"/>
  <c r="H37" i="3"/>
  <c r="J37" i="3"/>
  <c r="L37" i="3"/>
  <c r="Q59" i="6"/>
  <c r="R59" i="6"/>
  <c r="S59" i="6"/>
  <c r="P59" i="6"/>
  <c r="O59" i="6"/>
  <c r="J9" i="6"/>
  <c r="L9" i="6"/>
  <c r="H9" i="6"/>
  <c r="I9" i="6"/>
  <c r="R79" i="6"/>
  <c r="S79" i="6"/>
  <c r="P79" i="6"/>
  <c r="Q79" i="6"/>
  <c r="O79" i="6"/>
  <c r="H29" i="6"/>
  <c r="L29" i="6"/>
  <c r="I29" i="6"/>
  <c r="J29" i="6"/>
  <c r="O58" i="3"/>
  <c r="P58" i="3"/>
  <c r="S58" i="3"/>
  <c r="Q58" i="3"/>
  <c r="R58" i="3"/>
  <c r="L38" i="3"/>
  <c r="H38" i="3"/>
  <c r="J38" i="3"/>
  <c r="I38" i="3"/>
  <c r="V170" i="7"/>
  <c r="O56" i="3"/>
  <c r="R56" i="3"/>
  <c r="Q56" i="3"/>
  <c r="S56" i="3"/>
  <c r="P56" i="3"/>
  <c r="J12" i="3"/>
  <c r="I12" i="3"/>
  <c r="H12" i="3"/>
  <c r="L12" i="3"/>
  <c r="X181" i="7"/>
  <c r="X168" i="7"/>
  <c r="X156" i="7"/>
  <c r="P74" i="3"/>
  <c r="R74" i="3"/>
  <c r="O74" i="3"/>
  <c r="Q74" i="3"/>
  <c r="S74" i="3"/>
  <c r="J36" i="3"/>
  <c r="H36" i="3"/>
  <c r="L36" i="3"/>
  <c r="I36" i="3"/>
  <c r="Y198" i="7"/>
  <c r="Y192" i="7"/>
  <c r="Y186" i="7"/>
  <c r="Y180" i="7"/>
  <c r="Y174" i="7"/>
  <c r="Y162" i="7"/>
  <c r="R52" i="6"/>
  <c r="Q52" i="6"/>
  <c r="S52" i="6"/>
  <c r="P52" i="6"/>
  <c r="O52" i="6"/>
  <c r="I20" i="6"/>
  <c r="H20" i="6"/>
  <c r="L20" i="6"/>
  <c r="J20" i="6"/>
  <c r="J8" i="6"/>
  <c r="I8" i="6"/>
  <c r="H8" i="6"/>
  <c r="L8" i="6"/>
  <c r="S78" i="6"/>
  <c r="P78" i="6"/>
  <c r="Q78" i="6"/>
  <c r="R78" i="6"/>
  <c r="O78" i="6"/>
  <c r="H40" i="6"/>
  <c r="J40" i="6"/>
  <c r="L40" i="6"/>
  <c r="I40" i="6"/>
  <c r="I28" i="6"/>
  <c r="L28" i="6"/>
  <c r="H28" i="6"/>
  <c r="J28" i="6"/>
  <c r="R53" i="3"/>
  <c r="S53" i="3"/>
  <c r="O53" i="3"/>
  <c r="P53" i="3"/>
  <c r="Q53" i="3"/>
  <c r="S81" i="6"/>
  <c r="R81" i="6"/>
  <c r="P81" i="6"/>
  <c r="Q81" i="6"/>
  <c r="O81" i="6"/>
  <c r="Y187" i="7"/>
  <c r="J30" i="6"/>
  <c r="L30" i="6"/>
  <c r="H30" i="6"/>
  <c r="I30" i="6"/>
  <c r="V163" i="7"/>
  <c r="P61" i="3"/>
  <c r="O61" i="3"/>
  <c r="R61" i="3"/>
  <c r="Q61" i="3"/>
  <c r="S61" i="3"/>
  <c r="Q49" i="3"/>
  <c r="O49" i="3"/>
  <c r="R49" i="3"/>
  <c r="S49" i="3"/>
  <c r="P49" i="3"/>
  <c r="I11" i="3"/>
  <c r="H11" i="3"/>
  <c r="L11" i="3"/>
  <c r="J11" i="3"/>
  <c r="V193" i="7"/>
  <c r="P73" i="3"/>
  <c r="R73" i="3"/>
  <c r="Q73" i="3"/>
  <c r="O73" i="3"/>
  <c r="S73" i="3"/>
  <c r="J35" i="3"/>
  <c r="L35" i="3"/>
  <c r="I35" i="3"/>
  <c r="H35" i="3"/>
  <c r="Q57" i="6"/>
  <c r="R57" i="6"/>
  <c r="S57" i="6"/>
  <c r="P57" i="6"/>
  <c r="O57" i="6"/>
  <c r="H19" i="6"/>
  <c r="I19" i="6"/>
  <c r="L19" i="6"/>
  <c r="J19" i="6"/>
  <c r="J7" i="6"/>
  <c r="I7" i="6"/>
  <c r="H7" i="6"/>
  <c r="L7" i="6"/>
  <c r="Q77" i="6"/>
  <c r="R77" i="6"/>
  <c r="S77" i="6"/>
  <c r="P77" i="6"/>
  <c r="O77" i="6"/>
  <c r="L39" i="6"/>
  <c r="H39" i="6"/>
  <c r="I39" i="6"/>
  <c r="J39" i="6"/>
  <c r="J27" i="6"/>
  <c r="L27" i="6"/>
  <c r="I27" i="6"/>
  <c r="H27" i="6"/>
  <c r="H11" i="6"/>
  <c r="J11" i="6"/>
  <c r="I11" i="6"/>
  <c r="L11" i="6"/>
  <c r="S54" i="6"/>
  <c r="R54" i="6"/>
  <c r="Q54" i="6"/>
  <c r="P54" i="6"/>
  <c r="O54" i="6"/>
  <c r="X126" i="8"/>
  <c r="Y92" i="8"/>
  <c r="X70" i="8"/>
  <c r="Q54" i="3"/>
  <c r="R54" i="3"/>
  <c r="S54" i="3"/>
  <c r="P54" i="3"/>
  <c r="O54" i="3"/>
  <c r="I10" i="3"/>
  <c r="H10" i="3"/>
  <c r="J10" i="3"/>
  <c r="L10" i="3"/>
  <c r="V166" i="7"/>
  <c r="J34" i="3"/>
  <c r="I34" i="3"/>
  <c r="H34" i="3"/>
  <c r="L34" i="3"/>
  <c r="P50" i="6"/>
  <c r="R50" i="6"/>
  <c r="Q50" i="6"/>
  <c r="S50" i="6"/>
  <c r="O50" i="6"/>
  <c r="J18" i="6"/>
  <c r="H18" i="6"/>
  <c r="L18" i="6"/>
  <c r="I18" i="6"/>
  <c r="Q76" i="6"/>
  <c r="R76" i="6"/>
  <c r="P76" i="6"/>
  <c r="S76" i="6"/>
  <c r="O76" i="6"/>
  <c r="I38" i="6"/>
  <c r="J38" i="6"/>
  <c r="H38" i="6"/>
  <c r="L38" i="6"/>
  <c r="I15" i="3"/>
  <c r="J15" i="3"/>
  <c r="H15" i="3"/>
  <c r="L15" i="3"/>
  <c r="P77" i="3"/>
  <c r="O77" i="3"/>
  <c r="Q77" i="3"/>
  <c r="S77" i="3"/>
  <c r="R77" i="3"/>
  <c r="V97" i="8"/>
  <c r="R59" i="3"/>
  <c r="S59" i="3"/>
  <c r="P59" i="3"/>
  <c r="O59" i="3"/>
  <c r="Q59" i="3"/>
  <c r="V191" i="7"/>
  <c r="Q71" i="3"/>
  <c r="R71" i="3"/>
  <c r="P71" i="3"/>
  <c r="S71" i="3"/>
  <c r="O71" i="3"/>
  <c r="H33" i="3"/>
  <c r="I33" i="3"/>
  <c r="L33" i="3"/>
  <c r="J33" i="3"/>
  <c r="P55" i="6"/>
  <c r="S55" i="6"/>
  <c r="R55" i="6"/>
  <c r="Q55" i="6"/>
  <c r="O55" i="6"/>
  <c r="L17" i="6"/>
  <c r="I17" i="6"/>
  <c r="H17" i="6"/>
  <c r="J17" i="6"/>
  <c r="S75" i="6"/>
  <c r="R75" i="6"/>
  <c r="Q75" i="6"/>
  <c r="P75" i="6"/>
  <c r="O75" i="6"/>
  <c r="H37" i="6"/>
  <c r="I37" i="6"/>
  <c r="J37" i="6"/>
  <c r="L37" i="6"/>
  <c r="S80" i="6"/>
  <c r="P80" i="6"/>
  <c r="R80" i="6"/>
  <c r="Q80" i="6"/>
  <c r="O80" i="6"/>
  <c r="V162" i="8"/>
  <c r="X82" i="8"/>
  <c r="I20" i="3"/>
  <c r="J20" i="3"/>
  <c r="H20" i="3"/>
  <c r="L20" i="3"/>
  <c r="V164" i="7"/>
  <c r="P70" i="3"/>
  <c r="S70" i="3"/>
  <c r="R70" i="3"/>
  <c r="O70" i="3"/>
  <c r="Q70" i="3"/>
  <c r="L32" i="3"/>
  <c r="J32" i="3"/>
  <c r="H32" i="3"/>
  <c r="I32" i="3"/>
  <c r="S60" i="6"/>
  <c r="R60" i="6"/>
  <c r="Q60" i="6"/>
  <c r="P60" i="6"/>
  <c r="O60" i="6"/>
  <c r="P48" i="6"/>
  <c r="R48" i="6"/>
  <c r="Q48" i="6"/>
  <c r="S48" i="6"/>
  <c r="O48" i="6"/>
  <c r="I16" i="6"/>
  <c r="J16" i="6"/>
  <c r="L16" i="6"/>
  <c r="H16" i="6"/>
  <c r="S74" i="6"/>
  <c r="P74" i="6"/>
  <c r="Q74" i="6"/>
  <c r="R74" i="6"/>
  <c r="O74" i="6"/>
  <c r="H36" i="6"/>
  <c r="L36" i="6"/>
  <c r="I36" i="6"/>
  <c r="J36" i="6"/>
  <c r="I39" i="3"/>
  <c r="L39" i="3"/>
  <c r="H39" i="3"/>
  <c r="J39" i="3"/>
  <c r="P57" i="3"/>
  <c r="R57" i="3"/>
  <c r="Q57" i="3"/>
  <c r="O57" i="3"/>
  <c r="S57" i="3"/>
  <c r="I19" i="3"/>
  <c r="H19" i="3"/>
  <c r="J19" i="3"/>
  <c r="L19" i="3"/>
  <c r="L7" i="3"/>
  <c r="J7" i="3"/>
  <c r="X163" i="7"/>
  <c r="S81" i="3"/>
  <c r="R81" i="3"/>
  <c r="P81" i="3"/>
  <c r="Q81" i="3"/>
  <c r="O81" i="3"/>
  <c r="S69" i="3"/>
  <c r="P69" i="3"/>
  <c r="R69" i="3"/>
  <c r="Q69" i="3"/>
  <c r="O69" i="3"/>
  <c r="I31" i="3"/>
  <c r="L31" i="3"/>
  <c r="J31" i="3"/>
  <c r="H31" i="3"/>
  <c r="R53" i="6"/>
  <c r="Q53" i="6"/>
  <c r="P53" i="6"/>
  <c r="S53" i="6"/>
  <c r="O53" i="6"/>
  <c r="H15" i="6"/>
  <c r="J15" i="6"/>
  <c r="I15" i="6"/>
  <c r="L15" i="6"/>
  <c r="Q73" i="6"/>
  <c r="S73" i="6"/>
  <c r="R73" i="6"/>
  <c r="P73" i="6"/>
  <c r="O73" i="6"/>
  <c r="L35" i="6"/>
  <c r="I35" i="6"/>
  <c r="J35" i="6"/>
  <c r="H35" i="6"/>
  <c r="S69" i="6"/>
  <c r="R69" i="6"/>
  <c r="Q69" i="6"/>
  <c r="P69" i="6"/>
  <c r="O69" i="6"/>
  <c r="X146" i="8"/>
  <c r="Q50" i="3"/>
  <c r="S50" i="3"/>
  <c r="P50" i="3"/>
  <c r="O50" i="3"/>
  <c r="R50" i="3"/>
  <c r="H18" i="3"/>
  <c r="L18" i="3"/>
  <c r="J18" i="3"/>
  <c r="I18" i="3"/>
  <c r="O80" i="3"/>
  <c r="Q80" i="3"/>
  <c r="P80" i="3"/>
  <c r="R80" i="3"/>
  <c r="S80" i="3"/>
  <c r="O68" i="3"/>
  <c r="Q68" i="3"/>
  <c r="P68" i="3"/>
  <c r="S68" i="3"/>
  <c r="R68" i="3"/>
  <c r="H30" i="3"/>
  <c r="I30" i="3"/>
  <c r="L30" i="3"/>
  <c r="J30" i="3"/>
  <c r="Q58" i="6"/>
  <c r="R58" i="6"/>
  <c r="P58" i="6"/>
  <c r="S58" i="6"/>
  <c r="O58" i="6"/>
  <c r="H14" i="6"/>
  <c r="J14" i="6"/>
  <c r="I14" i="6"/>
  <c r="L14" i="6"/>
  <c r="P72" i="6"/>
  <c r="Q72" i="6"/>
  <c r="R72" i="6"/>
  <c r="S72" i="6"/>
  <c r="O72" i="6"/>
  <c r="J34" i="6"/>
  <c r="H34" i="6"/>
  <c r="I34" i="6"/>
  <c r="L34" i="6"/>
  <c r="I14" i="3"/>
  <c r="H14" i="3"/>
  <c r="L14" i="3"/>
  <c r="J14" i="3"/>
  <c r="J10" i="6"/>
  <c r="H10" i="6"/>
  <c r="I10" i="6"/>
  <c r="L10" i="6"/>
  <c r="Y91" i="8"/>
  <c r="V50" i="8"/>
  <c r="R55" i="3"/>
  <c r="S55" i="3"/>
  <c r="Q55" i="3"/>
  <c r="P55" i="3"/>
  <c r="O55" i="3"/>
  <c r="I17" i="3"/>
  <c r="H17" i="3"/>
  <c r="L17" i="3"/>
  <c r="J17" i="3"/>
  <c r="Q79" i="3"/>
  <c r="R79" i="3"/>
  <c r="O79" i="3"/>
  <c r="P79" i="3"/>
  <c r="S79" i="3"/>
  <c r="L27" i="3"/>
  <c r="H27" i="3"/>
  <c r="J27" i="3"/>
  <c r="I27" i="3"/>
  <c r="P51" i="6"/>
  <c r="Q51" i="6"/>
  <c r="R51" i="6"/>
  <c r="S51" i="6"/>
  <c r="O51" i="6"/>
  <c r="I13" i="6"/>
  <c r="J13" i="6"/>
  <c r="H13" i="6"/>
  <c r="L13" i="6"/>
  <c r="Q71" i="6"/>
  <c r="R71" i="6"/>
  <c r="P71" i="6"/>
  <c r="S71" i="6"/>
  <c r="O71" i="6"/>
  <c r="H33" i="6"/>
  <c r="L33" i="6"/>
  <c r="J33" i="6"/>
  <c r="I33" i="6"/>
  <c r="Q61" i="6"/>
  <c r="S61" i="6"/>
  <c r="P61" i="6"/>
  <c r="R61" i="6"/>
  <c r="O61" i="6"/>
  <c r="X91" i="8"/>
  <c r="V81" i="8"/>
  <c r="X69" i="8"/>
  <c r="O60" i="3"/>
  <c r="P60" i="3"/>
  <c r="S60" i="3"/>
  <c r="Q60" i="3"/>
  <c r="R60" i="3"/>
  <c r="O48" i="3"/>
  <c r="Q48" i="3"/>
  <c r="P48" i="3"/>
  <c r="R48" i="3"/>
  <c r="S48" i="3"/>
  <c r="H16" i="3"/>
  <c r="I16" i="3"/>
  <c r="L16" i="3"/>
  <c r="J16" i="3"/>
  <c r="S78" i="3"/>
  <c r="Q78" i="3"/>
  <c r="P78" i="3"/>
  <c r="O78" i="3"/>
  <c r="R78" i="3"/>
  <c r="I40" i="3"/>
  <c r="H40" i="3"/>
  <c r="L40" i="3"/>
  <c r="J40" i="3"/>
  <c r="S56" i="6"/>
  <c r="Q56" i="6"/>
  <c r="R56" i="6"/>
  <c r="P56" i="6"/>
  <c r="O56" i="6"/>
  <c r="H12" i="6"/>
  <c r="L12" i="6"/>
  <c r="J12" i="6"/>
  <c r="I12" i="6"/>
  <c r="R70" i="6"/>
  <c r="Q70" i="6"/>
  <c r="P70" i="6"/>
  <c r="S70" i="6"/>
  <c r="O70" i="6"/>
  <c r="H32" i="6"/>
  <c r="L32" i="6"/>
  <c r="I32" i="6"/>
  <c r="J32" i="6"/>
  <c r="W19" i="8"/>
  <c r="X25" i="8"/>
  <c r="Y20" i="8"/>
  <c r="W14" i="7"/>
  <c r="V59" i="8"/>
  <c r="V82" i="8"/>
  <c r="X49" i="8"/>
  <c r="V47" i="8"/>
  <c r="V25" i="8"/>
  <c r="X51" i="8"/>
  <c r="V91" i="8"/>
  <c r="X67" i="8"/>
  <c r="X46" i="8"/>
  <c r="V50" i="7"/>
  <c r="V180" i="7"/>
  <c r="V178" i="7"/>
  <c r="V165" i="7"/>
  <c r="V162" i="7"/>
  <c r="V45" i="7"/>
  <c r="V168" i="7"/>
  <c r="V190" i="7"/>
  <c r="V189" i="7"/>
  <c r="X183" i="7"/>
  <c r="V157" i="7"/>
  <c r="V181" i="7"/>
  <c r="V64" i="7"/>
  <c r="V186" i="7"/>
  <c r="V167" i="7"/>
  <c r="V182" i="7"/>
  <c r="X46" i="7"/>
  <c r="V53" i="7"/>
  <c r="V179" i="7"/>
  <c r="V66" i="7"/>
  <c r="V198" i="7"/>
  <c r="V192" i="7"/>
  <c r="V171" i="7"/>
  <c r="V63" i="7"/>
  <c r="V19" i="7"/>
  <c r="V197" i="7"/>
  <c r="X191" i="7"/>
  <c r="V196" i="7"/>
  <c r="V194" i="7"/>
  <c r="V177" i="7"/>
  <c r="V174" i="7"/>
  <c r="V156" i="7"/>
  <c r="V58" i="7"/>
  <c r="X166" i="7"/>
  <c r="V7" i="8"/>
  <c r="X97" i="8"/>
  <c r="V98" i="8"/>
  <c r="X162" i="8"/>
  <c r="U18" i="8"/>
  <c r="W18" i="8" s="1"/>
  <c r="U11" i="8"/>
  <c r="W11" i="8" s="1"/>
  <c r="V15" i="8"/>
  <c r="U15" i="8"/>
  <c r="V8" i="8"/>
  <c r="X4" i="8"/>
  <c r="U4" i="8"/>
  <c r="U17" i="8"/>
  <c r="Y17" i="8" s="1"/>
  <c r="W7" i="8"/>
  <c r="U10" i="8"/>
  <c r="Y10" i="8" s="1"/>
  <c r="Y8" i="8"/>
  <c r="V5" i="8"/>
  <c r="W9" i="8"/>
  <c r="Y7" i="8"/>
  <c r="U16" i="8"/>
  <c r="X9" i="7"/>
  <c r="X3" i="7"/>
  <c r="Y7" i="7"/>
  <c r="X12" i="7"/>
  <c r="X13" i="7"/>
  <c r="V7" i="7"/>
  <c r="X11" i="7"/>
  <c r="U5" i="7"/>
  <c r="Y5" i="7" s="1"/>
  <c r="G29" i="3" s="1"/>
  <c r="W11" i="7"/>
  <c r="W10" i="7"/>
  <c r="X10" i="7"/>
  <c r="V17" i="7"/>
  <c r="V8" i="7"/>
  <c r="X5" i="7"/>
  <c r="V3" i="8"/>
  <c r="X189" i="8"/>
  <c r="X3" i="8"/>
  <c r="V155" i="8"/>
  <c r="X116" i="8"/>
  <c r="Y3" i="8"/>
  <c r="V147" i="8"/>
  <c r="X100" i="8"/>
  <c r="X53" i="8"/>
  <c r="Y31" i="8"/>
  <c r="W20" i="8"/>
  <c r="X73" i="8"/>
  <c r="W66" i="8"/>
  <c r="W96" i="8"/>
  <c r="Y73" i="8"/>
  <c r="V71" i="8"/>
  <c r="X50" i="8"/>
  <c r="V45" i="8"/>
  <c r="W196" i="8"/>
  <c r="W92" i="8"/>
  <c r="V72" i="8"/>
  <c r="V63" i="8"/>
  <c r="W198" i="8"/>
  <c r="Y96" i="8"/>
  <c r="V150" i="8"/>
  <c r="Y67" i="8"/>
  <c r="Y27" i="8"/>
  <c r="V56" i="8"/>
  <c r="X195" i="8"/>
  <c r="X5" i="8"/>
  <c r="W8" i="8"/>
  <c r="X76" i="8"/>
  <c r="W170" i="8"/>
  <c r="Y5" i="8"/>
  <c r="V55" i="8"/>
  <c r="V187" i="8"/>
  <c r="V197" i="8"/>
  <c r="W85" i="8"/>
  <c r="W161" i="8"/>
  <c r="W174" i="7"/>
  <c r="V176" i="7"/>
  <c r="W179" i="7"/>
  <c r="W167" i="7"/>
  <c r="W155" i="7"/>
  <c r="V187" i="7"/>
  <c r="V159" i="7"/>
  <c r="Y195" i="7"/>
  <c r="Y190" i="7"/>
  <c r="V200" i="7"/>
  <c r="V158" i="7"/>
  <c r="V41" i="7"/>
  <c r="W160" i="7"/>
  <c r="W183" i="7"/>
  <c r="W165" i="7"/>
  <c r="V16" i="7"/>
  <c r="V67" i="7"/>
  <c r="W3" i="7"/>
  <c r="W188" i="7"/>
  <c r="W176" i="7"/>
  <c r="V55" i="7"/>
  <c r="V195" i="7"/>
  <c r="E100" i="3"/>
  <c r="G100" i="3"/>
  <c r="G102" i="3" s="1"/>
  <c r="I100" i="3"/>
  <c r="I102" i="3" s="1"/>
  <c r="F100" i="3"/>
  <c r="F102" i="3" s="1"/>
  <c r="H100" i="3"/>
  <c r="H102" i="3" s="1"/>
  <c r="H95" i="3"/>
  <c r="G95" i="3"/>
  <c r="I95" i="3"/>
  <c r="F95" i="3"/>
  <c r="X35" i="8"/>
  <c r="Y30" i="8"/>
  <c r="X37" i="8"/>
  <c r="X29" i="8"/>
  <c r="V34" i="7"/>
  <c r="Y8" i="7"/>
  <c r="Y18" i="7"/>
  <c r="I72" i="3" s="1"/>
  <c r="X23" i="7"/>
  <c r="X37" i="7"/>
  <c r="Y21" i="7"/>
  <c r="W23" i="8"/>
  <c r="V16" i="8"/>
  <c r="Y9" i="8"/>
  <c r="X19" i="8"/>
  <c r="W28" i="8"/>
  <c r="W3" i="8"/>
  <c r="W33" i="8"/>
  <c r="Y24" i="8"/>
  <c r="V10" i="8"/>
  <c r="W39" i="8"/>
  <c r="W27" i="8"/>
  <c r="Y19" i="8"/>
  <c r="W31" i="8"/>
  <c r="W29" i="8"/>
  <c r="Y23" i="8"/>
  <c r="X21" i="8"/>
  <c r="Y12" i="7"/>
  <c r="W12" i="7"/>
  <c r="W33" i="7"/>
  <c r="X35" i="7"/>
  <c r="X22" i="7"/>
  <c r="W34" i="7"/>
  <c r="X34" i="7"/>
  <c r="X14" i="7"/>
  <c r="X6" i="7"/>
  <c r="W18" i="7"/>
  <c r="I52" i="3" s="1"/>
  <c r="Y29" i="7"/>
  <c r="X17" i="7"/>
  <c r="X28" i="7"/>
  <c r="W16" i="7"/>
  <c r="I47" i="3" s="1"/>
  <c r="W7" i="7"/>
  <c r="Y36" i="7"/>
  <c r="W15" i="7"/>
  <c r="X29" i="7"/>
  <c r="V32" i="7"/>
  <c r="V37" i="7"/>
  <c r="Y15" i="7"/>
  <c r="V18" i="7"/>
  <c r="Y31" i="7"/>
  <c r="Y23" i="7"/>
  <c r="W22" i="7"/>
  <c r="D41" i="6"/>
  <c r="D21" i="3"/>
  <c r="X178" i="8"/>
  <c r="V93" i="8"/>
  <c r="W77" i="8"/>
  <c r="X28" i="8"/>
  <c r="V163" i="8"/>
  <c r="Y198" i="8"/>
  <c r="Y196" i="8"/>
  <c r="V175" i="8"/>
  <c r="Y170" i="8"/>
  <c r="V70" i="8"/>
  <c r="X196" i="8"/>
  <c r="V195" i="8"/>
  <c r="V35" i="8"/>
  <c r="V116" i="8"/>
  <c r="V126" i="8"/>
  <c r="V100" i="8"/>
  <c r="W57" i="8"/>
  <c r="V106" i="8"/>
  <c r="X10" i="8"/>
  <c r="Y144" i="8"/>
  <c r="Y110" i="8"/>
  <c r="X81" i="8"/>
  <c r="Y65" i="8"/>
  <c r="Y28" i="8"/>
  <c r="W30" i="8"/>
  <c r="V37" i="8"/>
  <c r="V39" i="8"/>
  <c r="Y39" i="8"/>
  <c r="X56" i="8"/>
  <c r="V74" i="8"/>
  <c r="V61" i="8"/>
  <c r="W179" i="8"/>
  <c r="V146" i="8"/>
  <c r="V53" i="8"/>
  <c r="X153" i="8"/>
  <c r="X138" i="8"/>
  <c r="W110" i="8"/>
  <c r="X22" i="8"/>
  <c r="X199" i="8"/>
  <c r="W166" i="8"/>
  <c r="X148" i="8"/>
  <c r="X71" i="8"/>
  <c r="X200" i="8"/>
  <c r="W91" i="8"/>
  <c r="Y66" i="8"/>
  <c r="X140" i="8"/>
  <c r="W78" i="8"/>
  <c r="Y76" i="8"/>
  <c r="V66" i="8"/>
  <c r="K37" i="3"/>
  <c r="K13" i="3"/>
  <c r="K7" i="3"/>
  <c r="X43" i="7"/>
  <c r="X21" i="7"/>
  <c r="W43" i="7"/>
  <c r="W21" i="7"/>
  <c r="Y38" i="7"/>
  <c r="Y3" i="7"/>
  <c r="W49" i="7"/>
  <c r="Y43" i="7"/>
  <c r="Y17" i="7"/>
  <c r="K17" i="3"/>
  <c r="V3" i="7"/>
  <c r="V26" i="7"/>
  <c r="W58" i="7"/>
  <c r="X149" i="7"/>
  <c r="V15" i="7"/>
  <c r="W40" i="7"/>
  <c r="W8" i="7"/>
  <c r="F47" i="3" s="1"/>
  <c r="X39" i="7"/>
  <c r="Y59" i="7"/>
  <c r="Y41" i="7"/>
  <c r="Y22" i="7"/>
  <c r="W19" i="7"/>
  <c r="Y11" i="7"/>
  <c r="W36" i="7"/>
  <c r="V25" i="7"/>
  <c r="Y92" i="7"/>
  <c r="V36" i="7"/>
  <c r="V13" i="7"/>
  <c r="W17" i="7"/>
  <c r="Y35" i="7"/>
  <c r="V23" i="7"/>
  <c r="V12" i="7"/>
  <c r="V61" i="7"/>
  <c r="V59" i="7"/>
  <c r="V33" i="7"/>
  <c r="X61" i="7"/>
  <c r="Y72" i="7"/>
  <c r="Y51" i="7"/>
  <c r="Y14" i="7"/>
  <c r="X179" i="8"/>
  <c r="V179" i="8"/>
  <c r="X186" i="8"/>
  <c r="V186" i="8"/>
  <c r="W150" i="8"/>
  <c r="Y150" i="8"/>
  <c r="W162" i="8"/>
  <c r="Y162" i="8"/>
  <c r="K18" i="6"/>
  <c r="K30" i="6"/>
  <c r="K7" i="6"/>
  <c r="K19" i="6"/>
  <c r="K8" i="6"/>
  <c r="K20" i="6"/>
  <c r="K32" i="6"/>
  <c r="K33" i="6"/>
  <c r="K10" i="6"/>
  <c r="K34" i="6"/>
  <c r="K12" i="6"/>
  <c r="K13" i="6"/>
  <c r="K37" i="6"/>
  <c r="K14" i="6"/>
  <c r="K38" i="6"/>
  <c r="K27" i="6"/>
  <c r="K39" i="6"/>
  <c r="V190" i="8"/>
  <c r="X190" i="8"/>
  <c r="V88" i="8"/>
  <c r="X88" i="8"/>
  <c r="W52" i="8"/>
  <c r="Y52" i="8"/>
  <c r="W26" i="8"/>
  <c r="Y26" i="8"/>
  <c r="Y13" i="8"/>
  <c r="X13" i="8"/>
  <c r="W22" i="8"/>
  <c r="Y22" i="8"/>
  <c r="Y116" i="8"/>
  <c r="W116" i="8"/>
  <c r="V174" i="8"/>
  <c r="X174" i="8"/>
  <c r="X152" i="8"/>
  <c r="Y117" i="8"/>
  <c r="W117" i="8"/>
  <c r="W88" i="8"/>
  <c r="Y88" i="8"/>
  <c r="V117" i="8"/>
  <c r="W42" i="8"/>
  <c r="Y42" i="8"/>
  <c r="Y122" i="8"/>
  <c r="W122" i="8"/>
  <c r="W104" i="8"/>
  <c r="Y104" i="8"/>
  <c r="W94" i="8"/>
  <c r="Y94" i="8"/>
  <c r="Y72" i="8"/>
  <c r="W72" i="8"/>
  <c r="W54" i="8"/>
  <c r="Y54" i="8"/>
  <c r="W44" i="8"/>
  <c r="Y44" i="8"/>
  <c r="X40" i="8"/>
  <c r="V40" i="8"/>
  <c r="V151" i="8"/>
  <c r="Y166" i="8"/>
  <c r="Y136" i="8"/>
  <c r="W136" i="8"/>
  <c r="V124" i="8"/>
  <c r="V83" i="8"/>
  <c r="X83" i="8"/>
  <c r="W74" i="8"/>
  <c r="Y74" i="8"/>
  <c r="Y56" i="8"/>
  <c r="W56" i="8"/>
  <c r="W21" i="8"/>
  <c r="Y21" i="8"/>
  <c r="V14" i="8"/>
  <c r="Y138" i="8"/>
  <c r="W138" i="8"/>
  <c r="W141" i="8"/>
  <c r="Y141" i="8"/>
  <c r="V94" i="8"/>
  <c r="X94" i="8"/>
  <c r="W144" i="8"/>
  <c r="W119" i="8"/>
  <c r="V85" i="8"/>
  <c r="X85" i="8"/>
  <c r="V178" i="8"/>
  <c r="W82" i="8"/>
  <c r="X175" i="8"/>
  <c r="V138" i="8"/>
  <c r="Y85" i="8"/>
  <c r="W6" i="8"/>
  <c r="Y6" i="8"/>
  <c r="X150" i="8"/>
  <c r="V57" i="8"/>
  <c r="X163" i="8"/>
  <c r="Y180" i="8"/>
  <c r="X147" i="8"/>
  <c r="X145" i="8"/>
  <c r="V145" i="8"/>
  <c r="V80" i="8"/>
  <c r="V69" i="8"/>
  <c r="Y58" i="8"/>
  <c r="W58" i="8"/>
  <c r="Y120" i="8"/>
  <c r="W120" i="8"/>
  <c r="V140" i="8"/>
  <c r="V48" i="8"/>
  <c r="X48" i="8"/>
  <c r="K17" i="6"/>
  <c r="W181" i="8"/>
  <c r="Y181" i="8"/>
  <c r="V148" i="8"/>
  <c r="Y121" i="8"/>
  <c r="W121" i="8"/>
  <c r="W159" i="8"/>
  <c r="Y157" i="8"/>
  <c r="V173" i="8"/>
  <c r="Y118" i="8"/>
  <c r="W118" i="8"/>
  <c r="V73" i="8"/>
  <c r="W62" i="8"/>
  <c r="Y62" i="8"/>
  <c r="Y38" i="8"/>
  <c r="W38" i="8"/>
  <c r="W81" i="8"/>
  <c r="Y81" i="8"/>
  <c r="K40" i="6"/>
  <c r="V29" i="8"/>
  <c r="W149" i="8"/>
  <c r="W64" i="8"/>
  <c r="Y64" i="8"/>
  <c r="W55" i="8"/>
  <c r="Y55" i="8"/>
  <c r="W40" i="8"/>
  <c r="Y40" i="8"/>
  <c r="K28" i="6"/>
  <c r="X93" i="8"/>
  <c r="X102" i="8"/>
  <c r="Y142" i="8"/>
  <c r="W142" i="8"/>
  <c r="V137" i="8"/>
  <c r="V105" i="8"/>
  <c r="X105" i="8"/>
  <c r="W68" i="8"/>
  <c r="Y68" i="8"/>
  <c r="X52" i="8"/>
  <c r="X193" i="8"/>
  <c r="X165" i="8"/>
  <c r="X181" i="8"/>
  <c r="V33" i="8"/>
  <c r="X38" i="8"/>
  <c r="V13" i="8"/>
  <c r="X11" i="8"/>
  <c r="X115" i="8"/>
  <c r="Y143" i="7"/>
  <c r="W143" i="7"/>
  <c r="V71" i="7"/>
  <c r="X71" i="7"/>
  <c r="Y44" i="7"/>
  <c r="W44" i="7"/>
  <c r="W37" i="7"/>
  <c r="Y37" i="7"/>
  <c r="X107" i="7"/>
  <c r="V107" i="7"/>
  <c r="Y66" i="7"/>
  <c r="W66" i="7"/>
  <c r="Y55" i="7"/>
  <c r="W55" i="7"/>
  <c r="Y48" i="7"/>
  <c r="W48" i="7"/>
  <c r="W25" i="7"/>
  <c r="Y25" i="7"/>
  <c r="Y113" i="7"/>
  <c r="W113" i="7"/>
  <c r="Y148" i="7"/>
  <c r="W148" i="7"/>
  <c r="X136" i="7"/>
  <c r="V136" i="7"/>
  <c r="X124" i="7"/>
  <c r="V124" i="7"/>
  <c r="Y118" i="7"/>
  <c r="W118" i="7"/>
  <c r="V112" i="7"/>
  <c r="X112" i="7"/>
  <c r="W106" i="7"/>
  <c r="Y106" i="7"/>
  <c r="X100" i="7"/>
  <c r="V100" i="7"/>
  <c r="Y94" i="7"/>
  <c r="W94" i="7"/>
  <c r="Y88" i="7"/>
  <c r="W88" i="7"/>
  <c r="X76" i="7"/>
  <c r="V76" i="7"/>
  <c r="W70" i="7"/>
  <c r="Y70" i="7"/>
  <c r="Y62" i="7"/>
  <c r="W62" i="7"/>
  <c r="Y89" i="7"/>
  <c r="W89" i="7"/>
  <c r="W154" i="7"/>
  <c r="Y154" i="7"/>
  <c r="Y142" i="7"/>
  <c r="W142" i="7"/>
  <c r="W130" i="7"/>
  <c r="Y130" i="7"/>
  <c r="Y65" i="7"/>
  <c r="W65" i="7"/>
  <c r="Y137" i="7"/>
  <c r="W137" i="7"/>
  <c r="X141" i="7"/>
  <c r="V141" i="7"/>
  <c r="Y129" i="7"/>
  <c r="W129" i="7"/>
  <c r="X117" i="7"/>
  <c r="V117" i="7"/>
  <c r="W105" i="7"/>
  <c r="Y105" i="7"/>
  <c r="X99" i="7"/>
  <c r="V99" i="7"/>
  <c r="Y87" i="7"/>
  <c r="W87" i="7"/>
  <c r="Y81" i="7"/>
  <c r="W81" i="7"/>
  <c r="X75" i="7"/>
  <c r="V75" i="7"/>
  <c r="W69" i="7"/>
  <c r="Y69" i="7"/>
  <c r="Y47" i="7"/>
  <c r="W47" i="7"/>
  <c r="Y32" i="7"/>
  <c r="W32" i="7"/>
  <c r="Y28" i="7"/>
  <c r="W28" i="7"/>
  <c r="Y147" i="7"/>
  <c r="W147" i="7"/>
  <c r="X135" i="7"/>
  <c r="V135" i="7"/>
  <c r="Y123" i="7"/>
  <c r="W123" i="7"/>
  <c r="V111" i="7"/>
  <c r="X111" i="7"/>
  <c r="Y93" i="7"/>
  <c r="W93" i="7"/>
  <c r="W61" i="7"/>
  <c r="Y61" i="7"/>
  <c r="Y54" i="7"/>
  <c r="W54" i="7"/>
  <c r="W39" i="7"/>
  <c r="Y39" i="7"/>
  <c r="Y24" i="7"/>
  <c r="W24" i="7"/>
  <c r="Y6" i="7"/>
  <c r="W6" i="7"/>
  <c r="X134" i="7"/>
  <c r="V134" i="7"/>
  <c r="V122" i="7"/>
  <c r="X122" i="7"/>
  <c r="X110" i="7"/>
  <c r="V110" i="7"/>
  <c r="Y98" i="7"/>
  <c r="W98" i="7"/>
  <c r="X86" i="7"/>
  <c r="V86" i="7"/>
  <c r="X74" i="7"/>
  <c r="V74" i="7"/>
  <c r="Y50" i="7"/>
  <c r="W50" i="7"/>
  <c r="Y46" i="7"/>
  <c r="W46" i="7"/>
  <c r="Y27" i="7"/>
  <c r="W27" i="7"/>
  <c r="W4" i="7"/>
  <c r="G8" i="3" s="1"/>
  <c r="Y4" i="7"/>
  <c r="G28" i="3" s="1"/>
  <c r="Y119" i="7"/>
  <c r="W119" i="7"/>
  <c r="W128" i="7"/>
  <c r="Y128" i="7"/>
  <c r="W104" i="7"/>
  <c r="Y104" i="7"/>
  <c r="Y80" i="7"/>
  <c r="W80" i="7"/>
  <c r="Y68" i="7"/>
  <c r="W68" i="7"/>
  <c r="W64" i="7"/>
  <c r="Y64" i="7"/>
  <c r="Y42" i="7"/>
  <c r="W42" i="7"/>
  <c r="W31" i="7"/>
  <c r="Y77" i="7"/>
  <c r="W77" i="7"/>
  <c r="W153" i="7"/>
  <c r="Y153" i="7"/>
  <c r="X151" i="7"/>
  <c r="V151" i="7"/>
  <c r="Y127" i="7"/>
  <c r="W127" i="7"/>
  <c r="Y115" i="7"/>
  <c r="W115" i="7"/>
  <c r="V85" i="7"/>
  <c r="X85" i="7"/>
  <c r="W73" i="7"/>
  <c r="Y73" i="7"/>
  <c r="Y60" i="7"/>
  <c r="W60" i="7"/>
  <c r="Y53" i="7"/>
  <c r="W53" i="7"/>
  <c r="W20" i="7"/>
  <c r="Y20" i="7"/>
  <c r="X125" i="7"/>
  <c r="V125" i="7"/>
  <c r="Y140" i="7"/>
  <c r="W140" i="7"/>
  <c r="Y145" i="7"/>
  <c r="W145" i="7"/>
  <c r="W121" i="7"/>
  <c r="Y121" i="7"/>
  <c r="X109" i="7"/>
  <c r="V109" i="7"/>
  <c r="Y103" i="7"/>
  <c r="W103" i="7"/>
  <c r="X91" i="7"/>
  <c r="V91" i="7"/>
  <c r="Y79" i="7"/>
  <c r="W79" i="7"/>
  <c r="Y67" i="7"/>
  <c r="W67" i="7"/>
  <c r="Y30" i="7"/>
  <c r="W30" i="7"/>
  <c r="Y131" i="7"/>
  <c r="W131" i="7"/>
  <c r="Y152" i="7"/>
  <c r="W152" i="7"/>
  <c r="X133" i="7"/>
  <c r="V133" i="7"/>
  <c r="X150" i="7"/>
  <c r="V150" i="7"/>
  <c r="Y138" i="7"/>
  <c r="W138" i="7"/>
  <c r="X126" i="7"/>
  <c r="V126" i="7"/>
  <c r="Y108" i="7"/>
  <c r="W108" i="7"/>
  <c r="Y96" i="7"/>
  <c r="W96" i="7"/>
  <c r="X84" i="7"/>
  <c r="V84" i="7"/>
  <c r="X72" i="7"/>
  <c r="V72" i="7"/>
  <c r="Y45" i="7"/>
  <c r="W45" i="7"/>
  <c r="Y9" i="7"/>
  <c r="W9" i="7"/>
  <c r="Y95" i="7"/>
  <c r="W95" i="7"/>
  <c r="X146" i="7"/>
  <c r="V146" i="7"/>
  <c r="Y139" i="7"/>
  <c r="W139" i="7"/>
  <c r="Y144" i="7"/>
  <c r="W144" i="7"/>
  <c r="Y132" i="7"/>
  <c r="W132" i="7"/>
  <c r="Y120" i="7"/>
  <c r="W120" i="7"/>
  <c r="Y114" i="7"/>
  <c r="W114" i="7"/>
  <c r="X102" i="7"/>
  <c r="V102" i="7"/>
  <c r="Y90" i="7"/>
  <c r="W90" i="7"/>
  <c r="Y78" i="7"/>
  <c r="W78" i="7"/>
  <c r="Y56" i="7"/>
  <c r="W56" i="7"/>
  <c r="Y52" i="7"/>
  <c r="W52" i="7"/>
  <c r="K12" i="3"/>
  <c r="V123" i="7"/>
  <c r="W72" i="7"/>
  <c r="V40" i="7"/>
  <c r="K10" i="3"/>
  <c r="W41" i="7"/>
  <c r="W35" i="7"/>
  <c r="K34" i="3"/>
  <c r="V121" i="7"/>
  <c r="Y26" i="7"/>
  <c r="V90" i="7"/>
  <c r="V38" i="7"/>
  <c r="V24" i="7"/>
  <c r="K33" i="3"/>
  <c r="V129" i="7"/>
  <c r="X54" i="7"/>
  <c r="Y40" i="7"/>
  <c r="K20" i="3"/>
  <c r="V132" i="7"/>
  <c r="V51" i="7"/>
  <c r="W112" i="7"/>
  <c r="W82" i="7"/>
  <c r="K32" i="3"/>
  <c r="V29" i="7"/>
  <c r="K19" i="3"/>
  <c r="X103" i="7"/>
  <c r="X62" i="7"/>
  <c r="V20" i="7"/>
  <c r="K18" i="3"/>
  <c r="V115" i="7"/>
  <c r="V62" i="7"/>
  <c r="V48" i="7"/>
  <c r="V35" i="7"/>
  <c r="V21" i="7"/>
  <c r="W117" i="7"/>
  <c r="W57" i="7"/>
  <c r="K30" i="3"/>
  <c r="X44" i="7"/>
  <c r="Y10" i="7"/>
  <c r="V73" i="7"/>
  <c r="K28" i="3"/>
  <c r="V140" i="7"/>
  <c r="W122" i="7"/>
  <c r="W92" i="7"/>
  <c r="W38" i="7"/>
  <c r="K40" i="3"/>
  <c r="K27" i="3"/>
  <c r="Y16" i="7"/>
  <c r="Y13" i="7"/>
  <c r="K15" i="3"/>
  <c r="K39" i="3"/>
  <c r="Y49" i="7"/>
  <c r="Y19" i="7"/>
  <c r="K14" i="3"/>
  <c r="V82" i="7"/>
  <c r="V43" i="7"/>
  <c r="K8" i="3"/>
  <c r="K38" i="3"/>
  <c r="V49" i="7"/>
  <c r="K62" i="6"/>
  <c r="D21" i="6"/>
  <c r="N82" i="6"/>
  <c r="G82" i="6"/>
  <c r="L82" i="6"/>
  <c r="K82" i="6"/>
  <c r="M82" i="6"/>
  <c r="M62" i="6"/>
  <c r="J62" i="6"/>
  <c r="L62" i="6"/>
  <c r="N62" i="6"/>
  <c r="D41" i="3"/>
  <c r="E13" i="34"/>
  <c r="V60" i="8"/>
  <c r="X60" i="8"/>
  <c r="V12" i="8"/>
  <c r="X12" i="8"/>
  <c r="V84" i="8"/>
  <c r="X84" i="8"/>
  <c r="V24" i="8"/>
  <c r="X24" i="8"/>
  <c r="X15" i="8"/>
  <c r="X117" i="8"/>
  <c r="V11" i="8"/>
  <c r="V38" i="8"/>
  <c r="V57" i="7"/>
  <c r="X175" i="7"/>
  <c r="V175" i="7"/>
  <c r="X83" i="7"/>
  <c r="V83" i="7"/>
  <c r="X116" i="7"/>
  <c r="V116" i="7"/>
  <c r="X155" i="7"/>
  <c r="V155" i="7"/>
  <c r="X31" i="7"/>
  <c r="V31" i="7"/>
  <c r="X188" i="7"/>
  <c r="V188" i="7"/>
  <c r="V173" i="7"/>
  <c r="V149" i="7"/>
  <c r="V101" i="7"/>
  <c r="X193" i="7"/>
  <c r="X49" i="7"/>
  <c r="V169" i="7"/>
  <c r="V97" i="7"/>
  <c r="X164" i="7"/>
  <c r="X92" i="7"/>
  <c r="X20" i="7"/>
  <c r="K35" i="3" s="1"/>
  <c r="L82" i="3"/>
  <c r="N82" i="3"/>
  <c r="J62" i="3"/>
  <c r="L62" i="3"/>
  <c r="N62" i="3"/>
  <c r="G62" i="3"/>
  <c r="K62" i="3"/>
  <c r="M62" i="3"/>
  <c r="D62" i="3"/>
  <c r="J82" i="3"/>
  <c r="M82" i="3"/>
  <c r="G82" i="3"/>
  <c r="K82" i="3"/>
  <c r="D82" i="3"/>
  <c r="D62" i="6"/>
  <c r="G62" i="6"/>
  <c r="D82" i="6"/>
  <c r="F102" i="6"/>
  <c r="J82" i="6"/>
  <c r="G102" i="6"/>
  <c r="H102" i="6"/>
  <c r="H29" i="3" l="1"/>
  <c r="L29" i="3"/>
  <c r="J29" i="3"/>
  <c r="I29" i="3"/>
  <c r="X124" i="8"/>
  <c r="X137" i="8"/>
  <c r="X8" i="8"/>
  <c r="Y18" i="8"/>
  <c r="F67" i="6"/>
  <c r="X8" i="7"/>
  <c r="V14" i="7"/>
  <c r="V44" i="7"/>
  <c r="V103" i="7"/>
  <c r="X129" i="7"/>
  <c r="I62" i="3"/>
  <c r="Q52" i="3"/>
  <c r="O52" i="3"/>
  <c r="P52" i="3"/>
  <c r="S52" i="3"/>
  <c r="R52" i="3"/>
  <c r="P72" i="3"/>
  <c r="Q72" i="3"/>
  <c r="S72" i="3"/>
  <c r="R72" i="3"/>
  <c r="O72" i="3"/>
  <c r="L28" i="3"/>
  <c r="J28" i="3"/>
  <c r="I28" i="3"/>
  <c r="H28" i="3"/>
  <c r="J8" i="3"/>
  <c r="I8" i="3"/>
  <c r="H8" i="3"/>
  <c r="L8" i="3"/>
  <c r="I67" i="3"/>
  <c r="I82" i="3" s="1"/>
  <c r="W5" i="7"/>
  <c r="X121" i="7"/>
  <c r="V11" i="7"/>
  <c r="G26" i="3"/>
  <c r="G41" i="3" s="1"/>
  <c r="S47" i="3"/>
  <c r="F62" i="3"/>
  <c r="R47" i="3"/>
  <c r="O47" i="3"/>
  <c r="P47" i="3"/>
  <c r="Q47" i="3"/>
  <c r="F67" i="3"/>
  <c r="X80" i="8"/>
  <c r="V4" i="8"/>
  <c r="X14" i="8"/>
  <c r="V165" i="8"/>
  <c r="V17" i="8"/>
  <c r="X17" i="8"/>
  <c r="Y11" i="8"/>
  <c r="W17" i="8"/>
  <c r="W10" i="8"/>
  <c r="F47" i="6" s="1"/>
  <c r="V9" i="7"/>
  <c r="V5" i="7"/>
  <c r="V10" i="7"/>
  <c r="W24" i="8"/>
  <c r="V152" i="8"/>
  <c r="X173" i="8"/>
  <c r="Y34" i="7"/>
  <c r="X16" i="8"/>
  <c r="X33" i="8"/>
  <c r="W23" i="7"/>
  <c r="K16" i="6"/>
  <c r="X30" i="8"/>
  <c r="V30" i="8"/>
  <c r="Y33" i="8"/>
  <c r="V36" i="8"/>
  <c r="X36" i="8"/>
  <c r="K36" i="6"/>
  <c r="V19" i="8"/>
  <c r="V21" i="8"/>
  <c r="V22" i="7"/>
  <c r="V52" i="8"/>
  <c r="X156" i="8"/>
  <c r="V156" i="8"/>
  <c r="E41" i="6"/>
  <c r="V68" i="8"/>
  <c r="X68" i="8"/>
  <c r="W51" i="8"/>
  <c r="Y51" i="8"/>
  <c r="V121" i="8"/>
  <c r="X121" i="8"/>
  <c r="V120" i="8"/>
  <c r="X120" i="8"/>
  <c r="W25" i="8"/>
  <c r="Y25" i="8"/>
  <c r="V180" i="8"/>
  <c r="X180" i="8"/>
  <c r="W125" i="8"/>
  <c r="Y125" i="8"/>
  <c r="V108" i="8"/>
  <c r="X108" i="8"/>
  <c r="X171" i="8"/>
  <c r="V171" i="8"/>
  <c r="V158" i="8"/>
  <c r="X158" i="8"/>
  <c r="W163" i="8"/>
  <c r="Y163" i="8"/>
  <c r="X170" i="8"/>
  <c r="V170" i="8"/>
  <c r="Y124" i="8"/>
  <c r="W124" i="8"/>
  <c r="W32" i="8"/>
  <c r="Y32" i="8"/>
  <c r="W99" i="8"/>
  <c r="Y99" i="8"/>
  <c r="W172" i="8"/>
  <c r="Y172" i="8"/>
  <c r="Y37" i="8"/>
  <c r="W37" i="8"/>
  <c r="X169" i="8"/>
  <c r="V169" i="8"/>
  <c r="W146" i="8"/>
  <c r="Y146" i="8"/>
  <c r="W4" i="8"/>
  <c r="G6" i="6" s="1"/>
  <c r="Y4" i="8"/>
  <c r="G26" i="6" s="1"/>
  <c r="V62" i="8"/>
  <c r="X62" i="8"/>
  <c r="V27" i="8"/>
  <c r="X27" i="8"/>
  <c r="X119" i="8"/>
  <c r="V119" i="8"/>
  <c r="Y12" i="8"/>
  <c r="W12" i="8"/>
  <c r="V164" i="8"/>
  <c r="X164" i="8"/>
  <c r="Y137" i="8"/>
  <c r="W137" i="8"/>
  <c r="X113" i="8"/>
  <c r="V113" i="8"/>
  <c r="Y171" i="8"/>
  <c r="W171" i="8"/>
  <c r="W89" i="8"/>
  <c r="Y89" i="8"/>
  <c r="Y158" i="8"/>
  <c r="W158" i="8"/>
  <c r="Y45" i="8"/>
  <c r="W45" i="8"/>
  <c r="W14" i="8"/>
  <c r="I47" i="6" s="1"/>
  <c r="I62" i="6" s="1"/>
  <c r="Y14" i="8"/>
  <c r="I67" i="6" s="1"/>
  <c r="I82" i="6" s="1"/>
  <c r="V32" i="8"/>
  <c r="X32" i="8"/>
  <c r="X99" i="8"/>
  <c r="V99" i="8"/>
  <c r="V112" i="8"/>
  <c r="X112" i="8"/>
  <c r="W105" i="8"/>
  <c r="Y105" i="8"/>
  <c r="V31" i="8"/>
  <c r="X31" i="8"/>
  <c r="Y113" i="8"/>
  <c r="W113" i="8"/>
  <c r="X89" i="8"/>
  <c r="V89" i="8"/>
  <c r="W165" i="8"/>
  <c r="Y165" i="8"/>
  <c r="V34" i="8"/>
  <c r="X34" i="8"/>
  <c r="W101" i="8"/>
  <c r="Y101" i="8"/>
  <c r="X107" i="8"/>
  <c r="V107" i="8"/>
  <c r="X141" i="8"/>
  <c r="V141" i="8"/>
  <c r="Y112" i="8"/>
  <c r="W112" i="8"/>
  <c r="E21" i="6"/>
  <c r="W53" i="8"/>
  <c r="Y53" i="8"/>
  <c r="X42" i="8"/>
  <c r="V42" i="8"/>
  <c r="X157" i="8"/>
  <c r="V157" i="8"/>
  <c r="X6" i="8"/>
  <c r="V6" i="8"/>
  <c r="V44" i="8"/>
  <c r="X44" i="8"/>
  <c r="W188" i="8"/>
  <c r="Y188" i="8"/>
  <c r="V149" i="8"/>
  <c r="X149" i="8"/>
  <c r="V118" i="8"/>
  <c r="X118" i="8"/>
  <c r="Y75" i="8"/>
  <c r="W75" i="8"/>
  <c r="Y173" i="8"/>
  <c r="W173" i="8"/>
  <c r="Y128" i="8"/>
  <c r="W128" i="8"/>
  <c r="W80" i="8"/>
  <c r="Y80" i="8"/>
  <c r="W34" i="8"/>
  <c r="Y34" i="8"/>
  <c r="V101" i="8"/>
  <c r="X101" i="8"/>
  <c r="W129" i="8"/>
  <c r="Y129" i="8"/>
  <c r="Y154" i="8"/>
  <c r="W154" i="8"/>
  <c r="X176" i="8"/>
  <c r="V176" i="8"/>
  <c r="X134" i="8"/>
  <c r="V134" i="8"/>
  <c r="X159" i="8"/>
  <c r="V159" i="8"/>
  <c r="V104" i="8"/>
  <c r="X104" i="8"/>
  <c r="X142" i="8"/>
  <c r="V142" i="8"/>
  <c r="V122" i="8"/>
  <c r="X122" i="8"/>
  <c r="V115" i="8"/>
  <c r="V193" i="8"/>
  <c r="V18" i="8"/>
  <c r="X18" i="8"/>
  <c r="K26" i="6" s="1"/>
  <c r="X65" i="8"/>
  <c r="V65" i="8"/>
  <c r="W190" i="8"/>
  <c r="Y190" i="8"/>
  <c r="W189" i="8"/>
  <c r="Y189" i="8"/>
  <c r="W176" i="8"/>
  <c r="Y176" i="8"/>
  <c r="V96" i="8"/>
  <c r="X96" i="8"/>
  <c r="V95" i="8"/>
  <c r="X95" i="8"/>
  <c r="V75" i="8"/>
  <c r="X75" i="8"/>
  <c r="W164" i="8"/>
  <c r="Y164" i="8"/>
  <c r="V177" i="8"/>
  <c r="X177" i="8"/>
  <c r="X128" i="8"/>
  <c r="V128" i="8"/>
  <c r="W87" i="8"/>
  <c r="Y87" i="8"/>
  <c r="X184" i="8"/>
  <c r="V184" i="8"/>
  <c r="W109" i="8"/>
  <c r="Y109" i="8"/>
  <c r="X129" i="8"/>
  <c r="V129" i="8"/>
  <c r="X154" i="8"/>
  <c r="V154" i="8"/>
  <c r="X114" i="8"/>
  <c r="V114" i="8"/>
  <c r="X183" i="8"/>
  <c r="V183" i="8"/>
  <c r="Y134" i="8"/>
  <c r="W134" i="8"/>
  <c r="V136" i="8"/>
  <c r="X136" i="8"/>
  <c r="V125" i="8"/>
  <c r="X125" i="8"/>
  <c r="X20" i="8"/>
  <c r="V20" i="8"/>
  <c r="W178" i="8"/>
  <c r="Y178" i="8"/>
  <c r="Y177" i="8"/>
  <c r="W177" i="8"/>
  <c r="Y140" i="8"/>
  <c r="W140" i="8"/>
  <c r="W187" i="8"/>
  <c r="Y187" i="8"/>
  <c r="V77" i="8"/>
  <c r="X77" i="8"/>
  <c r="X79" i="8"/>
  <c r="V79" i="8"/>
  <c r="V188" i="8"/>
  <c r="X188" i="8"/>
  <c r="X123" i="8"/>
  <c r="V123" i="8"/>
  <c r="V133" i="8"/>
  <c r="X133" i="8"/>
  <c r="X135" i="8"/>
  <c r="V135" i="8"/>
  <c r="X191" i="8"/>
  <c r="V191" i="8"/>
  <c r="Y186" i="8"/>
  <c r="W186" i="8"/>
  <c r="V87" i="8"/>
  <c r="X87" i="8"/>
  <c r="Y184" i="8"/>
  <c r="W184" i="8"/>
  <c r="V109" i="8"/>
  <c r="X109" i="8"/>
  <c r="Y114" i="8"/>
  <c r="W114" i="8"/>
  <c r="W127" i="8"/>
  <c r="Y127" i="8"/>
  <c r="W183" i="8"/>
  <c r="Y183" i="8"/>
  <c r="W139" i="8"/>
  <c r="Y139" i="8"/>
  <c r="Y148" i="8"/>
  <c r="W148" i="8"/>
  <c r="W145" i="8"/>
  <c r="Y145" i="8"/>
  <c r="W191" i="8"/>
  <c r="Y191" i="8"/>
  <c r="W97" i="8"/>
  <c r="Y97" i="8"/>
  <c r="Y153" i="8"/>
  <c r="W153" i="8"/>
  <c r="W107" i="8"/>
  <c r="Y107" i="8"/>
  <c r="Y175" i="8"/>
  <c r="W175" i="8"/>
  <c r="V23" i="8"/>
  <c r="X23" i="8"/>
  <c r="K31" i="6" s="1"/>
  <c r="Y79" i="8"/>
  <c r="W79" i="8"/>
  <c r="Y123" i="8"/>
  <c r="W123" i="8"/>
  <c r="X110" i="8"/>
  <c r="V110" i="8"/>
  <c r="Y135" i="8"/>
  <c r="W135" i="8"/>
  <c r="Y193" i="8"/>
  <c r="W193" i="8"/>
  <c r="W69" i="8"/>
  <c r="Y69" i="8"/>
  <c r="X111" i="8"/>
  <c r="V111" i="8"/>
  <c r="W182" i="8"/>
  <c r="Y182" i="8"/>
  <c r="X127" i="8"/>
  <c r="V127" i="8"/>
  <c r="W192" i="8"/>
  <c r="Y192" i="8"/>
  <c r="V139" i="8"/>
  <c r="X139" i="8"/>
  <c r="W102" i="8"/>
  <c r="Y102" i="8"/>
  <c r="W41" i="8"/>
  <c r="Y41" i="8"/>
  <c r="V172" i="8"/>
  <c r="X172" i="8"/>
  <c r="V181" i="8"/>
  <c r="V161" i="8"/>
  <c r="X161" i="8"/>
  <c r="W100" i="8"/>
  <c r="Y100" i="8"/>
  <c r="Y155" i="8"/>
  <c r="W155" i="8"/>
  <c r="W49" i="8"/>
  <c r="Y49" i="8"/>
  <c r="W108" i="8"/>
  <c r="Y108" i="8"/>
  <c r="W83" i="8"/>
  <c r="Y83" i="8"/>
  <c r="Y151" i="8"/>
  <c r="W151" i="8"/>
  <c r="X26" i="8"/>
  <c r="V26" i="8"/>
  <c r="Y95" i="8"/>
  <c r="W95" i="8"/>
  <c r="Y130" i="8"/>
  <c r="W130" i="8"/>
  <c r="W160" i="8"/>
  <c r="Y160" i="8"/>
  <c r="W111" i="8"/>
  <c r="Y111" i="8"/>
  <c r="V185" i="8"/>
  <c r="X185" i="8"/>
  <c r="W131" i="8"/>
  <c r="Y131" i="8"/>
  <c r="W86" i="8"/>
  <c r="Y86" i="8"/>
  <c r="Y152" i="8"/>
  <c r="W152" i="8"/>
  <c r="V192" i="8"/>
  <c r="X192" i="8"/>
  <c r="X92" i="8"/>
  <c r="V92" i="8"/>
  <c r="X160" i="8"/>
  <c r="V160" i="8"/>
  <c r="W98" i="8"/>
  <c r="Y98" i="8"/>
  <c r="V182" i="8"/>
  <c r="X182" i="8"/>
  <c r="W84" i="8"/>
  <c r="Y84" i="8"/>
  <c r="W71" i="8"/>
  <c r="Y71" i="8"/>
  <c r="W106" i="8"/>
  <c r="Y106" i="8"/>
  <c r="X130" i="8"/>
  <c r="V130" i="8"/>
  <c r="Y167" i="8"/>
  <c r="W167" i="8"/>
  <c r="W174" i="8"/>
  <c r="Y174" i="8"/>
  <c r="W133" i="8"/>
  <c r="Y133" i="8"/>
  <c r="W185" i="8"/>
  <c r="Y185" i="8"/>
  <c r="X131" i="8"/>
  <c r="V131" i="8"/>
  <c r="V86" i="8"/>
  <c r="X86" i="8"/>
  <c r="W90" i="8"/>
  <c r="Y90" i="8"/>
  <c r="V194" i="8"/>
  <c r="X194" i="8"/>
  <c r="V144" i="8"/>
  <c r="X144" i="8"/>
  <c r="V132" i="8"/>
  <c r="X132" i="8"/>
  <c r="Y147" i="8"/>
  <c r="W147" i="8"/>
  <c r="V9" i="8"/>
  <c r="K6" i="6" s="1"/>
  <c r="X9" i="8"/>
  <c r="W50" i="8"/>
  <c r="Y50" i="8"/>
  <c r="X166" i="8"/>
  <c r="V166" i="8"/>
  <c r="Y60" i="8"/>
  <c r="W60" i="8"/>
  <c r="Y59" i="8"/>
  <c r="W59" i="8"/>
  <c r="W70" i="8"/>
  <c r="Y70" i="8"/>
  <c r="X78" i="8"/>
  <c r="V78" i="8"/>
  <c r="X167" i="8"/>
  <c r="V167" i="8"/>
  <c r="X103" i="8"/>
  <c r="V103" i="8"/>
  <c r="V43" i="8"/>
  <c r="X43" i="8"/>
  <c r="W16" i="8"/>
  <c r="Y16" i="8"/>
  <c r="Y126" i="8"/>
  <c r="W126" i="8"/>
  <c r="V90" i="8"/>
  <c r="X90" i="8"/>
  <c r="W168" i="8"/>
  <c r="Y168" i="8"/>
  <c r="W194" i="8"/>
  <c r="Y194" i="8"/>
  <c r="Y15" i="8"/>
  <c r="W15" i="8"/>
  <c r="X143" i="8"/>
  <c r="V143" i="8"/>
  <c r="W48" i="8"/>
  <c r="Y48" i="8"/>
  <c r="Y47" i="8"/>
  <c r="W47" i="8"/>
  <c r="W46" i="8"/>
  <c r="Y46" i="8"/>
  <c r="Y132" i="8"/>
  <c r="W132" i="8"/>
  <c r="Y169" i="8"/>
  <c r="W169" i="8"/>
  <c r="Y103" i="8"/>
  <c r="W103" i="8"/>
  <c r="Y43" i="8"/>
  <c r="W43" i="8"/>
  <c r="W36" i="8"/>
  <c r="Y36" i="8"/>
  <c r="X41" i="8"/>
  <c r="V41" i="8"/>
  <c r="Y156" i="8"/>
  <c r="W156" i="8"/>
  <c r="V168" i="8"/>
  <c r="X168" i="8"/>
  <c r="K11" i="3"/>
  <c r="X60" i="7"/>
  <c r="V60" i="7"/>
  <c r="Y100" i="7"/>
  <c r="W100" i="7"/>
  <c r="X128" i="7"/>
  <c r="V128" i="7"/>
  <c r="X120" i="7"/>
  <c r="V120" i="7"/>
  <c r="X114" i="7"/>
  <c r="V114" i="7"/>
  <c r="X68" i="7"/>
  <c r="V68" i="7"/>
  <c r="W109" i="7"/>
  <c r="Y109" i="7"/>
  <c r="V4" i="7"/>
  <c r="X4" i="7"/>
  <c r="V137" i="7"/>
  <c r="X137" i="7"/>
  <c r="Y135" i="7"/>
  <c r="W135" i="7"/>
  <c r="V47" i="7"/>
  <c r="X47" i="7"/>
  <c r="X131" i="7"/>
  <c r="V131" i="7"/>
  <c r="Y75" i="7"/>
  <c r="W75" i="7"/>
  <c r="Y146" i="7"/>
  <c r="W146" i="7"/>
  <c r="E21" i="3"/>
  <c r="X93" i="7"/>
  <c r="V93" i="7"/>
  <c r="Y124" i="7"/>
  <c r="W124" i="7"/>
  <c r="X144" i="7"/>
  <c r="V144" i="7"/>
  <c r="Y110" i="7"/>
  <c r="W110" i="7"/>
  <c r="X145" i="7"/>
  <c r="V145" i="7"/>
  <c r="V81" i="7"/>
  <c r="X81" i="7"/>
  <c r="Y76" i="7"/>
  <c r="W76" i="7"/>
  <c r="X148" i="7"/>
  <c r="V148" i="7"/>
  <c r="X118" i="7"/>
  <c r="V118" i="7"/>
  <c r="Y125" i="7"/>
  <c r="W125" i="7"/>
  <c r="V154" i="7"/>
  <c r="X154" i="7"/>
  <c r="V89" i="7"/>
  <c r="X89" i="7"/>
  <c r="Y97" i="7"/>
  <c r="W97" i="7"/>
  <c r="V152" i="7"/>
  <c r="X152" i="7"/>
  <c r="X69" i="7"/>
  <c r="V69" i="7"/>
  <c r="Y150" i="7"/>
  <c r="W150" i="7"/>
  <c r="V106" i="7"/>
  <c r="X106" i="7"/>
  <c r="Y136" i="7"/>
  <c r="W136" i="7"/>
  <c r="Y99" i="7"/>
  <c r="W99" i="7"/>
  <c r="X78" i="7"/>
  <c r="V78" i="7"/>
  <c r="W85" i="7"/>
  <c r="Y85" i="7"/>
  <c r="X30" i="7"/>
  <c r="K36" i="3" s="1"/>
  <c r="V30" i="7"/>
  <c r="K16" i="3" s="1"/>
  <c r="Y71" i="7"/>
  <c r="W71" i="7"/>
  <c r="X113" i="7"/>
  <c r="V113" i="7"/>
  <c r="Y141" i="7"/>
  <c r="W141" i="7"/>
  <c r="Y83" i="7"/>
  <c r="W83" i="7"/>
  <c r="E41" i="3"/>
  <c r="W133" i="7"/>
  <c r="Y133" i="7"/>
  <c r="X52" i="7"/>
  <c r="V52" i="7"/>
  <c r="X94" i="7"/>
  <c r="V94" i="7"/>
  <c r="Y101" i="7"/>
  <c r="W101" i="7"/>
  <c r="X96" i="7"/>
  <c r="V96" i="7"/>
  <c r="Y86" i="7"/>
  <c r="W86" i="7"/>
  <c r="V139" i="7"/>
  <c r="X139" i="7"/>
  <c r="Y151" i="7"/>
  <c r="W151" i="7"/>
  <c r="X77" i="7"/>
  <c r="V77" i="7"/>
  <c r="X105" i="7"/>
  <c r="V105" i="7"/>
  <c r="Y91" i="7"/>
  <c r="W91" i="7"/>
  <c r="X147" i="7"/>
  <c r="V147" i="7"/>
  <c r="X108" i="7"/>
  <c r="V108" i="7"/>
  <c r="V127" i="7"/>
  <c r="X127" i="7"/>
  <c r="W74" i="7"/>
  <c r="Y74" i="7"/>
  <c r="X119" i="7"/>
  <c r="V119" i="7"/>
  <c r="V70" i="7"/>
  <c r="X70" i="7"/>
  <c r="Y102" i="7"/>
  <c r="W102" i="7"/>
  <c r="X143" i="7"/>
  <c r="V143" i="7"/>
  <c r="W134" i="7"/>
  <c r="Y134" i="7"/>
  <c r="V153" i="7"/>
  <c r="X153" i="7"/>
  <c r="X79" i="7"/>
  <c r="V79" i="7"/>
  <c r="X80" i="7"/>
  <c r="V80" i="7"/>
  <c r="Y107" i="7"/>
  <c r="W107" i="7"/>
  <c r="V130" i="7"/>
  <c r="X130" i="7"/>
  <c r="Y111" i="7"/>
  <c r="W111" i="7"/>
  <c r="Y149" i="7"/>
  <c r="W149" i="7"/>
  <c r="X87" i="7"/>
  <c r="V87" i="7"/>
  <c r="V88" i="7"/>
  <c r="X88" i="7"/>
  <c r="X138" i="7"/>
  <c r="V138" i="7"/>
  <c r="Y116" i="7"/>
  <c r="W116" i="7"/>
  <c r="X65" i="7"/>
  <c r="V65" i="7"/>
  <c r="X142" i="7"/>
  <c r="V142" i="7"/>
  <c r="X27" i="7"/>
  <c r="K31" i="3" s="1"/>
  <c r="V27" i="7"/>
  <c r="Y84" i="7"/>
  <c r="W84" i="7"/>
  <c r="V104" i="7"/>
  <c r="X104" i="7"/>
  <c r="X95" i="7"/>
  <c r="V95" i="7"/>
  <c r="Y126" i="7"/>
  <c r="W126" i="7"/>
  <c r="V98" i="7"/>
  <c r="X98" i="7"/>
  <c r="G6" i="3" l="1"/>
  <c r="G9" i="3"/>
  <c r="Q62" i="3"/>
  <c r="F62" i="6"/>
  <c r="S47" i="6"/>
  <c r="S62" i="6" s="1"/>
  <c r="P47" i="6"/>
  <c r="P62" i="6" s="1"/>
  <c r="R47" i="6"/>
  <c r="R62" i="6" s="1"/>
  <c r="Q47" i="6"/>
  <c r="Q62" i="6" s="1"/>
  <c r="O47" i="6"/>
  <c r="O62" i="6" s="1"/>
  <c r="J26" i="6"/>
  <c r="L26" i="6"/>
  <c r="I26" i="6"/>
  <c r="H26" i="6"/>
  <c r="I6" i="6"/>
  <c r="J6" i="6"/>
  <c r="L6" i="6"/>
  <c r="H6" i="6"/>
  <c r="F82" i="6"/>
  <c r="P67" i="6"/>
  <c r="P82" i="6" s="1"/>
  <c r="Q67" i="6"/>
  <c r="Q82" i="6" s="1"/>
  <c r="S67" i="6"/>
  <c r="S82" i="6" s="1"/>
  <c r="R67" i="6"/>
  <c r="R82" i="6" s="1"/>
  <c r="O67" i="6"/>
  <c r="O82" i="6" s="1"/>
  <c r="P62" i="3"/>
  <c r="R62" i="3"/>
  <c r="O62" i="3"/>
  <c r="S62" i="3"/>
  <c r="R67" i="3"/>
  <c r="R82" i="3" s="1"/>
  <c r="Q67" i="3"/>
  <c r="Q82" i="3" s="1"/>
  <c r="S67" i="3"/>
  <c r="S82" i="3" s="1"/>
  <c r="P67" i="3"/>
  <c r="P82" i="3" s="1"/>
  <c r="O67" i="3"/>
  <c r="O82" i="3" s="1"/>
  <c r="F82" i="3"/>
  <c r="J26" i="3"/>
  <c r="J41" i="3" s="1"/>
  <c r="I26" i="3"/>
  <c r="I41" i="3" s="1"/>
  <c r="H26" i="3"/>
  <c r="H41" i="3" s="1"/>
  <c r="L26" i="3"/>
  <c r="L41" i="3" s="1"/>
  <c r="K29" i="3"/>
  <c r="K9" i="3"/>
  <c r="K6" i="3"/>
  <c r="K11" i="6"/>
  <c r="K15" i="6"/>
  <c r="K9" i="6"/>
  <c r="K29" i="6"/>
  <c r="K35" i="6"/>
  <c r="G21" i="3" l="1"/>
  <c r="I6" i="3"/>
  <c r="J6" i="3"/>
  <c r="L6" i="3"/>
  <c r="H6" i="3"/>
  <c r="H9" i="3"/>
  <c r="H21" i="3" s="1"/>
  <c r="I9" i="3"/>
  <c r="I21" i="3" s="1"/>
  <c r="B18" i="31" s="1"/>
  <c r="L9" i="3"/>
  <c r="L21" i="3" s="1"/>
  <c r="B21" i="31" s="1"/>
  <c r="J9" i="3"/>
  <c r="J21" i="3" s="1"/>
  <c r="B19" i="31" s="1"/>
  <c r="E87" i="3"/>
  <c r="E89" i="3" s="1"/>
  <c r="G87" i="3"/>
  <c r="G89" i="3" s="1"/>
  <c r="K26" i="3"/>
  <c r="K41" i="3" s="1"/>
  <c r="D87" i="3"/>
  <c r="D89" i="3" s="1"/>
  <c r="C18" i="31"/>
  <c r="F18" i="31" s="1"/>
  <c r="K21" i="3"/>
  <c r="B20" i="31" s="1"/>
  <c r="F41" i="3"/>
  <c r="C19" i="31"/>
  <c r="F19" i="31" s="1"/>
  <c r="C21" i="31"/>
  <c r="F21" i="31" s="1"/>
  <c r="B8" i="31" s="1"/>
  <c r="G21" i="6"/>
  <c r="G41" i="6"/>
  <c r="K41" i="6"/>
  <c r="F87" i="6" s="1"/>
  <c r="F89" i="6" s="1"/>
  <c r="F41" i="6"/>
  <c r="F21" i="6"/>
  <c r="K21" i="6"/>
  <c r="B25" i="31" s="1"/>
  <c r="D8" i="31" l="1"/>
  <c r="F87" i="3"/>
  <c r="F89" i="3" s="1"/>
  <c r="C20" i="31"/>
  <c r="F20" i="31" s="1"/>
  <c r="I41" i="6"/>
  <c r="D87" i="6" s="1"/>
  <c r="D89" i="6" s="1"/>
  <c r="B9" i="31"/>
  <c r="L41" i="6"/>
  <c r="G87" i="6" s="1"/>
  <c r="G89" i="6" s="1"/>
  <c r="H41" i="6"/>
  <c r="J41" i="6"/>
  <c r="C24" i="31" s="1"/>
  <c r="F24" i="31" s="1"/>
  <c r="J21" i="6"/>
  <c r="B24" i="31" s="1"/>
  <c r="C25" i="31"/>
  <c r="F25" i="31" s="1"/>
  <c r="H21" i="6"/>
  <c r="I21" i="6"/>
  <c r="B23" i="31" s="1"/>
  <c r="L21" i="6"/>
  <c r="B26" i="31" s="1"/>
  <c r="D9" i="31" l="1"/>
  <c r="C23" i="31"/>
  <c r="F23" i="31" s="1"/>
  <c r="C26" i="31"/>
  <c r="F26" i="31" s="1"/>
  <c r="B10" i="31" s="1"/>
  <c r="E87" i="6"/>
  <c r="E89" i="6" s="1"/>
  <c r="D10" i="31" l="1"/>
  <c r="D12" i="31" s="1"/>
  <c r="B12" i="31"/>
  <c r="B11" i="31"/>
  <c r="D11" i="31" l="1"/>
  <c r="D13" i="31" s="1"/>
  <c r="F13" i="38" s="1"/>
  <c r="F14" i="38" s="1"/>
  <c r="C18" i="30" s="1"/>
  <c r="C13" i="34" s="1"/>
  <c r="B13" i="31"/>
  <c r="C13" i="38" s="1"/>
  <c r="C14" i="38" s="1"/>
  <c r="C22" i="30"/>
  <c r="C25" i="30" l="1"/>
  <c r="D21" i="30" s="1"/>
  <c r="C26" i="30"/>
  <c r="E12" i="30" s="1"/>
  <c r="D19" i="30" l="1"/>
  <c r="D20" i="30"/>
  <c r="D15" i="30"/>
  <c r="D14" i="30"/>
  <c r="D12" i="30"/>
  <c r="D17" i="30"/>
  <c r="D18" i="30"/>
  <c r="D22" i="30"/>
  <c r="D11" i="30"/>
  <c r="D24" i="30"/>
  <c r="D23" i="30"/>
  <c r="D16" i="30"/>
  <c r="D13" i="30"/>
  <c r="E13" i="30"/>
  <c r="E18" i="30"/>
  <c r="E16" i="30"/>
  <c r="E11" i="30"/>
  <c r="E14" i="30"/>
  <c r="E23" i="30"/>
  <c r="E15" i="30"/>
  <c r="E17" i="30"/>
  <c r="E20" i="30"/>
  <c r="E19" i="30"/>
  <c r="E24" i="30"/>
  <c r="E21" i="30"/>
  <c r="E22" i="30"/>
  <c r="B13" i="34"/>
  <c r="D13" i="34" s="1"/>
  <c r="F13" i="34" s="1"/>
  <c r="G13" i="34" s="1"/>
  <c r="C13" i="33" s="1"/>
  <c r="E13" i="33" s="1"/>
  <c r="D25" i="30" l="1"/>
  <c r="C26" i="33"/>
  <c r="E26" i="33" s="1"/>
  <c r="C25" i="33" s="1"/>
  <c r="E25" i="33" l="1"/>
  <c r="E29" i="33" s="1"/>
  <c r="C27" i="30" s="1"/>
  <c r="C28" i="30" s="1"/>
  <c r="C2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葉建志</author>
  </authors>
  <commentList>
    <comment ref="E1" authorId="0" shapeId="0" xr:uid="{9205FE68-8F7C-4EF9-961E-628338518FC5}">
      <text>
        <r>
          <rPr>
            <b/>
            <sz val="12"/>
            <color indexed="81"/>
            <rFont val="細明體"/>
            <family val="3"/>
            <charset val="136"/>
          </rPr>
          <t>葉建志</t>
        </r>
        <r>
          <rPr>
            <b/>
            <sz val="12"/>
            <color indexed="81"/>
            <rFont val="Tahoma"/>
            <family val="2"/>
          </rPr>
          <t>:</t>
        </r>
        <r>
          <rPr>
            <sz val="12"/>
            <color indexed="81"/>
            <rFont val="Tahoma"/>
            <family val="2"/>
          </rPr>
          <t xml:space="preserve">
QS = </t>
        </r>
        <r>
          <rPr>
            <sz val="12"/>
            <color indexed="81"/>
            <rFont val="細明體"/>
            <family val="3"/>
            <charset val="136"/>
          </rPr>
          <t>比例層</t>
        </r>
      </text>
    </comment>
    <comment ref="T1" authorId="0" shapeId="0" xr:uid="{00000000-0006-0000-0500-000002000000}">
      <text>
        <r>
          <rPr>
            <b/>
            <sz val="11"/>
            <color indexed="81"/>
            <rFont val="細明體"/>
            <family val="3"/>
            <charset val="136"/>
          </rPr>
          <t>葉建志</t>
        </r>
        <r>
          <rPr>
            <b/>
            <sz val="11"/>
            <color indexed="81"/>
            <rFont val="Tahoma"/>
            <family val="2"/>
          </rPr>
          <t>:</t>
        </r>
        <r>
          <rPr>
            <sz val="11"/>
            <color indexed="81"/>
            <rFont val="Tahoma"/>
            <family val="2"/>
          </rPr>
          <t xml:space="preserve">
</t>
        </r>
        <r>
          <rPr>
            <sz val="11"/>
            <color indexed="81"/>
            <rFont val="細明體"/>
            <family val="3"/>
            <charset val="136"/>
          </rPr>
          <t>未滿之分配層
依比例扣除</t>
        </r>
      </text>
    </comment>
    <comment ref="U1" authorId="0" shapeId="0" xr:uid="{00000000-0006-0000-0500-000003000000}">
      <text>
        <r>
          <rPr>
            <b/>
            <sz val="11"/>
            <color indexed="81"/>
            <rFont val="細明體"/>
            <family val="3"/>
            <charset val="136"/>
          </rPr>
          <t>葉建志</t>
        </r>
        <r>
          <rPr>
            <b/>
            <sz val="11"/>
            <color indexed="81"/>
            <rFont val="Tahoma"/>
            <family val="2"/>
          </rPr>
          <t>:</t>
        </r>
        <r>
          <rPr>
            <sz val="11"/>
            <color indexed="81"/>
            <rFont val="Tahoma"/>
            <family val="2"/>
          </rPr>
          <t xml:space="preserve">
</t>
        </r>
        <r>
          <rPr>
            <sz val="11"/>
            <color indexed="81"/>
            <rFont val="細明體"/>
            <family val="3"/>
            <charset val="136"/>
          </rPr>
          <t>未滿之分配層
依比例扣除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葉建志</author>
  </authors>
  <commentList>
    <comment ref="E1" authorId="0" shapeId="0" xr:uid="{EDB2E988-BD46-4F7D-84CF-6D7CEEA2FAA3}">
      <text>
        <r>
          <rPr>
            <b/>
            <sz val="12"/>
            <color indexed="81"/>
            <rFont val="細明體"/>
            <family val="3"/>
            <charset val="136"/>
          </rPr>
          <t>葉建志</t>
        </r>
        <r>
          <rPr>
            <b/>
            <sz val="12"/>
            <color indexed="81"/>
            <rFont val="Tahoma"/>
            <family val="2"/>
          </rPr>
          <t>:</t>
        </r>
        <r>
          <rPr>
            <sz val="12"/>
            <color indexed="81"/>
            <rFont val="Tahoma"/>
            <family val="2"/>
          </rPr>
          <t xml:space="preserve">
QS = </t>
        </r>
        <r>
          <rPr>
            <sz val="12"/>
            <color indexed="81"/>
            <rFont val="細明體"/>
            <family val="3"/>
            <charset val="136"/>
          </rPr>
          <t>比例層</t>
        </r>
      </text>
    </comment>
    <comment ref="T1" authorId="0" shapeId="0" xr:uid="{8ED127FB-5DC3-4972-BF58-93BBAED9D01D}">
      <text>
        <r>
          <rPr>
            <b/>
            <sz val="11"/>
            <color indexed="81"/>
            <rFont val="細明體"/>
            <family val="3"/>
            <charset val="136"/>
          </rPr>
          <t>葉建志</t>
        </r>
        <r>
          <rPr>
            <b/>
            <sz val="11"/>
            <color indexed="81"/>
            <rFont val="Tahoma"/>
            <family val="2"/>
          </rPr>
          <t>:</t>
        </r>
        <r>
          <rPr>
            <sz val="11"/>
            <color indexed="81"/>
            <rFont val="Tahoma"/>
            <family val="2"/>
          </rPr>
          <t xml:space="preserve">
</t>
        </r>
        <r>
          <rPr>
            <sz val="11"/>
            <color indexed="81"/>
            <rFont val="細明體"/>
            <family val="3"/>
            <charset val="136"/>
          </rPr>
          <t>未滿之分配層
依比例扣除</t>
        </r>
      </text>
    </comment>
    <comment ref="U1" authorId="0" shapeId="0" xr:uid="{54497A74-5FC6-4171-9A57-EC7D54CE299E}">
      <text>
        <r>
          <rPr>
            <b/>
            <sz val="11"/>
            <color indexed="81"/>
            <rFont val="細明體"/>
            <family val="3"/>
            <charset val="136"/>
          </rPr>
          <t>葉建志</t>
        </r>
        <r>
          <rPr>
            <b/>
            <sz val="11"/>
            <color indexed="81"/>
            <rFont val="Tahoma"/>
            <family val="2"/>
          </rPr>
          <t>:</t>
        </r>
        <r>
          <rPr>
            <sz val="11"/>
            <color indexed="81"/>
            <rFont val="Tahoma"/>
            <family val="2"/>
          </rPr>
          <t xml:space="preserve">
</t>
        </r>
        <r>
          <rPr>
            <sz val="11"/>
            <color indexed="81"/>
            <rFont val="細明體"/>
            <family val="3"/>
            <charset val="136"/>
          </rPr>
          <t>未滿之分配層
依比例扣除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葉建志</author>
  </authors>
  <commentList>
    <comment ref="E1" authorId="0" shapeId="0" xr:uid="{651863FC-F7B9-4021-B479-877C73871F14}">
      <text>
        <r>
          <rPr>
            <b/>
            <sz val="12"/>
            <color indexed="81"/>
            <rFont val="細明體"/>
            <family val="3"/>
            <charset val="136"/>
          </rPr>
          <t>葉建志</t>
        </r>
        <r>
          <rPr>
            <b/>
            <sz val="12"/>
            <color indexed="81"/>
            <rFont val="Tahoma"/>
            <family val="2"/>
          </rPr>
          <t>:</t>
        </r>
        <r>
          <rPr>
            <sz val="12"/>
            <color indexed="81"/>
            <rFont val="Tahoma"/>
            <family val="2"/>
          </rPr>
          <t xml:space="preserve">
QS = </t>
        </r>
        <r>
          <rPr>
            <sz val="12"/>
            <color indexed="81"/>
            <rFont val="細明體"/>
            <family val="3"/>
            <charset val="136"/>
          </rPr>
          <t>比例層</t>
        </r>
      </text>
    </comment>
  </commentList>
</comments>
</file>

<file path=xl/sharedStrings.xml><?xml version="1.0" encoding="utf-8"?>
<sst xmlns="http://schemas.openxmlformats.org/spreadsheetml/2006/main" count="1816" uniqueCount="632">
  <si>
    <t>Zone</t>
    <phoneticPr fontId="5" type="noConversion"/>
  </si>
  <si>
    <t>AAL Ratio 
(‰)</t>
    <phoneticPr fontId="4" type="noConversion"/>
  </si>
  <si>
    <t xml:space="preserve">20-Year </t>
    <phoneticPr fontId="5" type="noConversion"/>
  </si>
  <si>
    <t xml:space="preserve">50-Year </t>
    <phoneticPr fontId="5" type="noConversion"/>
  </si>
  <si>
    <t xml:space="preserve">100-Year </t>
    <phoneticPr fontId="5" type="noConversion"/>
  </si>
  <si>
    <t>Z1</t>
  </si>
  <si>
    <t>Z1p1</t>
  </si>
  <si>
    <t>Z2</t>
  </si>
  <si>
    <t>Z3</t>
  </si>
  <si>
    <t>Z4</t>
  </si>
  <si>
    <t>Z5</t>
  </si>
  <si>
    <t>Z6</t>
  </si>
  <si>
    <t>Z7</t>
  </si>
  <si>
    <t>Z8</t>
  </si>
  <si>
    <t>Z9</t>
  </si>
  <si>
    <t>Z10</t>
  </si>
  <si>
    <t>Z11</t>
  </si>
  <si>
    <t>Z12</t>
  </si>
  <si>
    <t>RP</t>
  </si>
  <si>
    <t>Layer</t>
  </si>
  <si>
    <t>Layer</t>
    <phoneticPr fontId="4" type="noConversion"/>
  </si>
  <si>
    <t>(1)</t>
    <phoneticPr fontId="4" type="noConversion"/>
  </si>
  <si>
    <t>(3)</t>
  </si>
  <si>
    <t>(4)</t>
  </si>
  <si>
    <t>(6)</t>
  </si>
  <si>
    <t>(7)</t>
  </si>
  <si>
    <t>(5)</t>
  </si>
  <si>
    <t>KEY1</t>
    <phoneticPr fontId="4" type="noConversion"/>
  </si>
  <si>
    <t>(2)</t>
    <phoneticPr fontId="4" type="noConversion"/>
  </si>
  <si>
    <t>(8)</t>
  </si>
  <si>
    <t>(9)</t>
  </si>
  <si>
    <t>(10)</t>
  </si>
  <si>
    <t>(11)</t>
  </si>
  <si>
    <t>(12)</t>
  </si>
  <si>
    <t>(13)</t>
  </si>
  <si>
    <t>(14)</t>
  </si>
  <si>
    <t>(15)</t>
  </si>
  <si>
    <t>(16)</t>
  </si>
  <si>
    <t>(17)</t>
  </si>
  <si>
    <t>(18)</t>
  </si>
  <si>
    <t>(21)</t>
  </si>
  <si>
    <t>KEY1</t>
    <phoneticPr fontId="4" type="noConversion"/>
  </si>
  <si>
    <t>AAL Ratio 
(‰)</t>
    <phoneticPr fontId="4" type="noConversion"/>
  </si>
  <si>
    <t xml:space="preserve">50-Year </t>
    <phoneticPr fontId="5" type="noConversion"/>
  </si>
  <si>
    <t xml:space="preserve">100-Year </t>
    <phoneticPr fontId="5" type="noConversion"/>
  </si>
  <si>
    <t>(19)</t>
  </si>
  <si>
    <t>(20)</t>
  </si>
  <si>
    <t>Sublimit</t>
    <phoneticPr fontId="4" type="noConversion"/>
  </si>
  <si>
    <t xml:space="preserve">200-Year </t>
    <phoneticPr fontId="5" type="noConversion"/>
  </si>
  <si>
    <r>
      <rPr>
        <sz val="12"/>
        <rFont val="標楷體"/>
        <family val="4"/>
        <charset val="136"/>
      </rPr>
      <t>表</t>
    </r>
    <r>
      <rPr>
        <sz val="12"/>
        <rFont val="Times New Roman"/>
        <family val="1"/>
      </rPr>
      <t>30-1</t>
    </r>
    <r>
      <rPr>
        <sz val="12"/>
        <rFont val="標楷體"/>
        <family val="4"/>
        <charset val="136"/>
      </rPr>
      <t>：資本適足比率分析表</t>
    </r>
    <phoneticPr fontId="19" type="noConversion"/>
  </si>
  <si>
    <t>(22)</t>
  </si>
  <si>
    <t>(23)</t>
  </si>
  <si>
    <t>(24)</t>
  </si>
  <si>
    <t>AAA</t>
  </si>
  <si>
    <t>AAA</t>
    <phoneticPr fontId="4" type="noConversion"/>
  </si>
  <si>
    <t>AA/A-1</t>
  </si>
  <si>
    <t>A/A-2</t>
  </si>
  <si>
    <t>BBB/A-3</t>
  </si>
  <si>
    <t>BB</t>
  </si>
  <si>
    <t>B/B</t>
  </si>
  <si>
    <t>CCC/C and lower</t>
  </si>
  <si>
    <t>CCC/C and lower</t>
    <phoneticPr fontId="4" type="noConversion"/>
  </si>
  <si>
    <t>S&amp;P</t>
    <phoneticPr fontId="4" type="noConversion"/>
  </si>
  <si>
    <t>Moody's</t>
    <phoneticPr fontId="4" type="noConversion"/>
  </si>
  <si>
    <t>Fitch</t>
    <phoneticPr fontId="4" type="noConversion"/>
  </si>
  <si>
    <t>JCR</t>
    <phoneticPr fontId="4" type="noConversion"/>
  </si>
  <si>
    <t>R&amp;I</t>
    <phoneticPr fontId="4" type="noConversion"/>
  </si>
  <si>
    <t>DBRS</t>
    <phoneticPr fontId="4" type="noConversion"/>
  </si>
  <si>
    <t>AM Best</t>
    <phoneticPr fontId="4" type="noConversion"/>
  </si>
  <si>
    <t>Aaa</t>
    <phoneticPr fontId="4" type="noConversion"/>
  </si>
  <si>
    <t>Aa/P-1</t>
    <phoneticPr fontId="4" type="noConversion"/>
  </si>
  <si>
    <t>A/P-2</t>
    <phoneticPr fontId="4" type="noConversion"/>
  </si>
  <si>
    <t>Baa/P-3</t>
    <phoneticPr fontId="4" type="noConversion"/>
  </si>
  <si>
    <t>Ba</t>
    <phoneticPr fontId="4" type="noConversion"/>
  </si>
  <si>
    <t>B/NP</t>
    <phoneticPr fontId="4" type="noConversion"/>
  </si>
  <si>
    <t>AA/F1</t>
    <phoneticPr fontId="4" type="noConversion"/>
  </si>
  <si>
    <t>AA/J-1</t>
    <phoneticPr fontId="4" type="noConversion"/>
  </si>
  <si>
    <t>AA/a-1</t>
    <phoneticPr fontId="4" type="noConversion"/>
  </si>
  <si>
    <t>AA/R-1</t>
    <phoneticPr fontId="4" type="noConversion"/>
  </si>
  <si>
    <t>A+</t>
    <phoneticPr fontId="4" type="noConversion"/>
  </si>
  <si>
    <t>A/F2</t>
    <phoneticPr fontId="4" type="noConversion"/>
  </si>
  <si>
    <t>A/J-2</t>
    <phoneticPr fontId="4" type="noConversion"/>
  </si>
  <si>
    <t>A/a-2</t>
    <phoneticPr fontId="4" type="noConversion"/>
  </si>
  <si>
    <t>A/R-2</t>
    <phoneticPr fontId="4" type="noConversion"/>
  </si>
  <si>
    <t>A</t>
    <phoneticPr fontId="4" type="noConversion"/>
  </si>
  <si>
    <t>BBB/F3</t>
    <phoneticPr fontId="4" type="noConversion"/>
  </si>
  <si>
    <t>BB</t>
    <phoneticPr fontId="4" type="noConversion"/>
  </si>
  <si>
    <t>B/B</t>
    <phoneticPr fontId="4" type="noConversion"/>
  </si>
  <si>
    <t>BBB/J-3</t>
    <phoneticPr fontId="4" type="noConversion"/>
  </si>
  <si>
    <t>B/NJ</t>
    <phoneticPr fontId="4" type="noConversion"/>
  </si>
  <si>
    <t>BBB/a-3</t>
    <phoneticPr fontId="4" type="noConversion"/>
  </si>
  <si>
    <t>B/b</t>
    <phoneticPr fontId="4" type="noConversion"/>
  </si>
  <si>
    <t>CCC/c and lower</t>
    <phoneticPr fontId="4" type="noConversion"/>
  </si>
  <si>
    <t>BBB/R-3</t>
    <phoneticPr fontId="4" type="noConversion"/>
  </si>
  <si>
    <t>B/R-4</t>
    <phoneticPr fontId="4" type="noConversion"/>
  </si>
  <si>
    <t>CCC/R-5 and lower</t>
    <phoneticPr fontId="4" type="noConversion"/>
  </si>
  <si>
    <t>B+</t>
    <phoneticPr fontId="4" type="noConversion"/>
  </si>
  <si>
    <t>C+</t>
    <phoneticPr fontId="4" type="noConversion"/>
  </si>
  <si>
    <t>B</t>
    <phoneticPr fontId="4" type="noConversion"/>
  </si>
  <si>
    <t>C and lower</t>
    <phoneticPr fontId="4" type="noConversion"/>
  </si>
  <si>
    <t>50E</t>
    <phoneticPr fontId="4" type="noConversion"/>
  </si>
  <si>
    <t>25E</t>
    <phoneticPr fontId="4" type="noConversion"/>
  </si>
  <si>
    <t>5E</t>
    <phoneticPr fontId="4" type="noConversion"/>
  </si>
  <si>
    <t>A1</t>
    <phoneticPr fontId="4" type="noConversion"/>
  </si>
  <si>
    <t>A2</t>
    <phoneticPr fontId="4" type="noConversion"/>
  </si>
  <si>
    <t>A3</t>
  </si>
  <si>
    <t>A4</t>
  </si>
  <si>
    <t>A5</t>
  </si>
  <si>
    <t>A6</t>
  </si>
  <si>
    <t>A7</t>
  </si>
  <si>
    <t>A8</t>
  </si>
  <si>
    <t>A9</t>
  </si>
  <si>
    <t>A10</t>
  </si>
  <si>
    <t>CCC and lower</t>
    <phoneticPr fontId="4" type="noConversion"/>
  </si>
  <si>
    <t>Caa and lower</t>
    <phoneticPr fontId="4" type="noConversion"/>
  </si>
  <si>
    <t>-</t>
  </si>
  <si>
    <r>
      <rPr>
        <sz val="16"/>
        <rFont val="標楷體"/>
        <family val="4"/>
        <charset val="136"/>
      </rPr>
      <t>公司名稱</t>
    </r>
  </si>
  <si>
    <r>
      <rPr>
        <b/>
        <sz val="12"/>
        <rFont val="標楷體"/>
        <family val="4"/>
        <charset val="136"/>
      </rPr>
      <t>地震</t>
    </r>
    <phoneticPr fontId="5" type="noConversion"/>
  </si>
  <si>
    <r>
      <rPr>
        <b/>
        <sz val="12"/>
        <rFont val="標楷體"/>
        <family val="4"/>
        <charset val="136"/>
      </rPr>
      <t>颱風洪水</t>
    </r>
    <phoneticPr fontId="5" type="noConversion"/>
  </si>
  <si>
    <r>
      <rPr>
        <b/>
        <sz val="12"/>
        <rFont val="標楷體"/>
        <family val="4"/>
        <charset val="136"/>
      </rPr>
      <t>自留業務保險金額</t>
    </r>
    <phoneticPr fontId="5" type="noConversion"/>
  </si>
  <si>
    <r>
      <rPr>
        <b/>
        <sz val="12"/>
        <rFont val="標楷體"/>
        <family val="4"/>
        <charset val="136"/>
      </rPr>
      <t>簽單及國內分進業務保險金額</t>
    </r>
    <phoneticPr fontId="5" type="noConversion"/>
  </si>
  <si>
    <r>
      <rPr>
        <b/>
        <sz val="12"/>
        <rFont val="標楷體"/>
        <family val="4"/>
        <charset val="136"/>
      </rPr>
      <t>台北市</t>
    </r>
  </si>
  <si>
    <r>
      <rPr>
        <b/>
        <sz val="12"/>
        <rFont val="標楷體"/>
        <family val="4"/>
        <charset val="136"/>
      </rPr>
      <t>新北市、基隆</t>
    </r>
  </si>
  <si>
    <r>
      <rPr>
        <b/>
        <sz val="12"/>
        <rFont val="標楷體"/>
        <family val="4"/>
        <charset val="136"/>
      </rPr>
      <t>桃園</t>
    </r>
  </si>
  <si>
    <r>
      <rPr>
        <b/>
        <sz val="12"/>
        <rFont val="標楷體"/>
        <family val="4"/>
        <charset val="136"/>
      </rPr>
      <t>新竹</t>
    </r>
  </si>
  <si>
    <r>
      <rPr>
        <b/>
        <sz val="12"/>
        <rFont val="標楷體"/>
        <family val="4"/>
        <charset val="136"/>
      </rPr>
      <t>苗栗</t>
    </r>
  </si>
  <si>
    <r>
      <rPr>
        <b/>
        <sz val="12"/>
        <rFont val="標楷體"/>
        <family val="4"/>
        <charset val="136"/>
      </rPr>
      <t>台中</t>
    </r>
  </si>
  <si>
    <r>
      <rPr>
        <b/>
        <sz val="12"/>
        <rFont val="標楷體"/>
        <family val="4"/>
        <charset val="136"/>
      </rPr>
      <t>南投</t>
    </r>
  </si>
  <si>
    <r>
      <rPr>
        <b/>
        <sz val="12"/>
        <rFont val="標楷體"/>
        <family val="4"/>
        <charset val="136"/>
      </rPr>
      <t>彰化</t>
    </r>
  </si>
  <si>
    <r>
      <rPr>
        <b/>
        <sz val="12"/>
        <rFont val="標楷體"/>
        <family val="4"/>
        <charset val="136"/>
      </rPr>
      <t>雲林</t>
    </r>
  </si>
  <si>
    <r>
      <rPr>
        <b/>
        <sz val="12"/>
        <rFont val="標楷體"/>
        <family val="4"/>
        <charset val="136"/>
      </rPr>
      <t>嘉義、台南</t>
    </r>
  </si>
  <si>
    <r>
      <rPr>
        <b/>
        <sz val="12"/>
        <rFont val="標楷體"/>
        <family val="4"/>
        <charset val="136"/>
      </rPr>
      <t>高雄、屏東、澎湖</t>
    </r>
  </si>
  <si>
    <r>
      <rPr>
        <b/>
        <sz val="12"/>
        <rFont val="標楷體"/>
        <family val="4"/>
        <charset val="136"/>
      </rPr>
      <t>花蓮、台東</t>
    </r>
  </si>
  <si>
    <r>
      <rPr>
        <b/>
        <sz val="12"/>
        <rFont val="標楷體"/>
        <family val="4"/>
        <charset val="136"/>
      </rPr>
      <t>宜蘭</t>
    </r>
  </si>
  <si>
    <r>
      <rPr>
        <b/>
        <sz val="12"/>
        <rFont val="標楷體"/>
        <family val="4"/>
        <charset val="136"/>
      </rPr>
      <t>金門、其他列嶼</t>
    </r>
  </si>
  <si>
    <r>
      <t>100</t>
    </r>
    <r>
      <rPr>
        <b/>
        <sz val="12"/>
        <rFont val="標楷體"/>
        <family val="4"/>
        <charset val="136"/>
      </rPr>
      <t>年</t>
    </r>
    <phoneticPr fontId="5" type="noConversion"/>
  </si>
  <si>
    <r>
      <rPr>
        <b/>
        <sz val="12"/>
        <rFont val="標楷體"/>
        <family val="4"/>
        <charset val="136"/>
      </rPr>
      <t>地區</t>
    </r>
    <r>
      <rPr>
        <b/>
        <sz val="12"/>
        <rFont val="Times New Roman"/>
        <family val="1"/>
      </rPr>
      <t>/</t>
    </r>
    <r>
      <rPr>
        <b/>
        <sz val="12"/>
        <rFont val="標楷體"/>
        <family val="4"/>
        <charset val="136"/>
      </rPr>
      <t>業務範圍</t>
    </r>
  </si>
  <si>
    <r>
      <t>200</t>
    </r>
    <r>
      <rPr>
        <b/>
        <sz val="12"/>
        <rFont val="標楷體"/>
        <family val="4"/>
        <charset val="136"/>
      </rPr>
      <t>年</t>
    </r>
    <phoneticPr fontId="5" type="noConversion"/>
  </si>
  <si>
    <r>
      <rPr>
        <sz val="16"/>
        <rFont val="標楷體"/>
        <family val="4"/>
        <charset val="136"/>
      </rPr>
      <t>報導日</t>
    </r>
    <r>
      <rPr>
        <sz val="16"/>
        <rFont val="Times New Roman"/>
        <family val="1"/>
      </rPr>
      <t>:</t>
    </r>
    <phoneticPr fontId="4" type="noConversion"/>
  </si>
  <si>
    <r>
      <rPr>
        <b/>
        <sz val="12"/>
        <rFont val="標楷體"/>
        <family val="4"/>
        <charset val="136"/>
      </rPr>
      <t>地區代號</t>
    </r>
    <phoneticPr fontId="5" type="noConversion"/>
  </si>
  <si>
    <r>
      <rPr>
        <b/>
        <sz val="12"/>
        <rFont val="標楷體"/>
        <family val="4"/>
        <charset val="136"/>
      </rPr>
      <t>比例性業務</t>
    </r>
    <r>
      <rPr>
        <b/>
        <sz val="12"/>
        <rFont val="Times New Roman"/>
        <family val="1"/>
      </rPr>
      <t>(</t>
    </r>
    <r>
      <rPr>
        <b/>
        <sz val="12"/>
        <rFont val="標楷體"/>
        <family val="4"/>
        <charset val="136"/>
      </rPr>
      <t>不含</t>
    </r>
    <r>
      <rPr>
        <b/>
        <sz val="12"/>
        <color indexed="10"/>
        <rFont val="標楷體"/>
        <family val="4"/>
        <charset val="136"/>
      </rPr>
      <t>特殊業務</t>
    </r>
    <r>
      <rPr>
        <b/>
        <sz val="12"/>
        <color indexed="10"/>
        <rFont val="Times New Roman"/>
        <family val="1"/>
      </rPr>
      <t>(</t>
    </r>
    <r>
      <rPr>
        <b/>
        <sz val="12"/>
        <color indexed="10"/>
        <rFont val="標楷體"/>
        <family val="4"/>
        <charset val="136"/>
      </rPr>
      <t>註</t>
    </r>
    <r>
      <rPr>
        <b/>
        <sz val="12"/>
        <color indexed="10"/>
        <rFont val="Times New Roman"/>
        <family val="1"/>
      </rPr>
      <t>1)</t>
    </r>
    <r>
      <rPr>
        <b/>
        <sz val="12"/>
        <rFont val="Times New Roman"/>
        <family val="1"/>
      </rPr>
      <t>)</t>
    </r>
    <phoneticPr fontId="6" type="noConversion"/>
  </si>
  <si>
    <r>
      <rPr>
        <b/>
        <sz val="12"/>
        <rFont val="標楷體"/>
        <family val="4"/>
        <charset val="136"/>
      </rPr>
      <t>汽車保險的天災業務及國內無法歸屬地區別的其他業務。</t>
    </r>
    <phoneticPr fontId="6" type="noConversion"/>
  </si>
  <si>
    <r>
      <rPr>
        <sz val="12"/>
        <rFont val="標楷體"/>
        <family val="4"/>
        <charset val="136"/>
      </rPr>
      <t>註</t>
    </r>
    <r>
      <rPr>
        <sz val="12"/>
        <rFont val="Times New Roman"/>
        <family val="1"/>
      </rPr>
      <t xml:space="preserve">1: </t>
    </r>
    <r>
      <rPr>
        <sz val="12"/>
        <rFont val="標楷體"/>
        <family val="4"/>
        <charset val="136"/>
      </rPr>
      <t>若一保單之自留風險有非比例性安排者則視為特殊業務，請將該保單保額於本表中扣除，並單獨填入</t>
    </r>
    <r>
      <rPr>
        <sz val="12"/>
        <rFont val="Times New Roman"/>
        <family val="1"/>
      </rPr>
      <t>"</t>
    </r>
    <r>
      <rPr>
        <sz val="12"/>
        <rFont val="標楷體"/>
        <family val="4"/>
        <charset val="136"/>
      </rPr>
      <t>特殊業務資料表</t>
    </r>
    <r>
      <rPr>
        <sz val="12"/>
        <rFont val="Times New Roman"/>
        <family val="1"/>
      </rPr>
      <t>"</t>
    </r>
    <r>
      <rPr>
        <sz val="12"/>
        <rFont val="標楷體"/>
        <family val="4"/>
        <charset val="136"/>
      </rPr>
      <t>。</t>
    </r>
    <phoneticPr fontId="4" type="noConversion"/>
  </si>
  <si>
    <r>
      <rPr>
        <b/>
        <sz val="12"/>
        <rFont val="標楷體"/>
        <family val="4"/>
        <charset val="136"/>
      </rPr>
      <t>回歸期</t>
    </r>
    <phoneticPr fontId="4" type="noConversion"/>
  </si>
  <si>
    <r>
      <t>20</t>
    </r>
    <r>
      <rPr>
        <b/>
        <sz val="12"/>
        <rFont val="標楷體"/>
        <family val="4"/>
        <charset val="136"/>
      </rPr>
      <t>年</t>
    </r>
    <phoneticPr fontId="5" type="noConversion"/>
  </si>
  <si>
    <r>
      <t>50</t>
    </r>
    <r>
      <rPr>
        <b/>
        <sz val="12"/>
        <rFont val="標楷體"/>
        <family val="4"/>
        <charset val="136"/>
      </rPr>
      <t>年</t>
    </r>
    <phoneticPr fontId="5" type="noConversion"/>
  </si>
  <si>
    <r>
      <rPr>
        <b/>
        <sz val="12"/>
        <rFont val="標楷體"/>
        <family val="4"/>
        <charset val="136"/>
      </rPr>
      <t>非比例性再保合約的風險抵減額度</t>
    </r>
    <r>
      <rPr>
        <b/>
        <sz val="12"/>
        <rFont val="Times New Roman"/>
        <family val="1"/>
      </rPr>
      <t>(</t>
    </r>
    <r>
      <rPr>
        <b/>
        <sz val="12"/>
        <rFont val="標楷體"/>
        <family val="4"/>
        <charset val="136"/>
      </rPr>
      <t>地震</t>
    </r>
    <r>
      <rPr>
        <b/>
        <sz val="12"/>
        <rFont val="Times New Roman"/>
        <family val="1"/>
      </rPr>
      <t>)</t>
    </r>
    <phoneticPr fontId="5" type="noConversion"/>
  </si>
  <si>
    <r>
      <rPr>
        <b/>
        <sz val="12"/>
        <rFont val="標楷體"/>
        <family val="4"/>
        <charset val="136"/>
      </rPr>
      <t>非比例性再保合約的風險抵減額度</t>
    </r>
    <r>
      <rPr>
        <b/>
        <sz val="12"/>
        <rFont val="Times New Roman"/>
        <family val="1"/>
      </rPr>
      <t>(</t>
    </r>
    <r>
      <rPr>
        <b/>
        <sz val="12"/>
        <rFont val="標楷體"/>
        <family val="4"/>
        <charset val="136"/>
      </rPr>
      <t>颱洪</t>
    </r>
    <r>
      <rPr>
        <b/>
        <sz val="12"/>
        <rFont val="Times New Roman"/>
        <family val="1"/>
      </rPr>
      <t>)</t>
    </r>
    <phoneticPr fontId="5" type="noConversion"/>
  </si>
  <si>
    <r>
      <rPr>
        <b/>
        <sz val="12"/>
        <rFont val="標楷體"/>
        <family val="4"/>
        <charset val="136"/>
      </rPr>
      <t>信評等級</t>
    </r>
    <phoneticPr fontId="4" type="noConversion"/>
  </si>
  <si>
    <r>
      <rPr>
        <b/>
        <sz val="12"/>
        <rFont val="標楷體"/>
        <family val="4"/>
        <charset val="136"/>
      </rPr>
      <t>列號</t>
    </r>
    <phoneticPr fontId="4" type="noConversion"/>
  </si>
  <si>
    <r>
      <t>(2)</t>
    </r>
    <r>
      <rPr>
        <b/>
        <sz val="12"/>
        <rFont val="標楷體"/>
        <family val="4"/>
        <charset val="136"/>
      </rPr>
      <t>再保人代號</t>
    </r>
    <phoneticPr fontId="4" type="noConversion"/>
  </si>
  <si>
    <r>
      <t>(3)</t>
    </r>
    <r>
      <rPr>
        <b/>
        <sz val="12"/>
        <rFont val="標楷體"/>
        <family val="4"/>
        <charset val="136"/>
      </rPr>
      <t>承接比率</t>
    </r>
    <phoneticPr fontId="4" type="noConversion"/>
  </si>
  <si>
    <r>
      <t>(4)</t>
    </r>
    <r>
      <rPr>
        <b/>
        <sz val="12"/>
        <rFont val="標楷體"/>
        <family val="4"/>
        <charset val="136"/>
      </rPr>
      <t>信評等級</t>
    </r>
    <phoneticPr fontId="4" type="noConversion"/>
  </si>
  <si>
    <r>
      <rPr>
        <sz val="12"/>
        <rFont val="標楷體"/>
        <family val="4"/>
        <charset val="136"/>
      </rPr>
      <t>自留</t>
    </r>
    <r>
      <rPr>
        <sz val="12"/>
        <rFont val="Times New Roman"/>
        <family val="1"/>
      </rPr>
      <t>1</t>
    </r>
    <phoneticPr fontId="4" type="noConversion"/>
  </si>
  <si>
    <r>
      <rPr>
        <sz val="12"/>
        <rFont val="標楷體"/>
        <family val="4"/>
        <charset val="136"/>
      </rPr>
      <t>自留</t>
    </r>
    <r>
      <rPr>
        <sz val="12"/>
        <rFont val="Times New Roman"/>
        <family val="1"/>
      </rPr>
      <t>2</t>
    </r>
    <phoneticPr fontId="4" type="noConversion"/>
  </si>
  <si>
    <r>
      <rPr>
        <sz val="12"/>
        <rFont val="標楷體"/>
        <family val="4"/>
        <charset val="136"/>
      </rPr>
      <t>註</t>
    </r>
    <r>
      <rPr>
        <sz val="12"/>
        <rFont val="Times New Roman"/>
        <family val="1"/>
      </rPr>
      <t>:</t>
    </r>
    <phoneticPr fontId="4" type="noConversion"/>
  </si>
  <si>
    <r>
      <t>(b)</t>
    </r>
    <r>
      <rPr>
        <b/>
        <sz val="12"/>
        <rFont val="標楷體"/>
        <family val="4"/>
        <charset val="136"/>
      </rPr>
      <t>各信評機構之信評等級對照表</t>
    </r>
    <phoneticPr fontId="4" type="noConversion"/>
  </si>
  <si>
    <r>
      <t xml:space="preserve">A5
</t>
    </r>
    <r>
      <rPr>
        <sz val="11"/>
        <rFont val="標楷體"/>
        <family val="4"/>
        <charset val="136"/>
      </rPr>
      <t>本層責任額</t>
    </r>
    <r>
      <rPr>
        <sz val="11"/>
        <rFont val="Times New Roman"/>
        <family val="1"/>
      </rPr>
      <t xml:space="preserve"> : 3.125E</t>
    </r>
    <r>
      <rPr>
        <sz val="11"/>
        <rFont val="標楷體"/>
        <family val="4"/>
        <charset val="136"/>
      </rPr>
      <t>，佔比</t>
    </r>
    <r>
      <rPr>
        <sz val="11"/>
        <rFont val="Times New Roman"/>
        <family val="1"/>
      </rPr>
      <t xml:space="preserve">12.5%
</t>
    </r>
    <r>
      <rPr>
        <sz val="11"/>
        <rFont val="標楷體"/>
        <family val="4"/>
        <charset val="136"/>
      </rPr>
      <t>總責任額</t>
    </r>
    <r>
      <rPr>
        <sz val="11"/>
        <rFont val="Times New Roman"/>
        <family val="1"/>
      </rPr>
      <t xml:space="preserve"> : 50E</t>
    </r>
    <r>
      <rPr>
        <sz val="11"/>
        <rFont val="標楷體"/>
        <family val="4"/>
        <charset val="136"/>
      </rPr>
      <t>，佔比</t>
    </r>
    <r>
      <rPr>
        <sz val="11"/>
        <rFont val="Times New Roman"/>
        <family val="1"/>
      </rPr>
      <t xml:space="preserve"> 6.25%</t>
    </r>
  </si>
  <si>
    <r>
      <t xml:space="preserve">A6
</t>
    </r>
    <r>
      <rPr>
        <sz val="11"/>
        <rFont val="標楷體"/>
        <family val="4"/>
        <charset val="136"/>
      </rPr>
      <t>本層責任額</t>
    </r>
    <r>
      <rPr>
        <sz val="11"/>
        <rFont val="Times New Roman"/>
        <family val="1"/>
      </rPr>
      <t xml:space="preserve"> : 3.125E</t>
    </r>
    <r>
      <rPr>
        <sz val="11"/>
        <rFont val="標楷體"/>
        <family val="4"/>
        <charset val="136"/>
      </rPr>
      <t>，佔比</t>
    </r>
    <r>
      <rPr>
        <sz val="11"/>
        <rFont val="Times New Roman"/>
        <family val="1"/>
      </rPr>
      <t xml:space="preserve">12.5%
</t>
    </r>
    <r>
      <rPr>
        <sz val="11"/>
        <rFont val="標楷體"/>
        <family val="4"/>
        <charset val="136"/>
      </rPr>
      <t>總責任額</t>
    </r>
    <r>
      <rPr>
        <sz val="11"/>
        <rFont val="Times New Roman"/>
        <family val="1"/>
      </rPr>
      <t xml:space="preserve"> : 50E</t>
    </r>
    <r>
      <rPr>
        <sz val="11"/>
        <rFont val="標楷體"/>
        <family val="4"/>
        <charset val="136"/>
      </rPr>
      <t>，佔比</t>
    </r>
    <r>
      <rPr>
        <sz val="11"/>
        <rFont val="Times New Roman"/>
        <family val="1"/>
      </rPr>
      <t xml:space="preserve"> 6.25%</t>
    </r>
  </si>
  <si>
    <r>
      <t xml:space="preserve">A7
</t>
    </r>
    <r>
      <rPr>
        <sz val="11"/>
        <rFont val="標楷體"/>
        <family val="4"/>
        <charset val="136"/>
      </rPr>
      <t>本層責任額</t>
    </r>
    <r>
      <rPr>
        <sz val="11"/>
        <rFont val="Times New Roman"/>
        <family val="1"/>
      </rPr>
      <t xml:space="preserve"> : 3.125E</t>
    </r>
    <r>
      <rPr>
        <sz val="11"/>
        <rFont val="標楷體"/>
        <family val="4"/>
        <charset val="136"/>
      </rPr>
      <t>，佔比</t>
    </r>
    <r>
      <rPr>
        <sz val="11"/>
        <rFont val="Times New Roman"/>
        <family val="1"/>
      </rPr>
      <t xml:space="preserve">12.5%
</t>
    </r>
    <r>
      <rPr>
        <sz val="11"/>
        <rFont val="標楷體"/>
        <family val="4"/>
        <charset val="136"/>
      </rPr>
      <t>總責任額</t>
    </r>
    <r>
      <rPr>
        <sz val="11"/>
        <rFont val="Times New Roman"/>
        <family val="1"/>
      </rPr>
      <t xml:space="preserve"> : 50E</t>
    </r>
    <r>
      <rPr>
        <sz val="11"/>
        <rFont val="標楷體"/>
        <family val="4"/>
        <charset val="136"/>
      </rPr>
      <t>，佔比</t>
    </r>
    <r>
      <rPr>
        <sz val="11"/>
        <rFont val="Times New Roman"/>
        <family val="1"/>
      </rPr>
      <t xml:space="preserve"> 6.25%</t>
    </r>
  </si>
  <si>
    <r>
      <t xml:space="preserve">A8
</t>
    </r>
    <r>
      <rPr>
        <sz val="11"/>
        <rFont val="標楷體"/>
        <family val="4"/>
        <charset val="136"/>
      </rPr>
      <t>本層責任額</t>
    </r>
    <r>
      <rPr>
        <sz val="11"/>
        <rFont val="Times New Roman"/>
        <family val="1"/>
      </rPr>
      <t xml:space="preserve"> : 6.25E</t>
    </r>
    <r>
      <rPr>
        <sz val="11"/>
        <rFont val="標楷體"/>
        <family val="4"/>
        <charset val="136"/>
      </rPr>
      <t>，佔比</t>
    </r>
    <r>
      <rPr>
        <sz val="11"/>
        <rFont val="Times New Roman"/>
        <family val="1"/>
      </rPr>
      <t xml:space="preserve">25%
</t>
    </r>
    <r>
      <rPr>
        <sz val="11"/>
        <rFont val="標楷體"/>
        <family val="4"/>
        <charset val="136"/>
      </rPr>
      <t>總責任額</t>
    </r>
    <r>
      <rPr>
        <sz val="11"/>
        <rFont val="Times New Roman"/>
        <family val="1"/>
      </rPr>
      <t xml:space="preserve"> : 50E</t>
    </r>
    <r>
      <rPr>
        <sz val="11"/>
        <rFont val="標楷體"/>
        <family val="4"/>
        <charset val="136"/>
      </rPr>
      <t>，佔比</t>
    </r>
    <r>
      <rPr>
        <sz val="11"/>
        <rFont val="Times New Roman"/>
        <family val="1"/>
      </rPr>
      <t xml:space="preserve"> 12.5%</t>
    </r>
  </si>
  <si>
    <r>
      <t xml:space="preserve">A9
</t>
    </r>
    <r>
      <rPr>
        <sz val="11"/>
        <rFont val="標楷體"/>
        <family val="4"/>
        <charset val="136"/>
      </rPr>
      <t>本層責任額</t>
    </r>
    <r>
      <rPr>
        <sz val="11"/>
        <rFont val="Times New Roman"/>
        <family val="1"/>
      </rPr>
      <t xml:space="preserve"> : 3.125E</t>
    </r>
    <r>
      <rPr>
        <sz val="11"/>
        <rFont val="標楷體"/>
        <family val="4"/>
        <charset val="136"/>
      </rPr>
      <t>，佔比</t>
    </r>
    <r>
      <rPr>
        <sz val="11"/>
        <rFont val="Times New Roman"/>
        <family val="1"/>
      </rPr>
      <t xml:space="preserve">12.5%
</t>
    </r>
    <r>
      <rPr>
        <sz val="11"/>
        <rFont val="標楷體"/>
        <family val="4"/>
        <charset val="136"/>
      </rPr>
      <t>總責任額</t>
    </r>
    <r>
      <rPr>
        <sz val="11"/>
        <rFont val="Times New Roman"/>
        <family val="1"/>
      </rPr>
      <t xml:space="preserve"> : 50E</t>
    </r>
    <r>
      <rPr>
        <sz val="11"/>
        <rFont val="標楷體"/>
        <family val="4"/>
        <charset val="136"/>
      </rPr>
      <t>，佔比</t>
    </r>
    <r>
      <rPr>
        <sz val="11"/>
        <rFont val="Times New Roman"/>
        <family val="1"/>
      </rPr>
      <t xml:space="preserve"> 6.25%</t>
    </r>
  </si>
  <si>
    <r>
      <t xml:space="preserve">A10
</t>
    </r>
    <r>
      <rPr>
        <sz val="11"/>
        <rFont val="標楷體"/>
        <family val="4"/>
        <charset val="136"/>
      </rPr>
      <t>本層責任額</t>
    </r>
    <r>
      <rPr>
        <sz val="11"/>
        <rFont val="Times New Roman"/>
        <family val="1"/>
      </rPr>
      <t xml:space="preserve"> : 3.125E</t>
    </r>
    <r>
      <rPr>
        <sz val="11"/>
        <rFont val="標楷體"/>
        <family val="4"/>
        <charset val="136"/>
      </rPr>
      <t>，佔比</t>
    </r>
    <r>
      <rPr>
        <sz val="11"/>
        <rFont val="Times New Roman"/>
        <family val="1"/>
      </rPr>
      <t xml:space="preserve">12.5%
</t>
    </r>
    <r>
      <rPr>
        <sz val="11"/>
        <rFont val="標楷體"/>
        <family val="4"/>
        <charset val="136"/>
      </rPr>
      <t>總責任額</t>
    </r>
    <r>
      <rPr>
        <sz val="11"/>
        <rFont val="Times New Roman"/>
        <family val="1"/>
      </rPr>
      <t xml:space="preserve"> : 50E</t>
    </r>
    <r>
      <rPr>
        <sz val="11"/>
        <rFont val="標楷體"/>
        <family val="4"/>
        <charset val="136"/>
      </rPr>
      <t>，佔比</t>
    </r>
    <r>
      <rPr>
        <sz val="11"/>
        <rFont val="Times New Roman"/>
        <family val="1"/>
      </rPr>
      <t xml:space="preserve"> 6.25%</t>
    </r>
  </si>
  <si>
    <r>
      <rPr>
        <sz val="11"/>
        <rFont val="標楷體"/>
        <family val="4"/>
        <charset val="136"/>
      </rPr>
      <t>自留</t>
    </r>
    <r>
      <rPr>
        <sz val="11"/>
        <rFont val="Times New Roman"/>
        <family val="1"/>
      </rPr>
      <t>2</t>
    </r>
    <phoneticPr fontId="4" type="noConversion"/>
  </si>
  <si>
    <r>
      <t xml:space="preserve">A1
</t>
    </r>
    <r>
      <rPr>
        <sz val="11"/>
        <rFont val="標楷體"/>
        <family val="4"/>
        <charset val="136"/>
      </rPr>
      <t>本層責任額</t>
    </r>
    <r>
      <rPr>
        <sz val="11"/>
        <rFont val="Times New Roman"/>
        <family val="1"/>
      </rPr>
      <t xml:space="preserve"> : 2.5E</t>
    </r>
    <r>
      <rPr>
        <sz val="11"/>
        <rFont val="標楷體"/>
        <family val="4"/>
        <charset val="136"/>
      </rPr>
      <t>，佔比</t>
    </r>
    <r>
      <rPr>
        <sz val="11"/>
        <rFont val="Times New Roman"/>
        <family val="1"/>
      </rPr>
      <t xml:space="preserve">12.5%
</t>
    </r>
    <r>
      <rPr>
        <sz val="11"/>
        <rFont val="標楷體"/>
        <family val="4"/>
        <charset val="136"/>
      </rPr>
      <t>總責任額</t>
    </r>
    <r>
      <rPr>
        <sz val="11"/>
        <rFont val="Times New Roman"/>
        <family val="1"/>
      </rPr>
      <t xml:space="preserve"> : 50E</t>
    </r>
    <r>
      <rPr>
        <sz val="11"/>
        <rFont val="標楷體"/>
        <family val="4"/>
        <charset val="136"/>
      </rPr>
      <t>，佔比</t>
    </r>
    <r>
      <rPr>
        <sz val="11"/>
        <rFont val="Times New Roman"/>
        <family val="1"/>
      </rPr>
      <t>5%</t>
    </r>
    <phoneticPr fontId="4" type="noConversion"/>
  </si>
  <si>
    <r>
      <t xml:space="preserve">A2
</t>
    </r>
    <r>
      <rPr>
        <sz val="11"/>
        <rFont val="標楷體"/>
        <family val="4"/>
        <charset val="136"/>
      </rPr>
      <t>本層責任額</t>
    </r>
    <r>
      <rPr>
        <sz val="11"/>
        <rFont val="Times New Roman"/>
        <family val="1"/>
      </rPr>
      <t xml:space="preserve"> : 5E</t>
    </r>
    <r>
      <rPr>
        <sz val="11"/>
        <rFont val="標楷體"/>
        <family val="4"/>
        <charset val="136"/>
      </rPr>
      <t>，佔比</t>
    </r>
    <r>
      <rPr>
        <sz val="11"/>
        <rFont val="Times New Roman"/>
        <family val="1"/>
      </rPr>
      <t xml:space="preserve">25%
</t>
    </r>
    <r>
      <rPr>
        <sz val="11"/>
        <rFont val="標楷體"/>
        <family val="4"/>
        <charset val="136"/>
      </rPr>
      <t>總責任額</t>
    </r>
    <r>
      <rPr>
        <sz val="11"/>
        <rFont val="Times New Roman"/>
        <family val="1"/>
      </rPr>
      <t xml:space="preserve"> : 50E</t>
    </r>
    <r>
      <rPr>
        <sz val="11"/>
        <rFont val="標楷體"/>
        <family val="4"/>
        <charset val="136"/>
      </rPr>
      <t>，佔比</t>
    </r>
    <r>
      <rPr>
        <sz val="11"/>
        <rFont val="Times New Roman"/>
        <family val="1"/>
      </rPr>
      <t xml:space="preserve"> 10%</t>
    </r>
  </si>
  <si>
    <r>
      <t xml:space="preserve">A3
</t>
    </r>
    <r>
      <rPr>
        <sz val="11"/>
        <rFont val="標楷體"/>
        <family val="4"/>
        <charset val="136"/>
      </rPr>
      <t>本層責任額</t>
    </r>
    <r>
      <rPr>
        <sz val="11"/>
        <rFont val="Times New Roman"/>
        <family val="1"/>
      </rPr>
      <t xml:space="preserve"> : 5E</t>
    </r>
    <r>
      <rPr>
        <sz val="11"/>
        <rFont val="標楷體"/>
        <family val="4"/>
        <charset val="136"/>
      </rPr>
      <t>，佔比</t>
    </r>
    <r>
      <rPr>
        <sz val="11"/>
        <rFont val="Times New Roman"/>
        <family val="1"/>
      </rPr>
      <t xml:space="preserve">25%
</t>
    </r>
    <r>
      <rPr>
        <sz val="11"/>
        <rFont val="標楷體"/>
        <family val="4"/>
        <charset val="136"/>
      </rPr>
      <t>總責任額</t>
    </r>
    <r>
      <rPr>
        <sz val="11"/>
        <rFont val="Times New Roman"/>
        <family val="1"/>
      </rPr>
      <t xml:space="preserve"> : 50E</t>
    </r>
    <r>
      <rPr>
        <sz val="11"/>
        <rFont val="標楷體"/>
        <family val="4"/>
        <charset val="136"/>
      </rPr>
      <t>，佔比</t>
    </r>
    <r>
      <rPr>
        <sz val="11"/>
        <rFont val="Times New Roman"/>
        <family val="1"/>
      </rPr>
      <t xml:space="preserve"> 10%</t>
    </r>
  </si>
  <si>
    <r>
      <t xml:space="preserve">A4
</t>
    </r>
    <r>
      <rPr>
        <sz val="11"/>
        <rFont val="標楷體"/>
        <family val="4"/>
        <charset val="136"/>
      </rPr>
      <t>本層責任額</t>
    </r>
    <r>
      <rPr>
        <sz val="11"/>
        <rFont val="Times New Roman"/>
        <family val="1"/>
      </rPr>
      <t xml:space="preserve"> : 7.5E</t>
    </r>
    <r>
      <rPr>
        <sz val="11"/>
        <rFont val="標楷體"/>
        <family val="4"/>
        <charset val="136"/>
      </rPr>
      <t>，佔比</t>
    </r>
    <r>
      <rPr>
        <sz val="11"/>
        <rFont val="Times New Roman"/>
        <family val="1"/>
      </rPr>
      <t xml:space="preserve">37.5%
</t>
    </r>
    <r>
      <rPr>
        <sz val="11"/>
        <rFont val="標楷體"/>
        <family val="4"/>
        <charset val="136"/>
      </rPr>
      <t>總責任額</t>
    </r>
    <r>
      <rPr>
        <sz val="11"/>
        <rFont val="Times New Roman"/>
        <family val="1"/>
      </rPr>
      <t xml:space="preserve"> : 50E</t>
    </r>
    <r>
      <rPr>
        <sz val="11"/>
        <rFont val="標楷體"/>
        <family val="4"/>
        <charset val="136"/>
      </rPr>
      <t>，佔比</t>
    </r>
    <r>
      <rPr>
        <sz val="11"/>
        <rFont val="Times New Roman"/>
        <family val="1"/>
      </rPr>
      <t>15%</t>
    </r>
  </si>
  <si>
    <r>
      <rPr>
        <sz val="11"/>
        <rFont val="標楷體"/>
        <family val="4"/>
        <charset val="136"/>
      </rPr>
      <t>自留</t>
    </r>
    <r>
      <rPr>
        <sz val="11"/>
        <rFont val="Times New Roman"/>
        <family val="1"/>
      </rPr>
      <t>1</t>
    </r>
    <phoneticPr fontId="4" type="noConversion"/>
  </si>
  <si>
    <t>1.再保人信評以該再保險合約生效日為基準</t>
    <phoneticPr fontId="4" type="noConversion"/>
  </si>
  <si>
    <t>3.信用風險係數(C1)：系參照ICS 2.0 Level 2 Document Table 23，並依據2019TS #606，信用風險係數係採1~2年期maturity</t>
    <phoneticPr fontId="4" type="noConversion"/>
  </si>
  <si>
    <t>2.信評等級對照表：系參照ICS 2.0 Level 2 Document Table 1: Mapping to ICS RC</t>
    <phoneticPr fontId="4" type="noConversion"/>
  </si>
  <si>
    <t>4.信用等級係數(C2)：系參照RBC表30-4-1</t>
    <phoneticPr fontId="4" type="noConversion"/>
  </si>
  <si>
    <t>5.承接比率是以各再保險人責任額佔總責任額比率。</t>
    <phoneticPr fontId="4" type="noConversion"/>
  </si>
  <si>
    <t>6.填表基礎系採整體合約總責任額填報，並非以表3_2所填報損失抵減有影響到的再保層來評估填報。</t>
    <phoneticPr fontId="4" type="noConversion"/>
  </si>
  <si>
    <r>
      <t>附表</t>
    </r>
    <r>
      <rPr>
        <b/>
        <sz val="12"/>
        <rFont val="Times New Roman"/>
        <family val="1"/>
      </rPr>
      <t>5_</t>
    </r>
    <r>
      <rPr>
        <b/>
        <sz val="12"/>
        <rFont val="細明體"/>
        <family val="3"/>
        <charset val="136"/>
      </rPr>
      <t>非比例性再保合約再保人信評填報範例</t>
    </r>
  </si>
  <si>
    <r>
      <t>(1)</t>
    </r>
    <r>
      <rPr>
        <b/>
        <sz val="12"/>
        <rFont val="細明體"/>
        <family val="3"/>
        <charset val="136"/>
      </rPr>
      <t>非比例再保險總責任額度</t>
    </r>
    <r>
      <rPr>
        <b/>
        <sz val="12"/>
        <rFont val="Times New Roman"/>
        <family val="1"/>
      </rPr>
      <t>(</t>
    </r>
    <r>
      <rPr>
        <b/>
        <sz val="12"/>
        <rFont val="細明體"/>
        <family val="3"/>
        <charset val="136"/>
      </rPr>
      <t>包含自留額</t>
    </r>
    <r>
      <rPr>
        <b/>
        <sz val="12"/>
        <rFont val="Times New Roman"/>
        <family val="1"/>
      </rPr>
      <t>)</t>
    </r>
    <phoneticPr fontId="4" type="noConversion"/>
  </si>
  <si>
    <t>(1)</t>
    <phoneticPr fontId="5" type="noConversion"/>
  </si>
  <si>
    <t>(2)</t>
    <phoneticPr fontId="5" type="noConversion"/>
  </si>
  <si>
    <t>(3)=(1)x(2)</t>
    <phoneticPr fontId="5" type="noConversion"/>
  </si>
  <si>
    <r>
      <rPr>
        <sz val="12"/>
        <color indexed="8"/>
        <rFont val="標楷體"/>
        <family val="4"/>
        <charset val="136"/>
      </rPr>
      <t>單位：新台幣元</t>
    </r>
    <phoneticPr fontId="4" type="noConversion"/>
  </si>
  <si>
    <r>
      <rPr>
        <b/>
        <sz val="12"/>
        <color indexed="8"/>
        <rFont val="標楷體"/>
        <family val="4"/>
        <charset val="136"/>
      </rPr>
      <t>風險資本額</t>
    </r>
    <phoneticPr fontId="4" type="noConversion"/>
  </si>
  <si>
    <r>
      <rPr>
        <b/>
        <sz val="12"/>
        <color indexed="8"/>
        <rFont val="標楷體"/>
        <family val="4"/>
        <charset val="136"/>
      </rPr>
      <t>占調整前風險資本總額之比率</t>
    </r>
  </si>
  <si>
    <r>
      <rPr>
        <b/>
        <sz val="12"/>
        <color indexed="8"/>
        <rFont val="標楷體"/>
        <family val="4"/>
        <charset val="136"/>
      </rPr>
      <t>占風險資本總額之比率</t>
    </r>
    <phoneticPr fontId="4" type="noConversion"/>
  </si>
  <si>
    <r>
      <rPr>
        <sz val="12"/>
        <color indexed="8"/>
        <rFont val="標楷體"/>
        <family val="4"/>
        <charset val="136"/>
      </rPr>
      <t>調整前風險資本總額</t>
    </r>
  </si>
  <si>
    <r>
      <rPr>
        <b/>
        <sz val="12"/>
        <color indexed="8"/>
        <rFont val="標楷體"/>
        <family val="4"/>
        <charset val="136"/>
      </rPr>
      <t>資本適足比率</t>
    </r>
  </si>
  <si>
    <r>
      <rPr>
        <sz val="12"/>
        <rFont val="標楷體"/>
        <family val="4"/>
        <charset val="136"/>
      </rPr>
      <t>＊計算說明</t>
    </r>
    <phoneticPr fontId="4" type="noConversion"/>
  </si>
  <si>
    <r>
      <t>-</t>
    </r>
    <r>
      <rPr>
        <sz val="12"/>
        <rFont val="標楷體"/>
        <family val="4"/>
        <charset val="136"/>
      </rPr>
      <t>風險資本總額</t>
    </r>
    <r>
      <rPr>
        <sz val="12"/>
        <rFont val="Times New Roman"/>
        <family val="1"/>
      </rPr>
      <t xml:space="preserve"> </t>
    </r>
    <r>
      <rPr>
        <sz val="12"/>
        <rFont val="標楷體"/>
        <family val="4"/>
        <charset val="136"/>
      </rPr>
      <t>＝</t>
    </r>
    <r>
      <rPr>
        <sz val="12"/>
        <rFont val="Times New Roman"/>
        <family val="1"/>
      </rPr>
      <t xml:space="preserve"> </t>
    </r>
    <phoneticPr fontId="4" type="noConversion"/>
  </si>
  <si>
    <r>
      <t>-</t>
    </r>
    <r>
      <rPr>
        <sz val="12"/>
        <rFont val="標楷體"/>
        <family val="4"/>
        <charset val="136"/>
      </rPr>
      <t>資本適足比率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自有資本總額</t>
    </r>
    <r>
      <rPr>
        <sz val="12"/>
        <rFont val="Times New Roman"/>
        <family val="1"/>
      </rPr>
      <t xml:space="preserve"> / </t>
    </r>
    <r>
      <rPr>
        <sz val="12"/>
        <rFont val="標楷體"/>
        <family val="4"/>
        <charset val="136"/>
      </rPr>
      <t>風險資本總額</t>
    </r>
    <r>
      <rPr>
        <sz val="12"/>
        <rFont val="Times New Roman"/>
        <family val="1"/>
      </rPr>
      <t>) × 100%</t>
    </r>
    <phoneticPr fontId="4" type="noConversion"/>
  </si>
  <si>
    <r>
      <rPr>
        <sz val="12"/>
        <rFont val="標楷體"/>
        <family val="4"/>
        <charset val="136"/>
      </rPr>
      <t>＊結果分析</t>
    </r>
    <phoneticPr fontId="4" type="noConversion"/>
  </si>
  <si>
    <t>(7)</t>
    <phoneticPr fontId="36" type="noConversion"/>
  </si>
  <si>
    <t>(8)=(5)-(6)+(7)</t>
    <phoneticPr fontId="36" type="noConversion"/>
  </si>
  <si>
    <t>(9)</t>
    <phoneticPr fontId="36" type="noConversion"/>
  </si>
  <si>
    <r>
      <rPr>
        <b/>
        <sz val="12"/>
        <rFont val="標楷體"/>
        <family val="4"/>
        <charset val="136"/>
      </rPr>
      <t>地址為國內及無法歸屬地區別的其他天災業務。</t>
    </r>
  </si>
  <si>
    <r>
      <t xml:space="preserve">   </t>
    </r>
    <r>
      <rPr>
        <sz val="16"/>
        <rFont val="標楷體"/>
        <family val="4"/>
        <charset val="136"/>
      </rPr>
      <t>產物保險股份有限公司</t>
    </r>
    <r>
      <rPr>
        <sz val="16"/>
        <rFont val="Times New Roman"/>
        <family val="1"/>
      </rPr>
      <t xml:space="preserve">   </t>
    </r>
    <r>
      <rPr>
        <sz val="16"/>
        <rFont val="標楷體"/>
        <family val="4"/>
        <charset val="136"/>
      </rPr>
      <t>年度報表</t>
    </r>
    <phoneticPr fontId="4" type="noConversion"/>
  </si>
  <si>
    <r>
      <rPr>
        <b/>
        <sz val="12"/>
        <rFont val="標楷體"/>
        <family val="4"/>
        <charset val="136"/>
      </rPr>
      <t>地震</t>
    </r>
    <phoneticPr fontId="41" type="noConversion"/>
  </si>
  <si>
    <r>
      <rPr>
        <b/>
        <sz val="12"/>
        <rFont val="標楷體"/>
        <family val="4"/>
        <charset val="136"/>
      </rPr>
      <t>颱風洪水</t>
    </r>
    <phoneticPr fontId="41" type="noConversion"/>
  </si>
  <si>
    <r>
      <rPr>
        <b/>
        <sz val="12"/>
        <rFont val="標楷體"/>
        <family val="4"/>
        <charset val="136"/>
      </rPr>
      <t>營造綜合保險</t>
    </r>
    <phoneticPr fontId="41" type="noConversion"/>
  </si>
  <si>
    <r>
      <rPr>
        <b/>
        <sz val="12"/>
        <rFont val="標楷體"/>
        <family val="4"/>
        <charset val="136"/>
      </rPr>
      <t>安裝工程
綜合保險</t>
    </r>
    <phoneticPr fontId="41" type="noConversion"/>
  </si>
  <si>
    <r>
      <rPr>
        <b/>
        <sz val="12"/>
        <rFont val="標楷體"/>
        <family val="4"/>
        <charset val="136"/>
      </rPr>
      <t>營建機具
綜合保險</t>
    </r>
    <phoneticPr fontId="41" type="noConversion"/>
  </si>
  <si>
    <r>
      <rPr>
        <b/>
        <sz val="12"/>
        <rFont val="標楷體"/>
        <family val="4"/>
        <charset val="136"/>
      </rPr>
      <t>鍋爐保險</t>
    </r>
    <phoneticPr fontId="41" type="noConversion"/>
  </si>
  <si>
    <r>
      <rPr>
        <b/>
        <sz val="12"/>
        <rFont val="標楷體"/>
        <family val="4"/>
        <charset val="136"/>
      </rPr>
      <t>機械保險</t>
    </r>
    <phoneticPr fontId="41" type="noConversion"/>
  </si>
  <si>
    <r>
      <rPr>
        <b/>
        <sz val="12"/>
        <rFont val="標楷體"/>
        <family val="4"/>
        <charset val="136"/>
      </rPr>
      <t>電子設備保險</t>
    </r>
    <phoneticPr fontId="41" type="noConversion"/>
  </si>
  <si>
    <r>
      <rPr>
        <b/>
        <sz val="12"/>
        <rFont val="標楷體"/>
        <family val="4"/>
        <charset val="136"/>
      </rPr>
      <t>其他</t>
    </r>
    <phoneticPr fontId="41" type="noConversion"/>
  </si>
  <si>
    <r>
      <rPr>
        <b/>
        <sz val="12"/>
        <rFont val="標楷體"/>
        <family val="4"/>
        <charset val="136"/>
      </rPr>
      <t>地區代號</t>
    </r>
  </si>
  <si>
    <r>
      <rPr>
        <b/>
        <sz val="12"/>
        <rFont val="標楷體"/>
        <family val="4"/>
        <charset val="136"/>
      </rPr>
      <t>單位</t>
    </r>
    <r>
      <rPr>
        <b/>
        <sz val="12"/>
        <rFont val="Times New Roman"/>
        <family val="1"/>
      </rPr>
      <t>:</t>
    </r>
    <r>
      <rPr>
        <b/>
        <sz val="12"/>
        <rFont val="標楷體"/>
        <family val="4"/>
        <charset val="136"/>
      </rPr>
      <t>新台幣元</t>
    </r>
    <phoneticPr fontId="41" type="noConversion"/>
  </si>
  <si>
    <r>
      <rPr>
        <b/>
        <sz val="12"/>
        <rFont val="標楷體"/>
        <family val="4"/>
        <charset val="136"/>
      </rPr>
      <t>全年度所有航程保險金額</t>
    </r>
    <phoneticPr fontId="41" type="noConversion"/>
  </si>
  <si>
    <r>
      <rPr>
        <b/>
        <sz val="12"/>
        <rFont val="標楷體"/>
        <family val="4"/>
        <charset val="136"/>
      </rPr>
      <t>單位</t>
    </r>
    <r>
      <rPr>
        <b/>
        <sz val="12"/>
        <rFont val="Times New Roman"/>
        <family val="1"/>
      </rPr>
      <t xml:space="preserve">: </t>
    </r>
    <r>
      <rPr>
        <b/>
        <sz val="12"/>
        <rFont val="標楷體"/>
        <family val="4"/>
        <charset val="136"/>
      </rPr>
      <t>新台幣元</t>
    </r>
    <phoneticPr fontId="41" type="noConversion"/>
  </si>
  <si>
    <r>
      <t xml:space="preserve">        </t>
    </r>
    <r>
      <rPr>
        <sz val="12"/>
        <rFont val="標楷體"/>
        <family val="4"/>
        <charset val="136"/>
      </rPr>
      <t>保險股份有限公司</t>
    </r>
    <r>
      <rPr>
        <sz val="12"/>
        <rFont val="Times New Roman"/>
        <family val="1"/>
      </rPr>
      <t>(</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月、季、半年</t>
    </r>
    <r>
      <rPr>
        <sz val="12"/>
        <rFont val="Times New Roman"/>
        <family val="1"/>
      </rPr>
      <t>)</t>
    </r>
    <r>
      <rPr>
        <sz val="12"/>
        <rFont val="標楷體"/>
        <family val="4"/>
        <charset val="136"/>
      </rPr>
      <t>報表</t>
    </r>
  </si>
  <si>
    <r>
      <rPr>
        <sz val="12"/>
        <rFont val="標楷體"/>
        <family val="4"/>
        <charset val="136"/>
      </rPr>
      <t>表</t>
    </r>
    <r>
      <rPr>
        <sz val="12"/>
        <rFont val="Times New Roman"/>
        <family val="1"/>
      </rPr>
      <t>30-5-2</t>
    </r>
    <r>
      <rPr>
        <sz val="12"/>
        <rFont val="標楷體"/>
        <family val="4"/>
        <charset val="136"/>
      </rPr>
      <t>：</t>
    </r>
    <r>
      <rPr>
        <sz val="12"/>
        <rFont val="Times New Roman"/>
        <family val="1"/>
      </rPr>
      <t>R</t>
    </r>
    <r>
      <rPr>
        <vertAlign val="subscript"/>
        <sz val="12"/>
        <rFont val="Times New Roman"/>
        <family val="1"/>
      </rPr>
      <t>3d</t>
    </r>
    <r>
      <rPr>
        <sz val="12"/>
        <rFont val="標楷體"/>
        <family val="4"/>
        <charset val="136"/>
      </rPr>
      <t>：天災風險資本計算表</t>
    </r>
    <phoneticPr fontId="36" type="noConversion"/>
  </si>
  <si>
    <r>
      <rPr>
        <sz val="12"/>
        <rFont val="標楷體"/>
        <family val="4"/>
        <charset val="136"/>
      </rPr>
      <t>天災風險資本</t>
    </r>
  </si>
  <si>
    <r>
      <rPr>
        <sz val="12"/>
        <rFont val="標楷體"/>
        <family val="4"/>
        <charset val="136"/>
      </rPr>
      <t>計算工具</t>
    </r>
    <r>
      <rPr>
        <sz val="12"/>
        <rFont val="Times New Roman"/>
        <family val="1"/>
      </rPr>
      <t>(</t>
    </r>
    <r>
      <rPr>
        <sz val="12"/>
        <rFont val="標楷體"/>
        <family val="4"/>
        <charset val="136"/>
      </rPr>
      <t>註</t>
    </r>
    <r>
      <rPr>
        <sz val="12"/>
        <rFont val="Times New Roman"/>
        <family val="1"/>
      </rPr>
      <t>1):</t>
    </r>
    <phoneticPr fontId="4" type="noConversion"/>
  </si>
  <si>
    <r>
      <rPr>
        <b/>
        <sz val="12"/>
        <rFont val="標楷體"/>
        <family val="4"/>
        <charset val="136"/>
      </rPr>
      <t>項</t>
    </r>
    <r>
      <rPr>
        <b/>
        <sz val="12"/>
        <rFont val="Times New Roman"/>
        <family val="1"/>
      </rPr>
      <t xml:space="preserve">     </t>
    </r>
    <r>
      <rPr>
        <b/>
        <sz val="12"/>
        <rFont val="標楷體"/>
        <family val="4"/>
        <charset val="136"/>
      </rPr>
      <t>目</t>
    </r>
    <phoneticPr fontId="4" type="noConversion"/>
  </si>
  <si>
    <r>
      <rPr>
        <b/>
        <sz val="12"/>
        <rFont val="標楷體"/>
        <family val="4"/>
        <charset val="136"/>
      </rPr>
      <t>損失額度</t>
    </r>
  </si>
  <si>
    <r>
      <rPr>
        <b/>
        <sz val="12"/>
        <rFont val="標楷體"/>
        <family val="4"/>
        <charset val="136"/>
      </rPr>
      <t>風險係數</t>
    </r>
    <phoneticPr fontId="4" type="noConversion"/>
  </si>
  <si>
    <r>
      <rPr>
        <b/>
        <sz val="12"/>
        <rFont val="標楷體"/>
        <family val="4"/>
        <charset val="136"/>
      </rPr>
      <t>風險資本額</t>
    </r>
  </si>
  <si>
    <r>
      <rPr>
        <sz val="12"/>
        <rFont val="標楷體"/>
        <family val="4"/>
        <charset val="136"/>
      </rPr>
      <t>地震自留風險</t>
    </r>
    <phoneticPr fontId="4" type="noConversion"/>
  </si>
  <si>
    <r>
      <rPr>
        <sz val="12"/>
        <rFont val="標楷體"/>
        <family val="4"/>
        <charset val="136"/>
      </rPr>
      <t>地震信用風險</t>
    </r>
  </si>
  <si>
    <r>
      <rPr>
        <sz val="12"/>
        <rFont val="標楷體"/>
        <family val="4"/>
        <charset val="136"/>
      </rPr>
      <t>颱風洪水信用風險</t>
    </r>
  </si>
  <si>
    <r>
      <rPr>
        <b/>
        <sz val="12"/>
        <rFont val="標楷體"/>
        <family val="4"/>
        <charset val="136"/>
      </rPr>
      <t>天災風險資本</t>
    </r>
    <r>
      <rPr>
        <b/>
        <sz val="12"/>
        <rFont val="Times New Roman"/>
        <family val="1"/>
      </rPr>
      <t>R</t>
    </r>
    <r>
      <rPr>
        <b/>
        <vertAlign val="subscript"/>
        <sz val="12"/>
        <rFont val="Times New Roman"/>
        <family val="1"/>
      </rPr>
      <t>3d</t>
    </r>
    <r>
      <rPr>
        <b/>
        <sz val="12"/>
        <rFont val="標楷體"/>
        <family val="4"/>
        <charset val="136"/>
      </rPr>
      <t>合計</t>
    </r>
    <phoneticPr fontId="4" type="noConversion"/>
  </si>
  <si>
    <r>
      <rPr>
        <b/>
        <sz val="12"/>
        <rFont val="標楷體"/>
        <family val="4"/>
        <charset val="136"/>
      </rPr>
      <t xml:space="preserve">自留業務損失金額
</t>
    </r>
    <r>
      <rPr>
        <b/>
        <sz val="12"/>
        <rFont val="Times New Roman"/>
        <family val="1"/>
      </rPr>
      <t>(</t>
    </r>
    <r>
      <rPr>
        <b/>
        <sz val="12"/>
        <rFont val="標楷體"/>
        <family val="4"/>
        <charset val="136"/>
      </rPr>
      <t>註</t>
    </r>
    <r>
      <rPr>
        <b/>
        <sz val="12"/>
        <rFont val="Times New Roman"/>
        <family val="1"/>
      </rPr>
      <t>4)</t>
    </r>
    <phoneticPr fontId="4" type="noConversion"/>
  </si>
  <si>
    <r>
      <rPr>
        <b/>
        <sz val="12"/>
        <rFont val="標楷體"/>
        <family val="4"/>
        <charset val="136"/>
      </rPr>
      <t>非比例性再保合約的風險
抵減額度</t>
    </r>
    <r>
      <rPr>
        <b/>
        <sz val="12"/>
        <rFont val="Times New Roman"/>
        <family val="1"/>
      </rPr>
      <t>(</t>
    </r>
    <r>
      <rPr>
        <b/>
        <sz val="12"/>
        <rFont val="標楷體"/>
        <family val="4"/>
        <charset val="136"/>
      </rPr>
      <t>註</t>
    </r>
    <r>
      <rPr>
        <b/>
        <sz val="12"/>
        <rFont val="Times New Roman"/>
        <family val="1"/>
      </rPr>
      <t>5)</t>
    </r>
    <phoneticPr fontId="4" type="noConversion"/>
  </si>
  <si>
    <r>
      <rPr>
        <b/>
        <sz val="12"/>
        <rFont val="標楷體"/>
        <family val="4"/>
        <charset val="136"/>
      </rPr>
      <t xml:space="preserve">法定調整項
</t>
    </r>
    <r>
      <rPr>
        <b/>
        <sz val="12"/>
        <rFont val="Times New Roman"/>
        <family val="1"/>
      </rPr>
      <t>(</t>
    </r>
    <r>
      <rPr>
        <b/>
        <sz val="12"/>
        <rFont val="標楷體"/>
        <family val="4"/>
        <charset val="136"/>
      </rPr>
      <t>註</t>
    </r>
    <r>
      <rPr>
        <b/>
        <sz val="12"/>
        <rFont val="Times New Roman"/>
        <family val="1"/>
      </rPr>
      <t>6)</t>
    </r>
    <phoneticPr fontId="4" type="noConversion"/>
  </si>
  <si>
    <r>
      <rPr>
        <b/>
        <sz val="12"/>
        <rFont val="標楷體"/>
        <family val="4"/>
        <charset val="136"/>
      </rPr>
      <t>淨自留損失總額</t>
    </r>
  </si>
  <si>
    <r>
      <rPr>
        <b/>
        <sz val="12"/>
        <rFont val="標楷體"/>
        <family val="4"/>
        <charset val="136"/>
      </rPr>
      <t>無信用風險考量的
分出業務損失金額</t>
    </r>
    <r>
      <rPr>
        <b/>
        <sz val="12"/>
        <rFont val="Times New Roman"/>
        <family val="1"/>
      </rPr>
      <t>(</t>
    </r>
    <r>
      <rPr>
        <b/>
        <sz val="12"/>
        <rFont val="標楷體"/>
        <family val="4"/>
        <charset val="136"/>
      </rPr>
      <t>註</t>
    </r>
    <r>
      <rPr>
        <b/>
        <sz val="12"/>
        <rFont val="Times New Roman"/>
        <family val="1"/>
      </rPr>
      <t>2)</t>
    </r>
    <phoneticPr fontId="4" type="noConversion"/>
  </si>
  <si>
    <r>
      <rPr>
        <b/>
        <sz val="12"/>
        <rFont val="標楷體"/>
        <family val="4"/>
        <charset val="136"/>
      </rPr>
      <t>地震風險資本</t>
    </r>
    <r>
      <rPr>
        <b/>
        <sz val="12"/>
        <rFont val="Times New Roman"/>
        <family val="1"/>
      </rPr>
      <t>:</t>
    </r>
    <phoneticPr fontId="4" type="noConversion"/>
  </si>
  <si>
    <r>
      <rPr>
        <sz val="12"/>
        <rFont val="標楷體"/>
        <family val="4"/>
        <charset val="136"/>
      </rPr>
      <t>迴歸期</t>
    </r>
    <r>
      <rPr>
        <sz val="12"/>
        <rFont val="Times New Roman"/>
        <family val="1"/>
      </rPr>
      <t>20</t>
    </r>
    <r>
      <rPr>
        <sz val="12"/>
        <rFont val="標楷體"/>
        <family val="4"/>
        <charset val="136"/>
      </rPr>
      <t>年</t>
    </r>
    <phoneticPr fontId="4" type="noConversion"/>
  </si>
  <si>
    <r>
      <rPr>
        <sz val="12"/>
        <rFont val="標楷體"/>
        <family val="4"/>
        <charset val="136"/>
      </rPr>
      <t>迴歸期</t>
    </r>
    <r>
      <rPr>
        <sz val="12"/>
        <rFont val="Times New Roman"/>
        <family val="1"/>
      </rPr>
      <t>50</t>
    </r>
    <r>
      <rPr>
        <sz val="12"/>
        <rFont val="標楷體"/>
        <family val="4"/>
        <charset val="136"/>
      </rPr>
      <t>年</t>
    </r>
  </si>
  <si>
    <r>
      <rPr>
        <sz val="12"/>
        <rFont val="標楷體"/>
        <family val="4"/>
        <charset val="136"/>
      </rPr>
      <t>迴歸期</t>
    </r>
    <r>
      <rPr>
        <sz val="12"/>
        <rFont val="Times New Roman"/>
        <family val="1"/>
      </rPr>
      <t>100</t>
    </r>
    <r>
      <rPr>
        <sz val="12"/>
        <rFont val="標楷體"/>
        <family val="4"/>
        <charset val="136"/>
      </rPr>
      <t>年</t>
    </r>
  </si>
  <si>
    <r>
      <rPr>
        <sz val="12"/>
        <rFont val="標楷體"/>
        <family val="4"/>
        <charset val="136"/>
      </rPr>
      <t>迴歸期</t>
    </r>
    <r>
      <rPr>
        <sz val="12"/>
        <rFont val="Times New Roman"/>
        <family val="1"/>
      </rPr>
      <t>200</t>
    </r>
    <r>
      <rPr>
        <sz val="12"/>
        <rFont val="標楷體"/>
        <family val="4"/>
        <charset val="136"/>
      </rPr>
      <t>年</t>
    </r>
    <phoneticPr fontId="4" type="noConversion"/>
  </si>
  <si>
    <r>
      <rPr>
        <b/>
        <sz val="12"/>
        <rFont val="標楷體"/>
        <family val="4"/>
        <charset val="136"/>
      </rPr>
      <t>颱風洪水風險</t>
    </r>
    <r>
      <rPr>
        <b/>
        <sz val="12"/>
        <rFont val="Times New Roman"/>
        <family val="1"/>
      </rPr>
      <t>:</t>
    </r>
    <phoneticPr fontId="4" type="noConversion"/>
  </si>
  <si>
    <r>
      <rPr>
        <sz val="12"/>
        <rFont val="標楷體"/>
        <family val="4"/>
        <charset val="136"/>
      </rPr>
      <t>註</t>
    </r>
    <r>
      <rPr>
        <sz val="12"/>
        <rFont val="Times New Roman"/>
        <family val="1"/>
      </rPr>
      <t xml:space="preserve">1 : </t>
    </r>
    <r>
      <rPr>
        <sz val="12"/>
        <rFont val="標楷體"/>
        <family val="4"/>
        <charset val="136"/>
      </rPr>
      <t>標準係數法請依據財團法人保險事業發展中心公告之最新「天災風險資本標準係數法試算表」填報。</t>
    </r>
  </si>
  <si>
    <r>
      <rPr>
        <sz val="12"/>
        <rFont val="標楷體"/>
        <family val="4"/>
        <charset val="136"/>
      </rPr>
      <t>註</t>
    </r>
    <r>
      <rPr>
        <sz val="12"/>
        <rFont val="Times New Roman"/>
        <family val="1"/>
      </rPr>
      <t xml:space="preserve">2 : </t>
    </r>
    <r>
      <rPr>
        <sz val="12"/>
        <rFont val="標楷體"/>
        <family val="4"/>
        <charset val="136"/>
      </rPr>
      <t>係指分出對象為政府擔保之基金或政府授權相關機構，目前台灣尚無該類機構。</t>
    </r>
    <phoneticPr fontId="4" type="noConversion"/>
  </si>
  <si>
    <r>
      <rPr>
        <sz val="12"/>
        <rFont val="標楷體"/>
        <family val="4"/>
        <charset val="136"/>
      </rPr>
      <t>註</t>
    </r>
    <r>
      <rPr>
        <sz val="12"/>
        <rFont val="Times New Roman"/>
        <family val="1"/>
      </rPr>
      <t xml:space="preserve">3 : </t>
    </r>
    <r>
      <rPr>
        <sz val="12"/>
        <rFont val="標楷體"/>
        <family val="4"/>
        <charset val="136"/>
      </rPr>
      <t>係指各公司的直接簽單業務，包含國內分進，但不考量任何再保分出之業務。</t>
    </r>
    <phoneticPr fontId="4" type="noConversion"/>
  </si>
  <si>
    <r>
      <rPr>
        <sz val="12"/>
        <rFont val="標楷體"/>
        <family val="4"/>
        <charset val="136"/>
      </rPr>
      <t>註</t>
    </r>
    <r>
      <rPr>
        <sz val="12"/>
        <rFont val="Times New Roman"/>
        <family val="1"/>
      </rPr>
      <t xml:space="preserve">5 : </t>
    </r>
    <r>
      <rPr>
        <sz val="12"/>
        <rFont val="標楷體"/>
        <family val="4"/>
        <charset val="136"/>
      </rPr>
      <t>各公司在各回歸期下的損失，可透過非比例再保合約攤回之損失額度。若計算工具採標準模型法，請依試算表內資訊填列，若採內部</t>
    </r>
    <r>
      <rPr>
        <sz val="12"/>
        <rFont val="Times New Roman"/>
        <family val="1"/>
      </rPr>
      <t>/</t>
    </r>
    <r>
      <rPr>
        <sz val="12"/>
        <rFont val="標楷體"/>
        <family val="4"/>
        <charset val="136"/>
      </rPr>
      <t>商用天災模型者，則可忽略不填。</t>
    </r>
    <phoneticPr fontId="4" type="noConversion"/>
  </si>
  <si>
    <r>
      <rPr>
        <sz val="12"/>
        <rFont val="標楷體"/>
        <family val="4"/>
        <charset val="136"/>
      </rPr>
      <t>註</t>
    </r>
    <r>
      <rPr>
        <sz val="12"/>
        <rFont val="Times New Roman"/>
        <family val="1"/>
      </rPr>
      <t xml:space="preserve">6 : </t>
    </r>
    <r>
      <rPr>
        <sz val="12"/>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4" type="noConversion"/>
  </si>
  <si>
    <r>
      <rPr>
        <b/>
        <sz val="12"/>
        <rFont val="標楷體"/>
        <family val="4"/>
        <charset val="136"/>
      </rPr>
      <t>顯示單位</t>
    </r>
    <r>
      <rPr>
        <b/>
        <sz val="12"/>
        <rFont val="Times New Roman"/>
        <family val="1"/>
      </rPr>
      <t xml:space="preserve">: </t>
    </r>
    <r>
      <rPr>
        <b/>
        <sz val="12"/>
        <rFont val="標楷體"/>
        <family val="4"/>
        <charset val="136"/>
      </rPr>
      <t>百萬元</t>
    </r>
    <phoneticPr fontId="4" type="noConversion"/>
  </si>
  <si>
    <r>
      <rPr>
        <b/>
        <sz val="12"/>
        <rFont val="標楷體"/>
        <family val="4"/>
        <charset val="136"/>
      </rPr>
      <t>地區</t>
    </r>
    <r>
      <rPr>
        <b/>
        <sz val="12"/>
        <rFont val="Times New Roman"/>
        <family val="1"/>
      </rPr>
      <t>/</t>
    </r>
    <r>
      <rPr>
        <b/>
        <sz val="12"/>
        <rFont val="標楷體"/>
        <family val="4"/>
        <charset val="136"/>
      </rPr>
      <t>業務範圍</t>
    </r>
    <phoneticPr fontId="4" type="noConversion"/>
  </si>
  <si>
    <r>
      <rPr>
        <b/>
        <sz val="12"/>
        <rFont val="標楷體"/>
        <family val="4"/>
        <charset val="136"/>
      </rPr>
      <t>比例性業務
總保險金額</t>
    </r>
    <phoneticPr fontId="6" type="noConversion"/>
  </si>
  <si>
    <r>
      <rPr>
        <b/>
        <sz val="12"/>
        <rFont val="標楷體"/>
        <family val="4"/>
        <charset val="136"/>
      </rPr>
      <t>特殊業務
比例層保額</t>
    </r>
    <phoneticPr fontId="4" type="noConversion"/>
  </si>
  <si>
    <r>
      <rPr>
        <b/>
        <sz val="12"/>
        <rFont val="標楷體"/>
        <family val="4"/>
        <charset val="136"/>
      </rPr>
      <t>特殊業務非比例層保額分配額</t>
    </r>
    <r>
      <rPr>
        <b/>
        <sz val="12"/>
        <rFont val="Times New Roman"/>
        <family val="1"/>
      </rPr>
      <t>(100RP)</t>
    </r>
    <phoneticPr fontId="4" type="noConversion"/>
  </si>
  <si>
    <r>
      <rPr>
        <b/>
        <sz val="12"/>
        <color indexed="10"/>
        <rFont val="標楷體"/>
        <family val="4"/>
        <charset val="136"/>
      </rPr>
      <t>特殊業務非比例層保額分配額</t>
    </r>
    <r>
      <rPr>
        <b/>
        <sz val="12"/>
        <color indexed="10"/>
        <rFont val="Times New Roman"/>
        <family val="1"/>
      </rPr>
      <t>(200RP)</t>
    </r>
    <phoneticPr fontId="4" type="noConversion"/>
  </si>
  <si>
    <r>
      <rPr>
        <b/>
        <sz val="12"/>
        <rFont val="標楷體"/>
        <family val="4"/>
        <charset val="136"/>
      </rPr>
      <t>平均損失金額</t>
    </r>
    <phoneticPr fontId="4" type="noConversion"/>
  </si>
  <si>
    <r>
      <rPr>
        <b/>
        <sz val="12"/>
        <rFont val="標楷體"/>
        <family val="4"/>
        <charset val="136"/>
      </rPr>
      <t>損失金額</t>
    </r>
    <phoneticPr fontId="4" type="noConversion"/>
  </si>
  <si>
    <r>
      <rPr>
        <b/>
        <sz val="12"/>
        <rFont val="標楷體"/>
        <family val="4"/>
        <charset val="136"/>
      </rPr>
      <t>迴歸期</t>
    </r>
    <r>
      <rPr>
        <b/>
        <sz val="12"/>
        <rFont val="Times New Roman"/>
        <family val="1"/>
      </rPr>
      <t>20</t>
    </r>
    <r>
      <rPr>
        <b/>
        <sz val="12"/>
        <rFont val="標楷體"/>
        <family val="4"/>
        <charset val="136"/>
      </rPr>
      <t>年</t>
    </r>
  </si>
  <si>
    <r>
      <rPr>
        <b/>
        <sz val="12"/>
        <rFont val="標楷體"/>
        <family val="4"/>
        <charset val="136"/>
      </rPr>
      <t>迴歸期</t>
    </r>
    <r>
      <rPr>
        <b/>
        <sz val="12"/>
        <rFont val="Times New Roman"/>
        <family val="1"/>
      </rPr>
      <t>50</t>
    </r>
    <r>
      <rPr>
        <b/>
        <sz val="12"/>
        <rFont val="標楷體"/>
        <family val="4"/>
        <charset val="136"/>
      </rPr>
      <t>年</t>
    </r>
  </si>
  <si>
    <r>
      <rPr>
        <b/>
        <sz val="12"/>
        <rFont val="標楷體"/>
        <family val="4"/>
        <charset val="136"/>
      </rPr>
      <t>迴歸期</t>
    </r>
    <r>
      <rPr>
        <b/>
        <sz val="12"/>
        <rFont val="Times New Roman"/>
        <family val="1"/>
      </rPr>
      <t>100</t>
    </r>
    <r>
      <rPr>
        <b/>
        <sz val="12"/>
        <rFont val="標楷體"/>
        <family val="4"/>
        <charset val="136"/>
      </rPr>
      <t>年</t>
    </r>
  </si>
  <si>
    <r>
      <rPr>
        <b/>
        <sz val="12"/>
        <rFont val="標楷體"/>
        <family val="4"/>
        <charset val="136"/>
      </rPr>
      <t>迴歸期</t>
    </r>
    <r>
      <rPr>
        <b/>
        <sz val="12"/>
        <rFont val="Times New Roman"/>
        <family val="1"/>
      </rPr>
      <t>200</t>
    </r>
    <r>
      <rPr>
        <b/>
        <sz val="12"/>
        <rFont val="標楷體"/>
        <family val="4"/>
        <charset val="136"/>
      </rPr>
      <t>年</t>
    </r>
    <phoneticPr fontId="4" type="noConversion"/>
  </si>
  <si>
    <r>
      <rPr>
        <sz val="12"/>
        <rFont val="標楷體"/>
        <family val="4"/>
        <charset val="136"/>
      </rPr>
      <t>台北市</t>
    </r>
  </si>
  <si>
    <r>
      <rPr>
        <sz val="12"/>
        <rFont val="標楷體"/>
        <family val="4"/>
        <charset val="136"/>
      </rPr>
      <t>新北市、基隆</t>
    </r>
  </si>
  <si>
    <r>
      <rPr>
        <sz val="12"/>
        <rFont val="標楷體"/>
        <family val="4"/>
        <charset val="136"/>
      </rPr>
      <t>桃園</t>
    </r>
  </si>
  <si>
    <r>
      <rPr>
        <sz val="12"/>
        <rFont val="標楷體"/>
        <family val="4"/>
        <charset val="136"/>
      </rPr>
      <t>新竹</t>
    </r>
  </si>
  <si>
    <r>
      <rPr>
        <sz val="12"/>
        <rFont val="標楷體"/>
        <family val="4"/>
        <charset val="136"/>
      </rPr>
      <t>苗栗</t>
    </r>
  </si>
  <si>
    <r>
      <rPr>
        <sz val="12"/>
        <rFont val="標楷體"/>
        <family val="4"/>
        <charset val="136"/>
      </rPr>
      <t>台中</t>
    </r>
  </si>
  <si>
    <r>
      <rPr>
        <sz val="12"/>
        <rFont val="標楷體"/>
        <family val="4"/>
        <charset val="136"/>
      </rPr>
      <t>南投</t>
    </r>
  </si>
  <si>
    <r>
      <rPr>
        <sz val="12"/>
        <rFont val="標楷體"/>
        <family val="4"/>
        <charset val="136"/>
      </rPr>
      <t>彰化</t>
    </r>
  </si>
  <si>
    <r>
      <rPr>
        <sz val="12"/>
        <rFont val="標楷體"/>
        <family val="4"/>
        <charset val="136"/>
      </rPr>
      <t>雲林</t>
    </r>
  </si>
  <si>
    <r>
      <rPr>
        <sz val="12"/>
        <rFont val="標楷體"/>
        <family val="4"/>
        <charset val="136"/>
      </rPr>
      <t>嘉義、台南</t>
    </r>
  </si>
  <si>
    <r>
      <rPr>
        <sz val="12"/>
        <rFont val="標楷體"/>
        <family val="4"/>
        <charset val="136"/>
      </rPr>
      <t>高雄、屏東、澎湖</t>
    </r>
  </si>
  <si>
    <r>
      <rPr>
        <sz val="12"/>
        <rFont val="標楷體"/>
        <family val="4"/>
        <charset val="136"/>
      </rPr>
      <t>花蓮、台東</t>
    </r>
  </si>
  <si>
    <r>
      <rPr>
        <sz val="12"/>
        <rFont val="標楷體"/>
        <family val="4"/>
        <charset val="136"/>
      </rPr>
      <t>宜蘭</t>
    </r>
  </si>
  <si>
    <r>
      <rPr>
        <sz val="12"/>
        <rFont val="標楷體"/>
        <family val="4"/>
        <charset val="136"/>
      </rPr>
      <t>金門、其他列嶼</t>
    </r>
  </si>
  <si>
    <r>
      <rPr>
        <sz val="12"/>
        <rFont val="標楷體"/>
        <family val="4"/>
        <charset val="136"/>
      </rPr>
      <t>地址為國內及無法歸屬地區別的其他天災業務。</t>
    </r>
    <phoneticPr fontId="4" type="noConversion"/>
  </si>
  <si>
    <r>
      <rPr>
        <b/>
        <sz val="12"/>
        <rFont val="標楷體"/>
        <family val="4"/>
        <charset val="136"/>
      </rPr>
      <t>簽單損失總額</t>
    </r>
    <phoneticPr fontId="4" type="noConversion"/>
  </si>
  <si>
    <r>
      <rPr>
        <b/>
        <sz val="12"/>
        <rFont val="標楷體"/>
        <family val="4"/>
        <charset val="136"/>
      </rPr>
      <t>自留損失總額</t>
    </r>
    <phoneticPr fontId="4" type="noConversion"/>
  </si>
  <si>
    <r>
      <rPr>
        <sz val="12"/>
        <rFont val="標楷體"/>
        <family val="4"/>
        <charset val="136"/>
      </rPr>
      <t>淨自留損失總額</t>
    </r>
    <phoneticPr fontId="4" type="noConversion"/>
  </si>
  <si>
    <r>
      <rPr>
        <b/>
        <sz val="12"/>
        <rFont val="標楷體"/>
        <family val="4"/>
        <charset val="136"/>
      </rPr>
      <t>保險類別</t>
    </r>
    <phoneticPr fontId="41" type="noConversion"/>
  </si>
  <si>
    <t>99r</t>
    <phoneticPr fontId="4" type="noConversion"/>
  </si>
  <si>
    <r>
      <rPr>
        <sz val="12"/>
        <color indexed="8"/>
        <rFont val="標楷體"/>
        <family val="4"/>
        <charset val="136"/>
      </rPr>
      <t>註</t>
    </r>
    <r>
      <rPr>
        <sz val="12"/>
        <color indexed="8"/>
        <rFont val="Times New Roman"/>
        <family val="1"/>
      </rPr>
      <t>1</t>
    </r>
    <r>
      <rPr>
        <sz val="12"/>
        <color indexed="8"/>
        <rFont val="標楷體"/>
        <family val="4"/>
        <charset val="136"/>
      </rPr>
      <t>：另針對</t>
    </r>
    <r>
      <rPr>
        <sz val="12"/>
        <color indexed="8"/>
        <rFont val="Times New Roman"/>
        <family val="1"/>
      </rPr>
      <t>K</t>
    </r>
    <r>
      <rPr>
        <sz val="12"/>
        <color indexed="8"/>
        <rFont val="標楷體"/>
        <family val="4"/>
        <charset val="136"/>
      </rPr>
      <t>值或資產負債配置風險</t>
    </r>
    <r>
      <rPr>
        <sz val="12"/>
        <color indexed="8"/>
        <rFont val="Times New Roman"/>
        <family val="1"/>
      </rPr>
      <t>(R4)</t>
    </r>
    <r>
      <rPr>
        <sz val="12"/>
        <color indexed="8"/>
        <rFont val="標楷體"/>
        <family val="4"/>
        <charset val="136"/>
      </rPr>
      <t>及自有資本總額，若經主管機關基於安定保險市場專案核定者另依核定之方式計算</t>
    </r>
    <phoneticPr fontId="4" type="noConversion"/>
  </si>
  <si>
    <r>
      <rPr>
        <sz val="12"/>
        <color rgb="FF000000"/>
        <rFont val="標楷體"/>
        <family val="4"/>
        <charset val="136"/>
      </rPr>
      <t>工程</t>
    </r>
    <r>
      <rPr>
        <sz val="12"/>
        <color rgb="FF000000"/>
        <rFont val="Times New Roman"/>
        <family val="1"/>
      </rPr>
      <t>-</t>
    </r>
    <r>
      <rPr>
        <sz val="12"/>
        <color rgb="FF000000"/>
        <rFont val="標楷體"/>
        <family val="4"/>
        <charset val="136"/>
      </rPr>
      <t>地震</t>
    </r>
    <r>
      <rPr>
        <sz val="12"/>
        <color rgb="FF000000"/>
        <rFont val="Times New Roman"/>
        <family val="1"/>
      </rPr>
      <t xml:space="preserve"> </t>
    </r>
    <phoneticPr fontId="5" type="noConversion"/>
  </si>
  <si>
    <r>
      <rPr>
        <sz val="12"/>
        <color rgb="FF000000"/>
        <rFont val="標楷體"/>
        <family val="4"/>
        <charset val="136"/>
      </rPr>
      <t>工程</t>
    </r>
    <r>
      <rPr>
        <sz val="12"/>
        <color rgb="FF000000"/>
        <rFont val="Times New Roman"/>
        <family val="1"/>
      </rPr>
      <t>-</t>
    </r>
    <r>
      <rPr>
        <sz val="12"/>
        <color rgb="FF000000"/>
        <rFont val="標楷體"/>
        <family val="4"/>
        <charset val="136"/>
      </rPr>
      <t>颱風洪水</t>
    </r>
    <phoneticPr fontId="5" type="noConversion"/>
  </si>
  <si>
    <r>
      <rPr>
        <sz val="12"/>
        <color rgb="FF000000"/>
        <rFont val="標楷體"/>
        <family val="4"/>
        <charset val="136"/>
      </rPr>
      <t>營造綜合保險</t>
    </r>
  </si>
  <si>
    <r>
      <rPr>
        <sz val="12"/>
        <color rgb="FF000000"/>
        <rFont val="標楷體"/>
        <family val="4"/>
        <charset val="136"/>
      </rPr>
      <t>安裝工程綜合保險</t>
    </r>
  </si>
  <si>
    <r>
      <rPr>
        <sz val="12"/>
        <rFont val="標楷體"/>
        <family val="4"/>
        <charset val="136"/>
      </rPr>
      <t>保險分區</t>
    </r>
    <phoneticPr fontId="5" type="noConversion"/>
  </si>
  <si>
    <r>
      <rPr>
        <sz val="12"/>
        <rFont val="標楷體"/>
        <family val="4"/>
        <charset val="136"/>
      </rPr>
      <t>平均損
失率</t>
    </r>
    <r>
      <rPr>
        <sz val="12"/>
        <rFont val="Times New Roman"/>
        <family val="1"/>
      </rPr>
      <t>(‰)</t>
    </r>
  </si>
  <si>
    <r>
      <rPr>
        <sz val="12"/>
        <color rgb="FF000000"/>
        <rFont val="標楷體"/>
        <family val="4"/>
        <charset val="136"/>
      </rPr>
      <t>保險分區</t>
    </r>
  </si>
  <si>
    <r>
      <rPr>
        <sz val="12"/>
        <color rgb="FF000000"/>
        <rFont val="標楷體"/>
        <family val="4"/>
        <charset val="136"/>
      </rPr>
      <t>平均損
失率</t>
    </r>
    <r>
      <rPr>
        <sz val="12"/>
        <color rgb="FF000000"/>
        <rFont val="Times New Roman"/>
        <family val="1"/>
      </rPr>
      <t>(‰)</t>
    </r>
  </si>
  <si>
    <r>
      <rPr>
        <sz val="12"/>
        <color rgb="FF000000"/>
        <rFont val="標楷體"/>
        <family val="4"/>
        <charset val="136"/>
      </rPr>
      <t>迴歸期</t>
    </r>
    <r>
      <rPr>
        <sz val="12"/>
        <color rgb="FF000000"/>
        <rFont val="Times New Roman"/>
        <family val="1"/>
      </rPr>
      <t>20</t>
    </r>
    <r>
      <rPr>
        <sz val="12"/>
        <color rgb="FF000000"/>
        <rFont val="標楷體"/>
        <family val="4"/>
        <charset val="136"/>
      </rPr>
      <t>年</t>
    </r>
  </si>
  <si>
    <r>
      <rPr>
        <sz val="12"/>
        <color rgb="FF000000"/>
        <rFont val="標楷體"/>
        <family val="4"/>
        <charset val="136"/>
      </rPr>
      <t>迴歸期</t>
    </r>
    <r>
      <rPr>
        <sz val="12"/>
        <color rgb="FF000000"/>
        <rFont val="Times New Roman"/>
        <family val="1"/>
      </rPr>
      <t>50</t>
    </r>
    <r>
      <rPr>
        <sz val="12"/>
        <color rgb="FF000000"/>
        <rFont val="標楷體"/>
        <family val="4"/>
        <charset val="136"/>
      </rPr>
      <t>年</t>
    </r>
  </si>
  <si>
    <r>
      <rPr>
        <sz val="12"/>
        <color rgb="FF000000"/>
        <rFont val="標楷體"/>
        <family val="4"/>
        <charset val="136"/>
      </rPr>
      <t>迴歸期</t>
    </r>
    <r>
      <rPr>
        <sz val="12"/>
        <color rgb="FF000000"/>
        <rFont val="Times New Roman"/>
        <family val="1"/>
      </rPr>
      <t>100</t>
    </r>
    <r>
      <rPr>
        <sz val="12"/>
        <color rgb="FF000000"/>
        <rFont val="標楷體"/>
        <family val="4"/>
        <charset val="136"/>
      </rPr>
      <t>年</t>
    </r>
  </si>
  <si>
    <r>
      <rPr>
        <sz val="12"/>
        <color rgb="FF000000"/>
        <rFont val="標楷體"/>
        <family val="4"/>
        <charset val="136"/>
      </rPr>
      <t>迴歸期</t>
    </r>
    <r>
      <rPr>
        <sz val="12"/>
        <color rgb="FF000000"/>
        <rFont val="Times New Roman"/>
        <family val="1"/>
      </rPr>
      <t>200</t>
    </r>
    <r>
      <rPr>
        <sz val="12"/>
        <color rgb="FF000000"/>
        <rFont val="標楷體"/>
        <family val="4"/>
        <charset val="136"/>
      </rPr>
      <t>年</t>
    </r>
  </si>
  <si>
    <r>
      <rPr>
        <sz val="12"/>
        <color rgb="FF000000"/>
        <rFont val="標楷體"/>
        <family val="4"/>
        <charset val="136"/>
      </rPr>
      <t>台北</t>
    </r>
  </si>
  <si>
    <r>
      <rPr>
        <sz val="12"/>
        <color rgb="FF000000"/>
        <rFont val="標楷體"/>
        <family val="4"/>
        <charset val="136"/>
      </rPr>
      <t>新北基隆</t>
    </r>
  </si>
  <si>
    <r>
      <rPr>
        <sz val="12"/>
        <color rgb="FF000000"/>
        <rFont val="標楷體"/>
        <family val="4"/>
        <charset val="136"/>
      </rPr>
      <t>桃園</t>
    </r>
  </si>
  <si>
    <r>
      <rPr>
        <sz val="12"/>
        <color rgb="FF000000"/>
        <rFont val="標楷體"/>
        <family val="4"/>
        <charset val="136"/>
      </rPr>
      <t>新竹</t>
    </r>
  </si>
  <si>
    <r>
      <rPr>
        <sz val="12"/>
        <color rgb="FF000000"/>
        <rFont val="標楷體"/>
        <family val="4"/>
        <charset val="136"/>
      </rPr>
      <t>苗栗</t>
    </r>
  </si>
  <si>
    <r>
      <rPr>
        <sz val="12"/>
        <color rgb="FF000000"/>
        <rFont val="標楷體"/>
        <family val="4"/>
        <charset val="136"/>
      </rPr>
      <t>台中</t>
    </r>
  </si>
  <si>
    <r>
      <rPr>
        <sz val="12"/>
        <color rgb="FF000000"/>
        <rFont val="標楷體"/>
        <family val="4"/>
        <charset val="136"/>
      </rPr>
      <t>南投</t>
    </r>
  </si>
  <si>
    <r>
      <rPr>
        <sz val="12"/>
        <color rgb="FF000000"/>
        <rFont val="標楷體"/>
        <family val="4"/>
        <charset val="136"/>
      </rPr>
      <t>彰化</t>
    </r>
  </si>
  <si>
    <r>
      <rPr>
        <sz val="12"/>
        <color rgb="FF000000"/>
        <rFont val="標楷體"/>
        <family val="4"/>
        <charset val="136"/>
      </rPr>
      <t>雲林</t>
    </r>
  </si>
  <si>
    <r>
      <rPr>
        <sz val="12"/>
        <color rgb="FF000000"/>
        <rFont val="標楷體"/>
        <family val="4"/>
        <charset val="136"/>
      </rPr>
      <t>嘉義台南</t>
    </r>
  </si>
  <si>
    <r>
      <rPr>
        <sz val="12"/>
        <color rgb="FF000000"/>
        <rFont val="標楷體"/>
        <family val="4"/>
        <charset val="136"/>
      </rPr>
      <t>高雄屏東</t>
    </r>
  </si>
  <si>
    <r>
      <rPr>
        <sz val="12"/>
        <color rgb="FF000000"/>
        <rFont val="標楷體"/>
        <family val="4"/>
        <charset val="136"/>
      </rPr>
      <t>花蓮台東</t>
    </r>
  </si>
  <si>
    <r>
      <rPr>
        <sz val="12"/>
        <color rgb="FF000000"/>
        <rFont val="標楷體"/>
        <family val="4"/>
        <charset val="136"/>
      </rPr>
      <t>宜蘭</t>
    </r>
  </si>
  <si>
    <r>
      <rPr>
        <sz val="12"/>
        <color rgb="FF000000"/>
        <rFont val="標楷體"/>
        <family val="4"/>
        <charset val="136"/>
      </rPr>
      <t>離島</t>
    </r>
  </si>
  <si>
    <r>
      <rPr>
        <sz val="12"/>
        <color rgb="FF000000"/>
        <rFont val="標楷體"/>
        <family val="4"/>
        <charset val="136"/>
      </rPr>
      <t>全區</t>
    </r>
  </si>
  <si>
    <r>
      <rPr>
        <sz val="12"/>
        <color rgb="FF000000"/>
        <rFont val="標楷體"/>
        <family val="4"/>
        <charset val="136"/>
      </rPr>
      <t>電子設備綜合保險</t>
    </r>
  </si>
  <si>
    <r>
      <rPr>
        <sz val="12"/>
        <color rgb="FF000000"/>
        <rFont val="標楷體"/>
        <family val="4"/>
        <charset val="136"/>
      </rPr>
      <t>機械保險</t>
    </r>
  </si>
  <si>
    <r>
      <rPr>
        <sz val="12"/>
        <color rgb="FF000000"/>
        <rFont val="標楷體"/>
        <family val="4"/>
        <charset val="136"/>
      </rPr>
      <t>營建機具綜合保險</t>
    </r>
  </si>
  <si>
    <r>
      <rPr>
        <sz val="12"/>
        <color rgb="FF000000"/>
        <rFont val="標楷體"/>
        <family val="4"/>
        <charset val="136"/>
      </rPr>
      <t>鍋爐保險</t>
    </r>
  </si>
  <si>
    <r>
      <rPr>
        <b/>
        <sz val="12"/>
        <rFont val="標楷體"/>
        <family val="4"/>
        <charset val="136"/>
      </rPr>
      <t>其它</t>
    </r>
    <phoneticPr fontId="41" type="noConversion"/>
  </si>
  <si>
    <r>
      <rPr>
        <sz val="12"/>
        <rFont val="標楷體"/>
        <family val="4"/>
        <charset val="136"/>
      </rPr>
      <t>商品分類</t>
    </r>
    <phoneticPr fontId="5" type="noConversion"/>
  </si>
  <si>
    <r>
      <rPr>
        <sz val="12"/>
        <rFont val="標楷體"/>
        <family val="4"/>
        <charset val="136"/>
      </rPr>
      <t>營造綜合保險</t>
    </r>
  </si>
  <si>
    <r>
      <rPr>
        <sz val="12"/>
        <rFont val="標楷體"/>
        <family val="4"/>
        <charset val="136"/>
      </rPr>
      <t>安裝工程
綜合保險</t>
    </r>
  </si>
  <si>
    <r>
      <rPr>
        <sz val="12"/>
        <rFont val="標楷體"/>
        <family val="4"/>
        <charset val="136"/>
      </rPr>
      <t>營建機具
綜合保險</t>
    </r>
  </si>
  <si>
    <r>
      <rPr>
        <sz val="12"/>
        <rFont val="標楷體"/>
        <family val="4"/>
        <charset val="136"/>
      </rPr>
      <t>鍋爐保險</t>
    </r>
  </si>
  <si>
    <r>
      <rPr>
        <sz val="12"/>
        <rFont val="標楷體"/>
        <family val="4"/>
        <charset val="136"/>
      </rPr>
      <t>機械保險</t>
    </r>
  </si>
  <si>
    <r>
      <rPr>
        <sz val="12"/>
        <rFont val="標楷體"/>
        <family val="4"/>
        <charset val="136"/>
      </rPr>
      <t>電子設備保險</t>
    </r>
  </si>
  <si>
    <r>
      <rPr>
        <sz val="12"/>
        <rFont val="標楷體"/>
        <family val="4"/>
        <charset val="136"/>
      </rPr>
      <t>其他</t>
    </r>
  </si>
  <si>
    <r>
      <rPr>
        <b/>
        <sz val="12"/>
        <rFont val="標楷體"/>
        <family val="4"/>
        <charset val="136"/>
      </rPr>
      <t>區域風險分散係數</t>
    </r>
    <phoneticPr fontId="41" type="noConversion"/>
  </si>
  <si>
    <r>
      <rPr>
        <sz val="12"/>
        <rFont val="標楷體"/>
        <family val="4"/>
        <charset val="136"/>
      </rPr>
      <t>區域間風險分散係數</t>
    </r>
    <phoneticPr fontId="4" type="noConversion"/>
  </si>
  <si>
    <t>理賠費用係數</t>
    <phoneticPr fontId="4" type="noConversion"/>
  </si>
  <si>
    <r>
      <rPr>
        <b/>
        <sz val="12"/>
        <rFont val="標楷體"/>
        <family val="4"/>
        <charset val="136"/>
      </rPr>
      <t>理賠費用係數</t>
    </r>
    <phoneticPr fontId="36" type="noConversion"/>
  </si>
  <si>
    <r>
      <rPr>
        <sz val="12"/>
        <rFont val="標楷體"/>
        <family val="4"/>
        <charset val="136"/>
      </rPr>
      <t>區域風險分散係數</t>
    </r>
    <phoneticPr fontId="41" type="noConversion"/>
  </si>
  <si>
    <t>年平均</t>
    <phoneticPr fontId="41" type="noConversion"/>
  </si>
  <si>
    <r>
      <t xml:space="preserve">6.1 </t>
    </r>
    <r>
      <rPr>
        <sz val="12"/>
        <rFont val="標楷體"/>
        <family val="4"/>
        <charset val="136"/>
      </rPr>
      <t>權益總額</t>
    </r>
    <r>
      <rPr>
        <sz val="12"/>
        <rFont val="Times New Roman"/>
        <family val="1"/>
      </rPr>
      <t>(</t>
    </r>
    <r>
      <rPr>
        <sz val="12"/>
        <rFont val="標楷體"/>
        <family val="4"/>
        <charset val="136"/>
      </rPr>
      <t>淨認許權益</t>
    </r>
    <r>
      <rPr>
        <sz val="12"/>
        <rFont val="Times New Roman"/>
        <family val="1"/>
      </rPr>
      <t>)</t>
    </r>
    <phoneticPr fontId="4" type="noConversion"/>
  </si>
  <si>
    <t xml:space="preserve">        保險股份有限公司(○○分公司) 年度(月、季、半年)報表</t>
  </si>
  <si>
    <t>(2)</t>
  </si>
  <si>
    <t>(3)=(1)+(2)</t>
    <phoneticPr fontId="4" type="noConversion"/>
  </si>
  <si>
    <t>(4)</t>
    <phoneticPr fontId="4" type="noConversion"/>
  </si>
  <si>
    <t>(5)</t>
    <phoneticPr fontId="4" type="noConversion"/>
  </si>
  <si>
    <t>(6)=(4)/(5)-1</t>
    <phoneticPr fontId="4" type="noConversion"/>
  </si>
  <si>
    <t>(8)=(6)*(7)</t>
    <phoneticPr fontId="4" type="noConversion"/>
  </si>
  <si>
    <t>(9)=MIN((3),(8))</t>
    <phoneticPr fontId="4" type="noConversion"/>
  </si>
  <si>
    <r>
      <rPr>
        <b/>
        <sz val="12"/>
        <rFont val="標楷體"/>
        <family val="4"/>
        <charset val="136"/>
      </rPr>
      <t>表</t>
    </r>
    <r>
      <rPr>
        <b/>
        <sz val="12"/>
        <rFont val="Times New Roman"/>
        <family val="1"/>
      </rPr>
      <t>5_4:</t>
    </r>
    <r>
      <rPr>
        <b/>
        <sz val="12"/>
        <rFont val="標楷體"/>
        <family val="4"/>
        <charset val="136"/>
      </rPr>
      <t>工程險自留業務地震損失評估</t>
    </r>
  </si>
  <si>
    <r>
      <rPr>
        <b/>
        <sz val="12"/>
        <rFont val="標楷體"/>
        <family val="4"/>
        <charset val="136"/>
      </rPr>
      <t>表</t>
    </r>
    <r>
      <rPr>
        <b/>
        <sz val="12"/>
        <rFont val="Times New Roman"/>
        <family val="1"/>
      </rPr>
      <t>6_4:</t>
    </r>
    <r>
      <rPr>
        <b/>
        <sz val="12"/>
        <rFont val="標楷體"/>
        <family val="4"/>
        <charset val="136"/>
      </rPr>
      <t>工程險自留業務颱洪損失評估</t>
    </r>
  </si>
  <si>
    <r>
      <rPr>
        <b/>
        <sz val="12"/>
        <rFont val="標楷體"/>
        <family val="4"/>
        <charset val="136"/>
      </rPr>
      <t>顯示單位</t>
    </r>
    <r>
      <rPr>
        <b/>
        <sz val="12"/>
        <rFont val="Times New Roman"/>
        <family val="1"/>
      </rPr>
      <t xml:space="preserve">: </t>
    </r>
    <r>
      <rPr>
        <b/>
        <sz val="12"/>
        <rFont val="標楷體"/>
        <family val="4"/>
        <charset val="136"/>
      </rPr>
      <t>百萬元</t>
    </r>
    <phoneticPr fontId="41" type="noConversion"/>
  </si>
  <si>
    <r>
      <rPr>
        <b/>
        <sz val="11"/>
        <rFont val="標楷體"/>
        <family val="4"/>
        <charset val="136"/>
      </rPr>
      <t>列號</t>
    </r>
    <phoneticPr fontId="4" type="noConversion"/>
  </si>
  <si>
    <t>保單號碼</t>
    <phoneticPr fontId="4" type="noConversion"/>
  </si>
  <si>
    <t>分區</t>
    <phoneticPr fontId="4" type="noConversion"/>
  </si>
  <si>
    <t>比例層
簽單比例</t>
    <phoneticPr fontId="4" type="noConversion"/>
  </si>
  <si>
    <t>比例層
自留比例</t>
    <phoneticPr fontId="4" type="noConversion"/>
  </si>
  <si>
    <t>非比例層簽單佔比</t>
    <phoneticPr fontId="4" type="noConversion"/>
  </si>
  <si>
    <t>非比例層自留層佔比</t>
    <phoneticPr fontId="4" type="noConversion"/>
  </si>
  <si>
    <t>非比例層
簽單責任額佔比</t>
    <phoneticPr fontId="4" type="noConversion"/>
  </si>
  <si>
    <t>非比例層
自留責任額佔比</t>
    <phoneticPr fontId="4" type="noConversion"/>
  </si>
  <si>
    <t>非比例層(起)
百分位</t>
    <phoneticPr fontId="4" type="noConversion"/>
  </si>
  <si>
    <t>非比例層(迄)
百分位</t>
    <phoneticPr fontId="4" type="noConversion"/>
  </si>
  <si>
    <r>
      <t xml:space="preserve">比例層
簽單曝險金額
</t>
    </r>
    <r>
      <rPr>
        <b/>
        <sz val="12"/>
        <rFont val="Times New Roman"/>
        <family val="1"/>
      </rPr>
      <t>(NTD)</t>
    </r>
    <phoneticPr fontId="4" type="noConversion"/>
  </si>
  <si>
    <r>
      <t xml:space="preserve">比例層
自留曝險金額
</t>
    </r>
    <r>
      <rPr>
        <b/>
        <sz val="12"/>
        <rFont val="Times New Roman"/>
        <family val="1"/>
      </rPr>
      <t>(NTD)</t>
    </r>
    <phoneticPr fontId="4" type="noConversion"/>
  </si>
  <si>
    <r>
      <t>非比例層
調整係數</t>
    </r>
    <r>
      <rPr>
        <b/>
        <sz val="12"/>
        <rFont val="Times New Roman"/>
        <family val="1"/>
      </rPr>
      <t>(100RP)</t>
    </r>
    <phoneticPr fontId="4" type="noConversion"/>
  </si>
  <si>
    <r>
      <rPr>
        <b/>
        <sz val="12"/>
        <color indexed="10"/>
        <rFont val="標楷體"/>
        <family val="4"/>
        <charset val="136"/>
      </rPr>
      <t>非比例層
調整係數</t>
    </r>
    <r>
      <rPr>
        <b/>
        <sz val="12"/>
        <color rgb="FFFF0000"/>
        <rFont val="Times New Roman"/>
        <family val="1"/>
      </rPr>
      <t>(200RP)</t>
    </r>
    <phoneticPr fontId="4" type="noConversion"/>
  </si>
  <si>
    <r>
      <t>非比例層調整後
簽單責任額</t>
    </r>
    <r>
      <rPr>
        <b/>
        <sz val="12"/>
        <color rgb="FFFF0000"/>
        <rFont val="Times New Roman"/>
        <family val="1"/>
      </rPr>
      <t>(100RP)</t>
    </r>
    <r>
      <rPr>
        <b/>
        <sz val="12"/>
        <rFont val="標楷體"/>
        <family val="4"/>
        <charset val="136"/>
      </rPr>
      <t xml:space="preserve">
</t>
    </r>
    <r>
      <rPr>
        <b/>
        <sz val="12"/>
        <rFont val="Times New Roman"/>
        <family val="1"/>
      </rPr>
      <t>(NTD)</t>
    </r>
    <phoneticPr fontId="4" type="noConversion"/>
  </si>
  <si>
    <r>
      <rPr>
        <b/>
        <sz val="12"/>
        <color indexed="10"/>
        <rFont val="標楷體"/>
        <family val="4"/>
        <charset val="136"/>
      </rPr>
      <t>非比例層調整後
簽單責任額</t>
    </r>
    <r>
      <rPr>
        <b/>
        <sz val="12"/>
        <color rgb="FFFF0000"/>
        <rFont val="Times New Roman"/>
        <family val="1"/>
      </rPr>
      <t>(200RP)</t>
    </r>
    <r>
      <rPr>
        <b/>
        <sz val="12"/>
        <color indexed="10"/>
        <rFont val="標楷體"/>
        <family val="4"/>
        <charset val="136"/>
      </rPr>
      <t xml:space="preserve">
</t>
    </r>
    <r>
      <rPr>
        <b/>
        <sz val="12"/>
        <color rgb="FFFF0000"/>
        <rFont val="Times New Roman"/>
        <family val="1"/>
      </rPr>
      <t>(NTD)</t>
    </r>
    <phoneticPr fontId="4" type="noConversion"/>
  </si>
  <si>
    <r>
      <t>非比例層調整後
自留責任額</t>
    </r>
    <r>
      <rPr>
        <b/>
        <sz val="12"/>
        <rFont val="Times New Roman"/>
        <family val="1"/>
      </rPr>
      <t>(100RP)</t>
    </r>
    <r>
      <rPr>
        <b/>
        <sz val="12"/>
        <rFont val="標楷體"/>
        <family val="4"/>
        <charset val="136"/>
      </rPr>
      <t xml:space="preserve">
</t>
    </r>
    <r>
      <rPr>
        <b/>
        <sz val="12"/>
        <rFont val="Times New Roman"/>
        <family val="1"/>
      </rPr>
      <t>(NTD)</t>
    </r>
    <phoneticPr fontId="4" type="noConversion"/>
  </si>
  <si>
    <r>
      <rPr>
        <b/>
        <sz val="12"/>
        <color indexed="10"/>
        <rFont val="標楷體"/>
        <family val="4"/>
        <charset val="136"/>
      </rPr>
      <t>非比例層調整後
自留責任額</t>
    </r>
    <r>
      <rPr>
        <b/>
        <sz val="12"/>
        <color rgb="FFFF0000"/>
        <rFont val="Times New Roman"/>
        <family val="1"/>
      </rPr>
      <t>(200RP)</t>
    </r>
    <r>
      <rPr>
        <b/>
        <sz val="12"/>
        <color indexed="10"/>
        <rFont val="標楷體"/>
        <family val="4"/>
        <charset val="136"/>
      </rPr>
      <t xml:space="preserve">
</t>
    </r>
    <r>
      <rPr>
        <b/>
        <sz val="12"/>
        <color rgb="FFFF0000"/>
        <rFont val="Times New Roman"/>
        <family val="1"/>
      </rPr>
      <t>(NTD)</t>
    </r>
    <phoneticPr fontId="4" type="noConversion"/>
  </si>
  <si>
    <r>
      <rPr>
        <sz val="12"/>
        <rFont val="標楷體"/>
        <family val="4"/>
        <charset val="136"/>
      </rPr>
      <t>表</t>
    </r>
    <r>
      <rPr>
        <sz val="12"/>
        <rFont val="Times New Roman"/>
        <family val="1"/>
      </rPr>
      <t>30-8-8</t>
    </r>
    <r>
      <rPr>
        <sz val="12"/>
        <rFont val="標楷體"/>
        <family val="4"/>
        <charset val="136"/>
      </rPr>
      <t>：得計入自有資本之重大事故特別準備金</t>
    </r>
    <phoneticPr fontId="4" type="noConversion"/>
  </si>
  <si>
    <r>
      <rPr>
        <b/>
        <sz val="12"/>
        <rFont val="標楷體"/>
        <family val="4"/>
        <charset val="136"/>
      </rPr>
      <t>天災相關重大事故特別準備金</t>
    </r>
    <phoneticPr fontId="4" type="noConversion"/>
  </si>
  <si>
    <r>
      <rPr>
        <b/>
        <sz val="12"/>
        <rFont val="標楷體"/>
        <family val="4"/>
        <charset val="136"/>
      </rPr>
      <t xml:space="preserve">重大事故特別準備金
</t>
    </r>
    <r>
      <rPr>
        <b/>
        <sz val="12"/>
        <rFont val="Times New Roman"/>
        <family val="1"/>
      </rPr>
      <t>(</t>
    </r>
    <r>
      <rPr>
        <b/>
        <sz val="12"/>
        <rFont val="標楷體"/>
        <family val="4"/>
        <charset val="136"/>
      </rPr>
      <t>權益</t>
    </r>
    <r>
      <rPr>
        <b/>
        <sz val="12"/>
        <rFont val="Times New Roman"/>
        <family val="1"/>
      </rPr>
      <t>)</t>
    </r>
    <phoneticPr fontId="4" type="noConversion"/>
  </si>
  <si>
    <r>
      <rPr>
        <b/>
        <sz val="12"/>
        <rFont val="標楷體"/>
        <family val="4"/>
        <charset val="136"/>
      </rPr>
      <t xml:space="preserve">重大事故特別準備金
</t>
    </r>
    <r>
      <rPr>
        <b/>
        <sz val="12"/>
        <rFont val="Times New Roman"/>
        <family val="1"/>
      </rPr>
      <t>(</t>
    </r>
    <r>
      <rPr>
        <b/>
        <sz val="12"/>
        <rFont val="標楷體"/>
        <family val="4"/>
        <charset val="136"/>
      </rPr>
      <t>負債</t>
    </r>
    <r>
      <rPr>
        <b/>
        <sz val="12"/>
        <rFont val="Times New Roman"/>
        <family val="1"/>
      </rPr>
      <t>)</t>
    </r>
    <phoneticPr fontId="4" type="noConversion"/>
  </si>
  <si>
    <r>
      <rPr>
        <b/>
        <sz val="12"/>
        <rFont val="標楷體"/>
        <family val="4"/>
        <charset val="136"/>
      </rPr>
      <t>總計</t>
    </r>
    <phoneticPr fontId="4" type="noConversion"/>
  </si>
  <si>
    <r>
      <rPr>
        <b/>
        <sz val="12"/>
        <rFont val="標楷體"/>
        <family val="4"/>
        <charset val="136"/>
      </rPr>
      <t>得計入自有資本之金額</t>
    </r>
    <phoneticPr fontId="4" type="noConversion"/>
  </si>
  <si>
    <r>
      <rPr>
        <b/>
        <sz val="12"/>
        <rFont val="標楷體"/>
        <family val="4"/>
        <charset val="136"/>
      </rPr>
      <t>風險資本總額</t>
    </r>
    <phoneticPr fontId="4" type="noConversion"/>
  </si>
  <si>
    <r>
      <rPr>
        <b/>
        <sz val="12"/>
        <rFont val="標楷體"/>
        <family val="4"/>
        <charset val="136"/>
      </rPr>
      <t>不含天災之風險資本總額</t>
    </r>
    <phoneticPr fontId="4" type="noConversion"/>
  </si>
  <si>
    <r>
      <rPr>
        <b/>
        <sz val="12"/>
        <rFont val="標楷體"/>
        <family val="4"/>
        <charset val="136"/>
      </rPr>
      <t>風險資本含天災增加比率</t>
    </r>
    <phoneticPr fontId="4" type="noConversion"/>
  </si>
  <si>
    <r>
      <rPr>
        <b/>
        <sz val="12"/>
        <rFont val="標楷體"/>
        <family val="4"/>
        <charset val="136"/>
      </rPr>
      <t>自有資本</t>
    </r>
    <r>
      <rPr>
        <b/>
        <sz val="12"/>
        <rFont val="Times New Roman"/>
        <family val="1"/>
      </rPr>
      <t>(</t>
    </r>
    <r>
      <rPr>
        <b/>
        <sz val="12"/>
        <rFont val="標楷體"/>
        <family val="4"/>
        <charset val="136"/>
      </rPr>
      <t>註</t>
    </r>
    <r>
      <rPr>
        <b/>
        <sz val="12"/>
        <rFont val="Times New Roman"/>
        <family val="1"/>
      </rPr>
      <t>1)</t>
    </r>
    <phoneticPr fontId="4" type="noConversion"/>
  </si>
  <si>
    <r>
      <rPr>
        <b/>
        <sz val="12"/>
        <rFont val="標楷體"/>
        <family val="4"/>
        <charset val="136"/>
      </rPr>
      <t>重大事故特別準備金計入自有資本上限</t>
    </r>
    <phoneticPr fontId="4" type="noConversion"/>
  </si>
  <si>
    <r>
      <rPr>
        <b/>
        <sz val="12"/>
        <rFont val="標楷體"/>
        <family val="4"/>
        <charset val="136"/>
      </rPr>
      <t>得計入自有資本之重大事故特別準備金</t>
    </r>
    <r>
      <rPr>
        <b/>
        <sz val="12"/>
        <rFont val="Times New Roman"/>
        <family val="1"/>
      </rPr>
      <t>(</t>
    </r>
    <r>
      <rPr>
        <b/>
        <sz val="12"/>
        <rFont val="標楷體"/>
        <family val="4"/>
        <charset val="136"/>
      </rPr>
      <t>註</t>
    </r>
    <r>
      <rPr>
        <b/>
        <sz val="12"/>
        <rFont val="Times New Roman"/>
        <family val="1"/>
      </rPr>
      <t>2)</t>
    </r>
    <phoneticPr fontId="4" type="noConversion"/>
  </si>
  <si>
    <r>
      <rPr>
        <sz val="12"/>
        <rFont val="標楷體"/>
        <family val="4"/>
        <charset val="136"/>
      </rPr>
      <t>註</t>
    </r>
    <r>
      <rPr>
        <sz val="12"/>
        <rFont val="Times New Roman"/>
        <family val="1"/>
      </rPr>
      <t>1</t>
    </r>
    <r>
      <rPr>
        <sz val="12"/>
        <rFont val="標楷體"/>
        <family val="4"/>
        <charset val="136"/>
      </rPr>
      <t>：不含重大事故特別準備金之自有資本</t>
    </r>
    <phoneticPr fontId="4" type="noConversion"/>
  </si>
  <si>
    <r>
      <rPr>
        <sz val="12"/>
        <rFont val="標楷體"/>
        <family val="4"/>
        <charset val="136"/>
      </rPr>
      <t>而自有資本可加回金額以納入天災風險資本後風險資本總額之增幅比率為限。</t>
    </r>
  </si>
  <si>
    <r>
      <rPr>
        <b/>
        <sz val="12"/>
        <rFont val="標楷體"/>
        <family val="4"/>
        <charset val="136"/>
      </rPr>
      <t>表4</t>
    </r>
    <r>
      <rPr>
        <b/>
        <sz val="12"/>
        <rFont val="Times New Roman"/>
        <family val="1"/>
      </rPr>
      <t>_5:</t>
    </r>
    <r>
      <rPr>
        <b/>
        <sz val="12"/>
        <rFont val="標楷體"/>
        <family val="4"/>
        <charset val="136"/>
      </rPr>
      <t>災害別各回歸期下非比例性再保合約風險抵減額度表</t>
    </r>
    <phoneticPr fontId="4" type="noConversion"/>
  </si>
  <si>
    <t>簽單與國內分進業務保險金額</t>
    <phoneticPr fontId="5" type="noConversion"/>
  </si>
  <si>
    <r>
      <rPr>
        <b/>
        <sz val="12"/>
        <rFont val="標楷體"/>
        <family val="4"/>
        <charset val="136"/>
      </rPr>
      <t xml:space="preserve">簽單與國內分進業務損失金額
</t>
    </r>
    <r>
      <rPr>
        <b/>
        <sz val="12"/>
        <rFont val="Times New Roman"/>
        <family val="1"/>
      </rPr>
      <t>(</t>
    </r>
    <r>
      <rPr>
        <b/>
        <sz val="12"/>
        <rFont val="標楷體"/>
        <family val="4"/>
        <charset val="136"/>
      </rPr>
      <t>註</t>
    </r>
    <r>
      <rPr>
        <b/>
        <sz val="12"/>
        <rFont val="Times New Roman"/>
        <family val="1"/>
      </rPr>
      <t>3)</t>
    </r>
    <phoneticPr fontId="4" type="noConversion"/>
  </si>
  <si>
    <r>
      <rPr>
        <b/>
        <sz val="12"/>
        <rFont val="標楷體"/>
        <family val="4"/>
        <charset val="136"/>
      </rPr>
      <t>表4</t>
    </r>
    <r>
      <rPr>
        <b/>
        <sz val="12"/>
        <rFont val="Times New Roman"/>
        <family val="1"/>
      </rPr>
      <t>_3:</t>
    </r>
    <r>
      <rPr>
        <b/>
        <sz val="12"/>
        <rFont val="標楷體"/>
        <family val="4"/>
        <charset val="136"/>
      </rPr>
      <t>工程險災害別各商品分區業務自留曝險金額表</t>
    </r>
    <phoneticPr fontId="4" type="noConversion"/>
  </si>
  <si>
    <r>
      <rPr>
        <sz val="12"/>
        <rFont val="標楷體"/>
        <family val="4"/>
        <charset val="136"/>
      </rPr>
      <t>表</t>
    </r>
    <r>
      <rPr>
        <sz val="12"/>
        <rFont val="Times New Roman"/>
        <family val="1"/>
      </rPr>
      <t>30-8</t>
    </r>
    <r>
      <rPr>
        <sz val="12"/>
        <rFont val="標楷體"/>
        <family val="4"/>
        <charset val="136"/>
      </rPr>
      <t>：自有資本總額計算表</t>
    </r>
    <phoneticPr fontId="4" type="noConversion"/>
  </si>
  <si>
    <r>
      <rPr>
        <sz val="12"/>
        <rFont val="標楷體"/>
        <family val="4"/>
        <charset val="136"/>
      </rPr>
      <t>單位：新台幣元</t>
    </r>
    <phoneticPr fontId="4" type="noConversion"/>
  </si>
  <si>
    <r>
      <rPr>
        <b/>
        <sz val="12"/>
        <rFont val="標楷體"/>
        <family val="4"/>
        <charset val="136"/>
      </rPr>
      <t>風險項目</t>
    </r>
  </si>
  <si>
    <r>
      <rPr>
        <b/>
        <sz val="12"/>
        <rFont val="標楷體"/>
        <family val="4"/>
        <charset val="136"/>
      </rPr>
      <t>金額</t>
    </r>
  </si>
  <si>
    <r>
      <rPr>
        <b/>
        <sz val="12"/>
        <rFont val="標楷體"/>
        <family val="4"/>
        <charset val="136"/>
      </rPr>
      <t>係數</t>
    </r>
  </si>
  <si>
    <r>
      <rPr>
        <b/>
        <sz val="12"/>
        <rFont val="標楷體"/>
        <family val="4"/>
        <charset val="136"/>
      </rPr>
      <t>自有資本額</t>
    </r>
  </si>
  <si>
    <r>
      <rPr>
        <sz val="12"/>
        <rFont val="標楷體"/>
        <family val="4"/>
        <charset val="136"/>
      </rPr>
      <t>加計：</t>
    </r>
    <phoneticPr fontId="4" type="noConversion"/>
  </si>
  <si>
    <r>
      <t xml:space="preserve">6.2 </t>
    </r>
    <r>
      <rPr>
        <sz val="12"/>
        <rFont val="標楷體"/>
        <family val="4"/>
        <charset val="136"/>
      </rPr>
      <t>危險變動特別準備金</t>
    </r>
    <phoneticPr fontId="4" type="noConversion"/>
  </si>
  <si>
    <r>
      <t xml:space="preserve">6.3.1 </t>
    </r>
    <r>
      <rPr>
        <sz val="12"/>
        <rFont val="標楷體"/>
        <family val="4"/>
        <charset val="136"/>
      </rPr>
      <t>負債型特別股：為非累積且無利率加碼條件或其他提前贖回之誘因</t>
    </r>
    <phoneticPr fontId="4" type="noConversion"/>
  </si>
  <si>
    <r>
      <t xml:space="preserve">6.3.2 </t>
    </r>
    <r>
      <rPr>
        <sz val="12"/>
        <rFont val="標楷體"/>
        <family val="4"/>
        <charset val="136"/>
      </rPr>
      <t>負債型特別股：為累積或有利率加碼條件或其他提前贖回之誘因</t>
    </r>
    <phoneticPr fontId="4" type="noConversion"/>
  </si>
  <si>
    <r>
      <t xml:space="preserve">6.4.1 </t>
    </r>
    <r>
      <rPr>
        <sz val="12"/>
        <rFont val="標楷體"/>
        <family val="4"/>
        <charset val="136"/>
      </rPr>
      <t>具資本性資債券：為非累積且無利率加碼條件或其他提前贖回之誘因</t>
    </r>
    <phoneticPr fontId="4" type="noConversion"/>
  </si>
  <si>
    <r>
      <t xml:space="preserve">6.4.2 </t>
    </r>
    <r>
      <rPr>
        <sz val="12"/>
        <rFont val="標楷體"/>
        <family val="4"/>
        <charset val="136"/>
      </rPr>
      <t>具資本性資債券：為累積或有利率加碼條件或其他提前贖回之誘因</t>
    </r>
    <phoneticPr fontId="4" type="noConversion"/>
  </si>
  <si>
    <r>
      <t xml:space="preserve">6.5 </t>
    </r>
    <r>
      <rPr>
        <sz val="12"/>
        <rFont val="標楷體"/>
        <family val="4"/>
        <charset val="136"/>
      </rPr>
      <t>不動產投資評價調整數</t>
    </r>
    <phoneticPr fontId="4" type="noConversion"/>
  </si>
  <si>
    <r>
      <t xml:space="preserve">6.6 </t>
    </r>
    <r>
      <rPr>
        <sz val="12"/>
        <rFont val="標楷體"/>
        <family val="4"/>
        <charset val="136"/>
      </rPr>
      <t>特別準備</t>
    </r>
    <r>
      <rPr>
        <sz val="12"/>
        <rFont val="Times New Roman"/>
        <family val="1"/>
      </rPr>
      <t>-</t>
    </r>
    <r>
      <rPr>
        <sz val="12"/>
        <rFont val="標楷體"/>
        <family val="4"/>
        <charset val="136"/>
      </rPr>
      <t>不動產增值利益</t>
    </r>
    <phoneticPr fontId="4" type="noConversion"/>
  </si>
  <si>
    <r>
      <t xml:space="preserve">6.7 </t>
    </r>
    <r>
      <rPr>
        <sz val="12"/>
        <rFont val="標楷體"/>
        <family val="4"/>
        <charset val="136"/>
      </rPr>
      <t>得計入自有資本之重大事故特別準備金</t>
    </r>
    <phoneticPr fontId="4" type="noConversion"/>
  </si>
  <si>
    <r>
      <t xml:space="preserve">6.8 </t>
    </r>
    <r>
      <rPr>
        <sz val="12"/>
        <rFont val="標楷體"/>
        <family val="4"/>
        <charset val="136"/>
      </rPr>
      <t>其他經主管機關專案核定調整之項目及金額者，另依核定之方式計算</t>
    </r>
    <phoneticPr fontId="4" type="noConversion"/>
  </si>
  <si>
    <r>
      <rPr>
        <sz val="12"/>
        <rFont val="標楷體"/>
        <family val="4"/>
        <charset val="136"/>
      </rPr>
      <t>減除：</t>
    </r>
    <phoneticPr fontId="4" type="noConversion"/>
  </si>
  <si>
    <r>
      <t xml:space="preserve">6.9 </t>
    </r>
    <r>
      <rPr>
        <sz val="12"/>
        <rFont val="標楷體"/>
        <family val="4"/>
        <charset val="136"/>
      </rPr>
      <t>調整股票型金融資產帳載金額為半年收盤平均價</t>
    </r>
    <phoneticPr fontId="4" type="noConversion"/>
  </si>
  <si>
    <r>
      <t xml:space="preserve">6.10 </t>
    </r>
    <r>
      <rPr>
        <sz val="12"/>
        <rFont val="標楷體"/>
        <family val="4"/>
        <charset val="136"/>
      </rPr>
      <t>「透過損益按公允價值衡量之金融資產</t>
    </r>
    <r>
      <rPr>
        <sz val="12"/>
        <rFont val="Times New Roman"/>
        <family val="1"/>
      </rPr>
      <t>--</t>
    </r>
    <r>
      <rPr>
        <sz val="12"/>
        <rFont val="標楷體"/>
        <family val="4"/>
        <charset val="136"/>
      </rPr>
      <t>上市櫃股票投資」未實現評價利益</t>
    </r>
    <phoneticPr fontId="4" type="noConversion"/>
  </si>
  <si>
    <r>
      <t xml:space="preserve">6.11 </t>
    </r>
    <r>
      <rPr>
        <sz val="12"/>
        <rFont val="標楷體"/>
        <family val="4"/>
        <charset val="136"/>
      </rPr>
      <t>「透過其他綜合損益按公允價值衡量之金融資產</t>
    </r>
    <r>
      <rPr>
        <sz val="12"/>
        <rFont val="Times New Roman"/>
        <family val="1"/>
      </rPr>
      <t>--</t>
    </r>
    <r>
      <rPr>
        <sz val="12"/>
        <rFont val="標楷體"/>
        <family val="4"/>
        <charset val="136"/>
      </rPr>
      <t>上市櫃股票投資」未實現評價利益</t>
    </r>
    <phoneticPr fontId="4" type="noConversion"/>
  </si>
  <si>
    <r>
      <t xml:space="preserve">6.12 </t>
    </r>
    <r>
      <rPr>
        <sz val="12"/>
        <rFont val="標楷體"/>
        <family val="4"/>
        <charset val="136"/>
      </rPr>
      <t>投資於屬實質互相投資之具資本性質債券及負債型特別股</t>
    </r>
    <phoneticPr fontId="4" type="noConversion"/>
  </si>
  <si>
    <r>
      <t>6.13</t>
    </r>
    <r>
      <rPr>
        <sz val="12"/>
        <rFont val="標楷體"/>
        <family val="4"/>
        <charset val="136"/>
      </rPr>
      <t>重大事故特別準備金</t>
    </r>
    <phoneticPr fontId="4" type="noConversion"/>
  </si>
  <si>
    <r>
      <t xml:space="preserve">6.14 </t>
    </r>
    <r>
      <rPr>
        <sz val="12"/>
        <rFont val="標楷體"/>
        <family val="4"/>
        <charset val="136"/>
      </rPr>
      <t>投資於非屬實質互相投資之具資本性質債券及負債型特別股合計超過淨值</t>
    </r>
    <r>
      <rPr>
        <sz val="12"/>
        <rFont val="Times New Roman"/>
        <family val="1"/>
      </rPr>
      <t>10%</t>
    </r>
    <r>
      <rPr>
        <sz val="12"/>
        <rFont val="標楷體"/>
        <family val="4"/>
        <charset val="136"/>
      </rPr>
      <t>金額</t>
    </r>
    <phoneticPr fontId="4" type="noConversion"/>
  </si>
  <si>
    <r>
      <t xml:space="preserve">6.15 </t>
    </r>
    <r>
      <rPr>
        <sz val="12"/>
        <rFont val="標楷體"/>
        <family val="4"/>
        <charset val="136"/>
      </rPr>
      <t>投資性不動產後續衡量採用公允價值模式計算自有資本影響數</t>
    </r>
    <phoneticPr fontId="4" type="noConversion"/>
  </si>
  <si>
    <r>
      <t xml:space="preserve">6.16 </t>
    </r>
    <r>
      <rPr>
        <sz val="12"/>
        <rFont val="標楷體"/>
        <family val="4"/>
        <charset val="136"/>
      </rPr>
      <t>投資於關係人且屬於國外保險相關事業其該公司之法定資本不足數</t>
    </r>
    <r>
      <rPr>
        <sz val="12"/>
        <rFont val="Times New Roman"/>
        <family val="1"/>
      </rPr>
      <t>(</t>
    </r>
    <r>
      <rPr>
        <sz val="12"/>
        <rFont val="標楷體"/>
        <family val="4"/>
        <charset val="136"/>
      </rPr>
      <t>註1</t>
    </r>
    <r>
      <rPr>
        <sz val="12"/>
        <rFont val="Times New Roman"/>
        <family val="1"/>
      </rPr>
      <t>)</t>
    </r>
    <phoneticPr fontId="4" type="noConversion"/>
  </si>
  <si>
    <r>
      <t xml:space="preserve">6.17 </t>
    </r>
    <r>
      <rPr>
        <sz val="12"/>
        <rFont val="標楷體"/>
        <family val="4"/>
        <charset val="136"/>
      </rPr>
      <t>未上市櫃股票投資未實現評價利益</t>
    </r>
    <phoneticPr fontId="4" type="noConversion"/>
  </si>
  <si>
    <r>
      <t xml:space="preserve">6.18.1 </t>
    </r>
    <r>
      <rPr>
        <sz val="12"/>
        <rFont val="標楷體"/>
        <family val="4"/>
        <charset val="136"/>
      </rPr>
      <t>負債型特別股及具資本性質債券計入自有資本額度合計超過當期自有資本</t>
    </r>
    <r>
      <rPr>
        <sz val="12"/>
        <rFont val="Times New Roman"/>
        <family val="1"/>
      </rPr>
      <t>20%</t>
    </r>
    <r>
      <rPr>
        <sz val="12"/>
        <rFont val="標楷體"/>
        <family val="4"/>
        <charset val="136"/>
      </rPr>
      <t>之金額：為非累積且無利率加碼條件或其他提前贖回之誘因</t>
    </r>
    <r>
      <rPr>
        <sz val="12"/>
        <rFont val="Times New Roman"/>
        <family val="1"/>
      </rPr>
      <t>(</t>
    </r>
    <r>
      <rPr>
        <sz val="12"/>
        <rFont val="標楷體"/>
        <family val="4"/>
        <charset val="136"/>
      </rPr>
      <t>註2</t>
    </r>
    <r>
      <rPr>
        <sz val="12"/>
        <rFont val="Times New Roman"/>
        <family val="1"/>
      </rPr>
      <t>)</t>
    </r>
    <phoneticPr fontId="19" type="noConversion"/>
  </si>
  <si>
    <r>
      <t xml:space="preserve">6.18.2 </t>
    </r>
    <r>
      <rPr>
        <sz val="12"/>
        <rFont val="標楷體"/>
        <family val="4"/>
        <charset val="136"/>
      </rPr>
      <t>負債型特別股及具資本性質債券計入自有資本額度合計超過當期自有資本</t>
    </r>
    <r>
      <rPr>
        <sz val="12"/>
        <rFont val="Times New Roman"/>
        <family val="1"/>
      </rPr>
      <t>20%</t>
    </r>
    <r>
      <rPr>
        <sz val="12"/>
        <rFont val="標楷體"/>
        <family val="4"/>
        <charset val="136"/>
      </rPr>
      <t>之金額：為累積或有利率加碼條件或其他提前贖回之誘因</t>
    </r>
    <r>
      <rPr>
        <sz val="12"/>
        <rFont val="Times New Roman"/>
        <family val="1"/>
      </rPr>
      <t>(</t>
    </r>
    <r>
      <rPr>
        <sz val="12"/>
        <rFont val="標楷體"/>
        <family val="4"/>
        <charset val="136"/>
      </rPr>
      <t>註2</t>
    </r>
    <r>
      <rPr>
        <sz val="12"/>
        <rFont val="Times New Roman"/>
        <family val="1"/>
      </rPr>
      <t>)</t>
    </r>
    <phoneticPr fontId="19" type="noConversion"/>
  </si>
  <si>
    <r>
      <t xml:space="preserve">6.19 </t>
    </r>
    <r>
      <rPr>
        <sz val="12"/>
        <rFont val="標楷體"/>
        <family val="4"/>
        <charset val="136"/>
      </rPr>
      <t>總額受限制部分資本來源項目</t>
    </r>
    <r>
      <rPr>
        <sz val="12"/>
        <rFont val="Times New Roman"/>
        <family val="1"/>
      </rPr>
      <t>(</t>
    </r>
    <r>
      <rPr>
        <sz val="12"/>
        <rFont val="標楷體"/>
        <family val="4"/>
        <charset val="136"/>
      </rPr>
      <t>註4</t>
    </r>
    <r>
      <rPr>
        <sz val="12"/>
        <rFont val="Times New Roman"/>
        <family val="1"/>
      </rPr>
      <t>)</t>
    </r>
    <r>
      <rPr>
        <sz val="12"/>
        <rFont val="標楷體"/>
        <family val="4"/>
        <charset val="136"/>
      </rPr>
      <t>合計超過當期自有資本</t>
    </r>
    <r>
      <rPr>
        <sz val="12"/>
        <rFont val="Times New Roman"/>
        <family val="1"/>
      </rPr>
      <t>50%</t>
    </r>
    <r>
      <rPr>
        <sz val="12"/>
        <rFont val="標楷體"/>
        <family val="4"/>
        <charset val="136"/>
      </rPr>
      <t>之金額</t>
    </r>
    <phoneticPr fontId="50" type="noConversion"/>
  </si>
  <si>
    <r>
      <rPr>
        <b/>
        <sz val="12"/>
        <rFont val="標楷體"/>
        <family val="4"/>
        <charset val="136"/>
      </rPr>
      <t>《調整後自有資本》總計</t>
    </r>
    <phoneticPr fontId="4" type="noConversion"/>
  </si>
  <si>
    <t>註1：投資於關係人且屬於國外保險相關事業若產生法定資本不足數之情事時，請提供相關佐證文件以茲證明。</t>
    <phoneticPr fontId="4" type="noConversion"/>
  </si>
  <si>
    <r>
      <rPr>
        <sz val="12"/>
        <rFont val="標楷體"/>
        <family val="4"/>
        <charset val="136"/>
      </rPr>
      <t>註2：依金管保財字第</t>
    </r>
    <r>
      <rPr>
        <sz val="12"/>
        <rFont val="Times New Roman"/>
        <family val="1"/>
      </rPr>
      <t>10002517111</t>
    </r>
    <r>
      <rPr>
        <sz val="12"/>
        <rFont val="標楷體"/>
        <family val="4"/>
        <charset val="136"/>
      </rPr>
      <t>號函已發行負債型特別股及具資本性質債券得計入自有資本之總額上限，不得超過當期自有資本扣除已發行負債型特別股及具資本性質債券計入自有資本額度後餘額之</t>
    </r>
    <r>
      <rPr>
        <sz val="12"/>
        <rFont val="Times New Roman"/>
        <family val="1"/>
      </rPr>
      <t>20%</t>
    </r>
    <r>
      <rPr>
        <sz val="12"/>
        <rFont val="標楷體"/>
        <family val="4"/>
        <charset val="136"/>
      </rPr>
      <t>。</t>
    </r>
    <phoneticPr fontId="19" type="noConversion"/>
  </si>
  <si>
    <r>
      <rPr>
        <sz val="12"/>
        <rFont val="標楷體"/>
        <family val="4"/>
        <charset val="136"/>
      </rPr>
      <t>註3：若超過</t>
    </r>
    <r>
      <rPr>
        <sz val="12"/>
        <rFont val="Times New Roman"/>
        <family val="1"/>
      </rPr>
      <t>20%</t>
    </r>
    <r>
      <rPr>
        <sz val="12"/>
        <rFont val="標楷體"/>
        <family val="4"/>
        <charset val="136"/>
      </rPr>
      <t>其超過部分優先由發行條件為累積或有利率加碼條件或其他提前贖回之誘因項下扣除。</t>
    </r>
    <phoneticPr fontId="19" type="noConversion"/>
  </si>
  <si>
    <r>
      <rPr>
        <sz val="12"/>
        <rFont val="標楷體"/>
        <family val="4"/>
        <charset val="136"/>
      </rPr>
      <t>註4：依金管保財字第</t>
    </r>
    <r>
      <rPr>
        <sz val="12"/>
        <rFont val="Times New Roman"/>
        <family val="1"/>
      </rPr>
      <t>1080495528</t>
    </r>
    <r>
      <rPr>
        <sz val="12"/>
        <rFont val="標楷體"/>
        <family val="4"/>
        <charset val="136"/>
      </rPr>
      <t>號函，屬累積性質或含有利率加碼條件或其他提前贖回誘因之具資本性質債券或負債型特別股，及得計入自有資本之不動產投資評價調整數與不動產增值利益特別準備之總額不得超過當期自有資本之</t>
    </r>
    <r>
      <rPr>
        <sz val="12"/>
        <rFont val="Times New Roman"/>
        <family val="1"/>
      </rPr>
      <t>50%</t>
    </r>
    <r>
      <rPr>
        <sz val="12"/>
        <rFont val="標楷體"/>
        <family val="4"/>
        <charset val="136"/>
      </rPr>
      <t>。</t>
    </r>
    <phoneticPr fontId="19" type="noConversion"/>
  </si>
  <si>
    <t>註4:係指各公司的比例性再保與特殊業務再保分出之自留業務。</t>
    <phoneticPr fontId="4" type="noConversion"/>
  </si>
  <si>
    <r>
      <rPr>
        <b/>
        <sz val="12"/>
        <rFont val="標楷體"/>
        <family val="4"/>
        <charset val="136"/>
      </rPr>
      <t>表4</t>
    </r>
    <r>
      <rPr>
        <b/>
        <sz val="12"/>
        <rFont val="Times New Roman"/>
        <family val="1"/>
      </rPr>
      <t>_2:</t>
    </r>
    <r>
      <rPr>
        <b/>
        <sz val="12"/>
        <rFont val="標楷體"/>
        <family val="4"/>
        <charset val="136"/>
      </rPr>
      <t>工程險災害別各商品分區業務簽單與國內分進曝險金額表</t>
    </r>
    <phoneticPr fontId="4" type="noConversion"/>
  </si>
  <si>
    <r>
      <rPr>
        <b/>
        <sz val="12"/>
        <rFont val="標楷體"/>
        <family val="4"/>
        <charset val="136"/>
      </rPr>
      <t>表</t>
    </r>
    <r>
      <rPr>
        <b/>
        <sz val="12"/>
        <rFont val="Times New Roman"/>
        <family val="1"/>
      </rPr>
      <t>5_3:</t>
    </r>
    <r>
      <rPr>
        <b/>
        <sz val="12"/>
        <rFont val="標楷體"/>
        <family val="4"/>
        <charset val="136"/>
      </rPr>
      <t>工程險簽單與國內分進業務地震損失評估</t>
    </r>
    <phoneticPr fontId="4" type="noConversion"/>
  </si>
  <si>
    <r>
      <rPr>
        <b/>
        <sz val="12"/>
        <rFont val="標楷體"/>
        <family val="4"/>
        <charset val="136"/>
      </rPr>
      <t>表</t>
    </r>
    <r>
      <rPr>
        <b/>
        <sz val="12"/>
        <rFont val="Times New Roman"/>
        <family val="1"/>
      </rPr>
      <t>6_3:</t>
    </r>
    <r>
      <rPr>
        <b/>
        <sz val="12"/>
        <rFont val="標楷體"/>
        <family val="4"/>
        <charset val="136"/>
      </rPr>
      <t>工程險簽單與國內分進業務颱洪損失評估</t>
    </r>
    <phoneticPr fontId="4" type="noConversion"/>
  </si>
  <si>
    <t>颱風洪水</t>
    <phoneticPr fontId="4" type="noConversion"/>
  </si>
  <si>
    <r>
      <rPr>
        <sz val="12"/>
        <color rgb="FF000000"/>
        <rFont val="標楷體"/>
        <family val="4"/>
        <charset val="136"/>
      </rPr>
      <t>自負額</t>
    </r>
    <r>
      <rPr>
        <sz val="12"/>
        <color rgb="FF000000"/>
        <rFont val="Times New Roman"/>
        <family val="1"/>
      </rPr>
      <t>(10%</t>
    </r>
    <r>
      <rPr>
        <sz val="12"/>
        <color rgb="FF000000"/>
        <rFont val="標楷體"/>
        <family val="4"/>
        <charset val="136"/>
      </rPr>
      <t>損失</t>
    </r>
    <r>
      <rPr>
        <sz val="12"/>
        <color rgb="FF000000"/>
        <rFont val="Times New Roman"/>
        <family val="1"/>
      </rPr>
      <t xml:space="preserve">), </t>
    </r>
    <r>
      <rPr>
        <sz val="12"/>
        <color rgb="FF000000"/>
        <rFont val="標楷體"/>
        <family val="4"/>
        <charset val="136"/>
      </rPr>
      <t>限額</t>
    </r>
    <r>
      <rPr>
        <sz val="12"/>
        <color rgb="FF000000"/>
        <rFont val="Times New Roman"/>
        <family val="1"/>
      </rPr>
      <t>(60%</t>
    </r>
    <r>
      <rPr>
        <sz val="12"/>
        <color rgb="FF000000"/>
        <rFont val="標楷體"/>
        <family val="4"/>
        <charset val="136"/>
      </rPr>
      <t>保額</t>
    </r>
    <r>
      <rPr>
        <sz val="12"/>
        <color rgb="FF000000"/>
        <rFont val="Times New Roman"/>
        <family val="1"/>
      </rPr>
      <t>)</t>
    </r>
    <phoneticPr fontId="5" type="noConversion"/>
  </si>
  <si>
    <t>地區/保險範圍</t>
    <phoneticPr fontId="4" type="noConversion"/>
  </si>
  <si>
    <t>地區/保險範圍</t>
    <phoneticPr fontId="4" type="noConversion"/>
  </si>
  <si>
    <r>
      <rPr>
        <b/>
        <sz val="12"/>
        <rFont val="標楷體"/>
        <family val="4"/>
        <charset val="136"/>
      </rPr>
      <t>資料來源</t>
    </r>
  </si>
  <si>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(14)</t>
    </r>
    <r>
      <rPr>
        <sz val="12"/>
        <rFont val="標楷體"/>
        <family val="4"/>
        <charset val="136"/>
      </rPr>
      <t>欄第</t>
    </r>
    <r>
      <rPr>
        <sz val="12"/>
        <rFont val="Times New Roman"/>
        <family val="1"/>
      </rPr>
      <t>(95)</t>
    </r>
    <r>
      <rPr>
        <sz val="12"/>
        <rFont val="標楷體"/>
        <family val="4"/>
        <charset val="136"/>
      </rPr>
      <t>列</t>
    </r>
    <phoneticPr fontId="4"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</si>
  <si>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：發行負債型特別股明細表」負債型特別股：為非累積且無利率加碼條件或其他提前贖回之誘因第</t>
    </r>
    <r>
      <rPr>
        <sz val="12"/>
        <rFont val="Times New Roman"/>
        <family val="1"/>
      </rPr>
      <t>(12)</t>
    </r>
    <r>
      <rPr>
        <sz val="12"/>
        <rFont val="標楷體"/>
        <family val="4"/>
        <charset val="136"/>
      </rPr>
      <t>欄標註為「計入自有資本金額」小計值</t>
    </r>
    <phoneticPr fontId="4"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</si>
  <si>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：發行負債型特別股明細表」負債型特別股：為累積或有利率加碼條件或其他提前贖回之誘因第</t>
    </r>
    <r>
      <rPr>
        <sz val="12"/>
        <rFont val="Times New Roman"/>
        <family val="1"/>
      </rPr>
      <t>(12)</t>
    </r>
    <r>
      <rPr>
        <sz val="12"/>
        <rFont val="標楷體"/>
        <family val="4"/>
        <charset val="136"/>
      </rPr>
      <t>欄標註為「計入自有資本金額」小計值</t>
    </r>
    <phoneticPr fontId="4"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</si>
  <si>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：發行具資本性質債券明細表」具資本性資債券：為非累積且無利率加碼條件或其他提前贖回之誘因第</t>
    </r>
    <r>
      <rPr>
        <sz val="12"/>
        <rFont val="Times New Roman"/>
        <family val="1"/>
      </rPr>
      <t>(12)</t>
    </r>
    <r>
      <rPr>
        <sz val="12"/>
        <rFont val="標楷體"/>
        <family val="4"/>
        <charset val="136"/>
      </rPr>
      <t>欄標註為「計入自有資本金額」小計值</t>
    </r>
    <phoneticPr fontId="4"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</si>
  <si>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：發行具資本性質債券明細表」具資本性資債券：為累積或有利率加碼條件或其他提前贖回之誘因第</t>
    </r>
    <r>
      <rPr>
        <sz val="12"/>
        <rFont val="Times New Roman"/>
        <family val="1"/>
      </rPr>
      <t>(12)</t>
    </r>
    <r>
      <rPr>
        <sz val="12"/>
        <rFont val="標楷體"/>
        <family val="4"/>
        <charset val="136"/>
      </rPr>
      <t>欄標註為「計入自有資本金額」小計值</t>
    </r>
    <phoneticPr fontId="4"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</si>
  <si>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(4)</t>
    </r>
    <r>
      <rPr>
        <sz val="12"/>
        <rFont val="標楷體"/>
        <family val="4"/>
        <charset val="136"/>
      </rPr>
      <t>欄第</t>
    </r>
    <r>
      <rPr>
        <sz val="12"/>
        <rFont val="Times New Roman"/>
        <family val="1"/>
      </rPr>
      <t>(1)</t>
    </r>
    <r>
      <rPr>
        <sz val="12"/>
        <rFont val="標楷體"/>
        <family val="4"/>
        <charset val="136"/>
      </rPr>
      <t>列</t>
    </r>
    <phoneticPr fontId="4"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</si>
  <si>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4" type="noConversion"/>
  </si>
  <si>
    <r>
      <rPr>
        <sz val="12"/>
        <rFont val="標楷體"/>
        <family val="4"/>
        <charset val="136"/>
      </rPr>
      <t>「表</t>
    </r>
    <r>
      <rPr>
        <sz val="12"/>
        <rFont val="Times New Roman"/>
        <family val="1"/>
      </rPr>
      <t>30-8-8</t>
    </r>
    <r>
      <rPr>
        <sz val="12"/>
        <rFont val="標楷體"/>
        <family val="4"/>
        <charset val="136"/>
      </rPr>
      <t>：得計入自有資本之重大事故特別準備金」第</t>
    </r>
    <r>
      <rPr>
        <sz val="12"/>
        <rFont val="Times New Roman"/>
        <family val="1"/>
      </rPr>
      <t>(9)</t>
    </r>
    <r>
      <rPr>
        <sz val="12"/>
        <rFont val="標楷體"/>
        <family val="4"/>
        <charset val="136"/>
      </rPr>
      <t>欄第</t>
    </r>
    <r>
      <rPr>
        <sz val="12"/>
        <rFont val="Times New Roman"/>
        <family val="1"/>
      </rPr>
      <t>(2)</t>
    </r>
    <r>
      <rPr>
        <sz val="12"/>
        <rFont val="標楷體"/>
        <family val="4"/>
        <charset val="136"/>
      </rPr>
      <t>列</t>
    </r>
    <phoneticPr fontId="4"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</si>
  <si>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4"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</si>
  <si>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4"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</si>
  <si>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4"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</si>
  <si>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(30)</t>
    </r>
    <r>
      <rPr>
        <sz val="12"/>
        <rFont val="標楷體"/>
        <family val="4"/>
        <charset val="136"/>
      </rPr>
      <t>欄第</t>
    </r>
    <r>
      <rPr>
        <sz val="12"/>
        <rFont val="Times New Roman"/>
        <family val="1"/>
      </rPr>
      <t>(22)</t>
    </r>
    <r>
      <rPr>
        <sz val="12"/>
        <rFont val="標楷體"/>
        <family val="4"/>
        <charset val="136"/>
      </rPr>
      <t>列</t>
    </r>
    <phoneticPr fontId="4"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</si>
  <si>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(30)</t>
    </r>
    <r>
      <rPr>
        <sz val="12"/>
        <rFont val="標楷體"/>
        <family val="4"/>
        <charset val="136"/>
      </rPr>
      <t>欄第</t>
    </r>
    <r>
      <rPr>
        <sz val="12"/>
        <rFont val="Times New Roman"/>
        <family val="1"/>
      </rPr>
      <t>(23)</t>
    </r>
    <r>
      <rPr>
        <sz val="12"/>
        <rFont val="標楷體"/>
        <family val="4"/>
        <charset val="136"/>
      </rPr>
      <t>列</t>
    </r>
    <phoneticPr fontId="4"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</si>
  <si>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(12)</t>
    </r>
    <r>
      <rPr>
        <sz val="12"/>
        <rFont val="標楷體"/>
        <family val="4"/>
        <charset val="136"/>
      </rPr>
      <t>欄第</t>
    </r>
    <r>
      <rPr>
        <sz val="12"/>
        <rFont val="Times New Roman"/>
        <family val="1"/>
      </rPr>
      <t>(17)</t>
    </r>
    <r>
      <rPr>
        <sz val="12"/>
        <rFont val="標楷體"/>
        <family val="4"/>
        <charset val="136"/>
      </rPr>
      <t>列</t>
    </r>
    <phoneticPr fontId="4"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</si>
  <si>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(13)</t>
    </r>
    <r>
      <rPr>
        <sz val="12"/>
        <rFont val="標楷體"/>
        <family val="4"/>
        <charset val="136"/>
      </rPr>
      <t>欄第</t>
    </r>
    <r>
      <rPr>
        <sz val="12"/>
        <rFont val="Times New Roman"/>
        <family val="1"/>
      </rPr>
      <t>(13)</t>
    </r>
    <r>
      <rPr>
        <sz val="12"/>
        <rFont val="標楷體"/>
        <family val="4"/>
        <charset val="136"/>
      </rPr>
      <t>列</t>
    </r>
    <phoneticPr fontId="4" type="noConversion"/>
  </si>
  <si>
    <r>
      <t>6.3</t>
    </r>
    <r>
      <rPr>
        <sz val="12"/>
        <rFont val="標楷體"/>
        <family val="4"/>
        <charset val="136"/>
      </rPr>
      <t>及</t>
    </r>
    <r>
      <rPr>
        <sz val="12"/>
        <rFont val="Times New Roman"/>
        <family val="1"/>
      </rPr>
      <t>6.4</t>
    </r>
    <r>
      <rPr>
        <sz val="12"/>
        <rFont val="標楷體"/>
        <family val="4"/>
        <charset val="136"/>
      </rPr>
      <t>合計超過當期自有資本扣除已發行負債型特別股及具資本性質債券計入自有資本額度後餘額</t>
    </r>
    <r>
      <rPr>
        <sz val="12"/>
        <rFont val="Times New Roman"/>
        <family val="1"/>
      </rPr>
      <t>20%</t>
    </r>
    <r>
      <rPr>
        <sz val="12"/>
        <rFont val="標楷體"/>
        <family val="4"/>
        <charset val="136"/>
      </rPr>
      <t>之部分(註3)</t>
    </r>
    <phoneticPr fontId="19" type="noConversion"/>
  </si>
  <si>
    <r>
      <t>6.3</t>
    </r>
    <r>
      <rPr>
        <sz val="12"/>
        <rFont val="標楷體"/>
        <family val="4"/>
        <charset val="136"/>
      </rPr>
      <t>及</t>
    </r>
    <r>
      <rPr>
        <sz val="12"/>
        <rFont val="Times New Roman"/>
        <family val="1"/>
      </rPr>
      <t>6.4</t>
    </r>
    <r>
      <rPr>
        <sz val="12"/>
        <rFont val="標楷體"/>
        <family val="4"/>
        <charset val="136"/>
      </rPr>
      <t>合計超過當期自有資本扣除已發行負債型特別股及具資本性質債券計入自有資本額度後餘額</t>
    </r>
    <r>
      <rPr>
        <sz val="12"/>
        <rFont val="Times New Roman"/>
        <family val="1"/>
      </rPr>
      <t>20%</t>
    </r>
    <r>
      <rPr>
        <sz val="12"/>
        <rFont val="標楷體"/>
        <family val="4"/>
        <charset val="136"/>
      </rPr>
      <t>之部分</t>
    </r>
    <r>
      <rPr>
        <sz val="12"/>
        <rFont val="Times New Roman"/>
        <family val="1"/>
      </rPr>
      <t>(</t>
    </r>
    <r>
      <rPr>
        <sz val="12"/>
        <rFont val="標楷體"/>
        <family val="4"/>
        <charset val="136"/>
      </rPr>
      <t>註3</t>
    </r>
    <r>
      <rPr>
        <sz val="12"/>
        <rFont val="Times New Roman"/>
        <family val="1"/>
      </rPr>
      <t>)</t>
    </r>
    <phoneticPr fontId="19"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</si>
  <si>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(7)</t>
    </r>
    <r>
      <rPr>
        <sz val="12"/>
        <rFont val="標楷體"/>
        <family val="4"/>
        <charset val="136"/>
      </rPr>
      <t>欄第</t>
    </r>
    <r>
      <rPr>
        <sz val="12"/>
        <rFont val="Times New Roman"/>
        <family val="1"/>
      </rPr>
      <t>(1)</t>
    </r>
    <r>
      <rPr>
        <sz val="12"/>
        <rFont val="標楷體"/>
        <family val="4"/>
        <charset val="136"/>
      </rPr>
      <t>列</t>
    </r>
    <phoneticPr fontId="19" type="noConversion"/>
  </si>
  <si>
    <t>理賠費用係數</t>
    <phoneticPr fontId="36" type="noConversion"/>
  </si>
  <si>
    <r>
      <rPr>
        <sz val="12"/>
        <rFont val="標楷體"/>
        <family val="4"/>
        <charset val="136"/>
      </rPr>
      <t>貨物水險</t>
    </r>
    <r>
      <rPr>
        <sz val="12"/>
        <rFont val="Times New Roman"/>
        <family val="1"/>
      </rPr>
      <t>-</t>
    </r>
    <r>
      <rPr>
        <sz val="12"/>
        <rFont val="標楷體"/>
        <family val="4"/>
        <charset val="136"/>
      </rPr>
      <t>地震</t>
    </r>
    <r>
      <rPr>
        <sz val="12"/>
        <rFont val="Times New Roman"/>
        <family val="1"/>
      </rPr>
      <t xml:space="preserve"> </t>
    </r>
    <phoneticPr fontId="5" type="noConversion"/>
  </si>
  <si>
    <r>
      <rPr>
        <sz val="12"/>
        <rFont val="標楷體"/>
        <family val="4"/>
        <charset val="136"/>
      </rPr>
      <t>分類</t>
    </r>
    <phoneticPr fontId="36" type="noConversion"/>
  </si>
  <si>
    <r>
      <rPr>
        <sz val="12"/>
        <rFont val="標楷體"/>
        <family val="4"/>
        <charset val="136"/>
      </rPr>
      <t>年平均損失</t>
    </r>
    <r>
      <rPr>
        <sz val="12"/>
        <rFont val="Times New Roman"/>
        <family val="1"/>
      </rPr>
      <t>(‰)</t>
    </r>
    <phoneticPr fontId="41" type="noConversion"/>
  </si>
  <si>
    <r>
      <t>20</t>
    </r>
    <r>
      <rPr>
        <sz val="12"/>
        <rFont val="標楷體"/>
        <family val="4"/>
        <charset val="136"/>
      </rPr>
      <t>年回歸期損失</t>
    </r>
    <r>
      <rPr>
        <sz val="12"/>
        <rFont val="Times New Roman"/>
        <family val="1"/>
      </rPr>
      <t>(‰)</t>
    </r>
    <phoneticPr fontId="36" type="noConversion"/>
  </si>
  <si>
    <r>
      <t>50</t>
    </r>
    <r>
      <rPr>
        <sz val="12"/>
        <rFont val="標楷體"/>
        <family val="4"/>
        <charset val="136"/>
      </rPr>
      <t>年回歸期損失</t>
    </r>
    <r>
      <rPr>
        <sz val="12"/>
        <rFont val="Times New Roman"/>
        <family val="1"/>
      </rPr>
      <t>(‰)</t>
    </r>
    <phoneticPr fontId="41" type="noConversion"/>
  </si>
  <si>
    <r>
      <t>100</t>
    </r>
    <r>
      <rPr>
        <sz val="12"/>
        <rFont val="標楷體"/>
        <family val="4"/>
        <charset val="136"/>
      </rPr>
      <t>年回歸期損失</t>
    </r>
    <r>
      <rPr>
        <sz val="12"/>
        <rFont val="Times New Roman"/>
        <family val="1"/>
      </rPr>
      <t>(‰)</t>
    </r>
    <phoneticPr fontId="5" type="noConversion"/>
  </si>
  <si>
    <r>
      <t>200</t>
    </r>
    <r>
      <rPr>
        <sz val="12"/>
        <rFont val="標楷體"/>
        <family val="4"/>
        <charset val="136"/>
      </rPr>
      <t>年回歸期損失</t>
    </r>
    <r>
      <rPr>
        <sz val="12"/>
        <rFont val="Times New Roman"/>
        <family val="1"/>
      </rPr>
      <t>(‰)</t>
    </r>
    <phoneticPr fontId="5" type="noConversion"/>
  </si>
  <si>
    <r>
      <rPr>
        <sz val="12"/>
        <rFont val="標楷體"/>
        <family val="4"/>
        <charset val="136"/>
      </rPr>
      <t>不分貨物別</t>
    </r>
    <phoneticPr fontId="36" type="noConversion"/>
  </si>
  <si>
    <r>
      <rPr>
        <sz val="12"/>
        <rFont val="標楷體"/>
        <family val="4"/>
        <charset val="136"/>
      </rPr>
      <t>貨物水險</t>
    </r>
    <r>
      <rPr>
        <sz val="12"/>
        <rFont val="Times New Roman"/>
        <family val="1"/>
      </rPr>
      <t>-</t>
    </r>
    <r>
      <rPr>
        <sz val="12"/>
        <rFont val="標楷體"/>
        <family val="4"/>
        <charset val="136"/>
      </rPr>
      <t>颱風洪水</t>
    </r>
    <r>
      <rPr>
        <sz val="12"/>
        <rFont val="Times New Roman"/>
        <family val="1"/>
      </rPr>
      <t xml:space="preserve"> </t>
    </r>
    <phoneticPr fontId="5" type="noConversion"/>
  </si>
  <si>
    <r>
      <t>R0</t>
    </r>
    <r>
      <rPr>
        <sz val="12"/>
        <color indexed="8"/>
        <rFont val="標楷體"/>
        <family val="4"/>
        <charset val="136"/>
      </rPr>
      <t>：資產風險</t>
    </r>
    <r>
      <rPr>
        <sz val="12"/>
        <color indexed="8"/>
        <rFont val="Times New Roman"/>
        <family val="1"/>
      </rPr>
      <t>--</t>
    </r>
    <r>
      <rPr>
        <sz val="12"/>
        <color indexed="8"/>
        <rFont val="標楷體"/>
        <family val="4"/>
        <charset val="136"/>
      </rPr>
      <t>關係人風險</t>
    </r>
  </si>
  <si>
    <r>
      <t>R</t>
    </r>
    <r>
      <rPr>
        <vertAlign val="subscript"/>
        <sz val="12"/>
        <color indexed="8"/>
        <rFont val="Times New Roman"/>
        <family val="1"/>
      </rPr>
      <t>0O</t>
    </r>
    <r>
      <rPr>
        <sz val="12"/>
        <color indexed="8"/>
        <rFont val="標楷體"/>
        <family val="4"/>
        <charset val="136"/>
      </rPr>
      <t>：資產風險</t>
    </r>
    <r>
      <rPr>
        <sz val="12"/>
        <color indexed="8"/>
        <rFont val="Times New Roman"/>
        <family val="1"/>
      </rPr>
      <t>--</t>
    </r>
    <r>
      <rPr>
        <sz val="12"/>
        <color indexed="8"/>
        <rFont val="標楷體"/>
        <family val="4"/>
        <charset val="136"/>
      </rPr>
      <t>關係人除匯率以外之資產風險</t>
    </r>
    <phoneticPr fontId="4" type="noConversion"/>
  </si>
  <si>
    <r>
      <rPr>
        <b/>
        <sz val="12"/>
        <color indexed="8"/>
        <rFont val="標楷體"/>
        <family val="4"/>
        <charset val="136"/>
      </rPr>
      <t>風險項目</t>
    </r>
    <phoneticPr fontId="4" type="noConversion"/>
  </si>
  <si>
    <t>風險資本總額</t>
    <phoneticPr fontId="4" type="noConversion"/>
  </si>
  <si>
    <r>
      <rPr>
        <b/>
        <sz val="12"/>
        <color rgb="FFFF0000"/>
        <rFont val="標楷體"/>
        <family val="4"/>
        <charset val="136"/>
      </rPr>
      <t>非比例性再保合約的風險抵減額度</t>
    </r>
  </si>
  <si>
    <t>顯示單位: 百萬元</t>
    <phoneticPr fontId="41" type="noConversion"/>
  </si>
  <si>
    <r>
      <rPr>
        <b/>
        <sz val="12"/>
        <rFont val="標楷體"/>
        <family val="4"/>
        <charset val="136"/>
      </rPr>
      <t>表4</t>
    </r>
    <r>
      <rPr>
        <b/>
        <sz val="12"/>
        <rFont val="Times New Roman"/>
        <family val="1"/>
      </rPr>
      <t>_4:</t>
    </r>
    <r>
      <rPr>
        <b/>
        <sz val="12"/>
        <rFont val="標楷體"/>
        <family val="4"/>
        <charset val="136"/>
      </rPr>
      <t>貨物水險災害別簽單與國內分進及自留業務曝險金額表</t>
    </r>
    <phoneticPr fontId="4" type="noConversion"/>
  </si>
  <si>
    <r>
      <rPr>
        <b/>
        <sz val="12"/>
        <rFont val="標楷體"/>
        <family val="4"/>
        <charset val="136"/>
      </rPr>
      <t>表4</t>
    </r>
    <r>
      <rPr>
        <b/>
        <sz val="12"/>
        <rFont val="Times New Roman"/>
        <family val="1"/>
      </rPr>
      <t>_1:</t>
    </r>
    <r>
      <rPr>
        <b/>
        <sz val="12"/>
        <rFont val="標楷體"/>
        <family val="4"/>
        <charset val="136"/>
      </rPr>
      <t>災害別各分區比例性業務簽單與國內分進及自留曝險金額表</t>
    </r>
    <phoneticPr fontId="4" type="noConversion"/>
  </si>
  <si>
    <t>EQ Loss Ratio (10% Deductible)</t>
    <phoneticPr fontId="5" type="noConversion"/>
  </si>
  <si>
    <t>EQ Loss Ratio (10% Deductible, sublimit=100%)</t>
    <phoneticPr fontId="5" type="noConversion"/>
  </si>
  <si>
    <t>TF Loss Ratio (10% Deductible, Sublimit)</t>
    <phoneticPr fontId="5" type="noConversion"/>
  </si>
  <si>
    <t>TF Loss Ratio (10% Deductible, Sublimit=100%)</t>
    <phoneticPr fontId="5" type="noConversion"/>
  </si>
  <si>
    <t>自留損失總額</t>
    <phoneticPr fontId="4" type="noConversion"/>
  </si>
  <si>
    <t>非比例性再保合約的風險抵減額度</t>
    <phoneticPr fontId="5" type="noConversion"/>
  </si>
  <si>
    <t>淨自留損失總額</t>
    <phoneticPr fontId="5" type="noConversion"/>
  </si>
  <si>
    <r>
      <rPr>
        <b/>
        <sz val="12"/>
        <rFont val="標楷體"/>
        <family val="4"/>
        <charset val="136"/>
      </rPr>
      <t>表</t>
    </r>
    <r>
      <rPr>
        <b/>
        <sz val="12"/>
        <rFont val="Times New Roman"/>
        <family val="1"/>
      </rPr>
      <t>5_6:</t>
    </r>
    <r>
      <rPr>
        <b/>
        <sz val="12"/>
        <rFont val="標楷體"/>
        <family val="4"/>
        <charset val="136"/>
      </rPr>
      <t>貨物水險簽單與國內分進業務地震損失評估</t>
    </r>
    <phoneticPr fontId="4" type="noConversion"/>
  </si>
  <si>
    <r>
      <rPr>
        <b/>
        <sz val="12"/>
        <rFont val="標楷體"/>
        <family val="4"/>
        <charset val="136"/>
      </rPr>
      <t>表</t>
    </r>
    <r>
      <rPr>
        <b/>
        <sz val="12"/>
        <rFont val="Times New Roman"/>
        <family val="1"/>
      </rPr>
      <t>5_7:</t>
    </r>
    <r>
      <rPr>
        <b/>
        <sz val="12"/>
        <rFont val="標楷體"/>
        <family val="4"/>
        <charset val="136"/>
      </rPr>
      <t>貨物水險自留業務地震損失評估</t>
    </r>
    <phoneticPr fontId="4" type="noConversion"/>
  </si>
  <si>
    <r>
      <rPr>
        <b/>
        <sz val="12"/>
        <rFont val="標楷體"/>
        <family val="4"/>
        <charset val="136"/>
      </rPr>
      <t>表</t>
    </r>
    <r>
      <rPr>
        <b/>
        <sz val="12"/>
        <rFont val="Times New Roman"/>
        <family val="1"/>
      </rPr>
      <t>6_6:</t>
    </r>
    <r>
      <rPr>
        <b/>
        <sz val="12"/>
        <rFont val="標楷體"/>
        <family val="4"/>
        <charset val="136"/>
      </rPr>
      <t>貨物水險簽單與國內分進業務颱洪損失評估</t>
    </r>
    <phoneticPr fontId="4" type="noConversion"/>
  </si>
  <si>
    <r>
      <rPr>
        <b/>
        <sz val="12"/>
        <rFont val="標楷體"/>
        <family val="4"/>
        <charset val="136"/>
      </rPr>
      <t>表</t>
    </r>
    <r>
      <rPr>
        <b/>
        <sz val="12"/>
        <rFont val="Times New Roman"/>
        <family val="1"/>
      </rPr>
      <t>6_7:</t>
    </r>
    <r>
      <rPr>
        <b/>
        <sz val="12"/>
        <rFont val="標楷體"/>
        <family val="4"/>
        <charset val="136"/>
      </rPr>
      <t>貨物水險自留業務颱洪損失評估</t>
    </r>
    <phoneticPr fontId="4" type="noConversion"/>
  </si>
  <si>
    <r>
      <rPr>
        <b/>
        <sz val="12"/>
        <rFont val="標楷體"/>
        <family val="4"/>
        <charset val="136"/>
      </rPr>
      <t>表</t>
    </r>
    <r>
      <rPr>
        <b/>
        <sz val="12"/>
        <rFont val="Times New Roman"/>
        <family val="1"/>
      </rPr>
      <t>5_1:</t>
    </r>
    <r>
      <rPr>
        <b/>
        <sz val="12"/>
        <rFont val="標楷體"/>
        <family val="4"/>
        <charset val="136"/>
      </rPr>
      <t>商業地震險簽單與國內分進業務地震損失評估</t>
    </r>
    <phoneticPr fontId="4" type="noConversion"/>
  </si>
  <si>
    <r>
      <rPr>
        <b/>
        <sz val="12"/>
        <rFont val="標楷體"/>
        <family val="4"/>
        <charset val="136"/>
      </rPr>
      <t>表</t>
    </r>
    <r>
      <rPr>
        <b/>
        <sz val="12"/>
        <rFont val="Times New Roman"/>
        <family val="1"/>
      </rPr>
      <t>5_2:</t>
    </r>
    <r>
      <rPr>
        <b/>
        <sz val="12"/>
        <rFont val="標楷體"/>
        <family val="4"/>
        <charset val="136"/>
      </rPr>
      <t>商業地震險自留業務地震損失評估</t>
    </r>
    <phoneticPr fontId="4" type="noConversion"/>
  </si>
  <si>
    <r>
      <rPr>
        <b/>
        <sz val="12"/>
        <rFont val="標楷體"/>
        <family val="4"/>
        <charset val="136"/>
      </rPr>
      <t>表</t>
    </r>
    <r>
      <rPr>
        <b/>
        <sz val="12"/>
        <rFont val="Times New Roman"/>
        <family val="4"/>
      </rPr>
      <t>5</t>
    </r>
    <r>
      <rPr>
        <b/>
        <sz val="12"/>
        <rFont val="Times New Roman"/>
        <family val="1"/>
      </rPr>
      <t>_5:</t>
    </r>
    <r>
      <rPr>
        <b/>
        <sz val="12"/>
        <rFont val="標楷體"/>
        <family val="4"/>
        <charset val="136"/>
      </rPr>
      <t>商業地震及工程險災害別各回歸期下非比例性再保合約風險抵減額度表</t>
    </r>
    <phoneticPr fontId="4" type="noConversion"/>
  </si>
  <si>
    <r>
      <rPr>
        <b/>
        <sz val="12"/>
        <rFont val="標楷體"/>
        <family val="4"/>
        <charset val="136"/>
      </rPr>
      <t>表</t>
    </r>
    <r>
      <rPr>
        <b/>
        <sz val="12"/>
        <rFont val="Times New Roman"/>
        <family val="1"/>
      </rPr>
      <t>6_1:</t>
    </r>
    <r>
      <rPr>
        <b/>
        <sz val="12"/>
        <rFont val="標楷體"/>
        <family val="4"/>
        <charset val="136"/>
      </rPr>
      <t>颱風洪水險簽單與國內分進業務颱洪損失評估</t>
    </r>
    <phoneticPr fontId="4" type="noConversion"/>
  </si>
  <si>
    <r>
      <rPr>
        <b/>
        <sz val="12"/>
        <rFont val="標楷體"/>
        <family val="4"/>
        <charset val="136"/>
      </rPr>
      <t>表</t>
    </r>
    <r>
      <rPr>
        <b/>
        <sz val="12"/>
        <rFont val="Times New Roman"/>
        <family val="1"/>
      </rPr>
      <t>6_2:</t>
    </r>
    <r>
      <rPr>
        <b/>
        <sz val="12"/>
        <rFont val="標楷體"/>
        <family val="4"/>
        <charset val="136"/>
      </rPr>
      <t>颱風洪水險自留業務颱洪損失評估</t>
    </r>
    <phoneticPr fontId="4" type="noConversion"/>
  </si>
  <si>
    <r>
      <rPr>
        <b/>
        <sz val="12"/>
        <rFont val="標楷體"/>
        <family val="4"/>
        <charset val="136"/>
      </rPr>
      <t>表</t>
    </r>
    <r>
      <rPr>
        <b/>
        <sz val="12"/>
        <rFont val="Times New Roman"/>
        <family val="4"/>
      </rPr>
      <t>6</t>
    </r>
    <r>
      <rPr>
        <b/>
        <sz val="12"/>
        <rFont val="Times New Roman"/>
        <family val="1"/>
      </rPr>
      <t>_5:</t>
    </r>
    <r>
      <rPr>
        <b/>
        <sz val="12"/>
        <rFont val="標楷體"/>
        <family val="4"/>
        <charset val="136"/>
      </rPr>
      <t>颱風洪水及工程險災害別各回歸期下非比例性再保合約風險抵減額度表</t>
    </r>
    <phoneticPr fontId="4" type="noConversion"/>
  </si>
  <si>
    <t>險種間分散係數</t>
    <phoneticPr fontId="4" type="noConversion"/>
  </si>
  <si>
    <r>
      <t>RP(</t>
    </r>
    <r>
      <rPr>
        <sz val="12"/>
        <color rgb="FF000000"/>
        <rFont val="微軟正黑體"/>
        <family val="1"/>
        <charset val="136"/>
      </rPr>
      <t>營造綜合地震</t>
    </r>
    <r>
      <rPr>
        <sz val="12"/>
        <color rgb="FF000000"/>
        <rFont val="Times New Roman"/>
        <family val="1"/>
      </rPr>
      <t>)</t>
    </r>
    <phoneticPr fontId="36" type="noConversion"/>
  </si>
  <si>
    <t>Z13</t>
    <phoneticPr fontId="4" type="noConversion"/>
  </si>
  <si>
    <t>Z14</t>
    <phoneticPr fontId="4" type="noConversion"/>
  </si>
  <si>
    <r>
      <t>RP(</t>
    </r>
    <r>
      <rPr>
        <sz val="12"/>
        <color rgb="FF000000"/>
        <rFont val="微軟正黑體"/>
        <family val="1"/>
        <charset val="136"/>
      </rPr>
      <t>安裝工程綜合</t>
    </r>
    <r>
      <rPr>
        <sz val="12"/>
        <color rgb="FF000000"/>
        <rFont val="Times New Roman"/>
        <family val="1"/>
      </rPr>
      <t>)</t>
    </r>
    <phoneticPr fontId="36" type="noConversion"/>
  </si>
  <si>
    <r>
      <t>RP(</t>
    </r>
    <r>
      <rPr>
        <sz val="12"/>
        <color rgb="FF000000"/>
        <rFont val="微軟正黑體"/>
        <family val="1"/>
        <charset val="136"/>
      </rPr>
      <t>營造綜合</t>
    </r>
    <r>
      <rPr>
        <sz val="12"/>
        <color rgb="FF000000"/>
        <rFont val="Times New Roman"/>
        <family val="1"/>
      </rPr>
      <t>)</t>
    </r>
    <phoneticPr fontId="4" type="noConversion"/>
  </si>
  <si>
    <r>
      <t>RP(</t>
    </r>
    <r>
      <rPr>
        <sz val="12"/>
        <color rgb="FF000000"/>
        <rFont val="微軟正黑體"/>
        <family val="1"/>
        <charset val="136"/>
      </rPr>
      <t>安裝工程綜合</t>
    </r>
    <r>
      <rPr>
        <sz val="12"/>
        <color rgb="FF000000"/>
        <rFont val="Times New Roman"/>
        <family val="1"/>
      </rPr>
      <t>)</t>
    </r>
    <phoneticPr fontId="4" type="noConversion"/>
  </si>
  <si>
    <t>特殊業務比例層保額
營造綜合保險</t>
    <phoneticPr fontId="41" type="noConversion"/>
  </si>
  <si>
    <t>特殊業務非比例層保額分配額
營造綜合保險</t>
    <phoneticPr fontId="41" type="noConversion"/>
  </si>
  <si>
    <t>特殊業務比例層保額
安裝工程綜合保險</t>
    <phoneticPr fontId="41" type="noConversion"/>
  </si>
  <si>
    <t>特殊業務非比例層保額分配額
安裝工程綜合保險</t>
    <phoneticPr fontId="41" type="noConversion"/>
  </si>
  <si>
    <t>100%總暴險金額
(NTD)</t>
  </si>
  <si>
    <t>非比例層
總暴險金額
(NTD)</t>
  </si>
  <si>
    <t>險種別</t>
    <phoneticPr fontId="4" type="noConversion"/>
  </si>
  <si>
    <t>非比例層
起賠額
(NTD)</t>
    <phoneticPr fontId="4" type="noConversion"/>
  </si>
  <si>
    <t>非比例層
最高責任限額
(NTD)</t>
    <phoneticPr fontId="4" type="noConversion"/>
  </si>
  <si>
    <t>(25)</t>
  </si>
  <si>
    <t>A0001</t>
    <phoneticPr fontId="41" type="noConversion"/>
  </si>
  <si>
    <t>F</t>
    <phoneticPr fontId="36" type="noConversion"/>
  </si>
  <si>
    <t>QS</t>
    <phoneticPr fontId="41" type="noConversion"/>
  </si>
  <si>
    <t>L1</t>
    <phoneticPr fontId="41" type="noConversion"/>
  </si>
  <si>
    <t>L2</t>
    <phoneticPr fontId="41" type="noConversion"/>
  </si>
  <si>
    <t>A0002</t>
    <phoneticPr fontId="41" type="noConversion"/>
  </si>
  <si>
    <t>E1</t>
    <phoneticPr fontId="36" type="noConversion"/>
  </si>
  <si>
    <t>L3</t>
  </si>
  <si>
    <t>L4</t>
  </si>
  <si>
    <t>A0003</t>
    <phoneticPr fontId="41" type="noConversion"/>
  </si>
  <si>
    <t>E2</t>
    <phoneticPr fontId="36" type="noConversion"/>
  </si>
  <si>
    <t>L5</t>
  </si>
  <si>
    <t xml:space="preserve">工程-地震 </t>
    <phoneticPr fontId="4" type="noConversion"/>
  </si>
  <si>
    <r>
      <rPr>
        <sz val="12"/>
        <color rgb="FF000000"/>
        <rFont val="標楷體"/>
        <family val="4"/>
        <charset val="136"/>
      </rPr>
      <t>工程</t>
    </r>
    <r>
      <rPr>
        <sz val="12"/>
        <color rgb="FF000000"/>
        <rFont val="Times New Roman"/>
        <family val="1"/>
      </rPr>
      <t>-</t>
    </r>
    <r>
      <rPr>
        <sz val="12"/>
        <color rgb="FF000000"/>
        <rFont val="標楷體"/>
        <family val="4"/>
        <charset val="136"/>
      </rPr>
      <t>颱風洪水</t>
    </r>
    <phoneticPr fontId="4" type="noConversion"/>
  </si>
  <si>
    <t>營造綜合保險(自負額10%損失)</t>
    <phoneticPr fontId="4" type="noConversion"/>
  </si>
  <si>
    <t>營造綜合保險</t>
    <phoneticPr fontId="4" type="noConversion"/>
  </si>
  <si>
    <t>保險分區</t>
    <phoneticPr fontId="41" type="noConversion"/>
  </si>
  <si>
    <t>保額
(億元)</t>
    <phoneticPr fontId="41" type="noConversion"/>
  </si>
  <si>
    <t>平均損
失率(‰)</t>
    <phoneticPr fontId="41" type="noConversion"/>
  </si>
  <si>
    <t>迴歸期20年</t>
  </si>
  <si>
    <t>迴歸期50年</t>
  </si>
  <si>
    <t>迴歸期100年</t>
    <phoneticPr fontId="41" type="noConversion"/>
  </si>
  <si>
    <t>迴歸期200年</t>
    <phoneticPr fontId="41" type="noConversion"/>
  </si>
  <si>
    <t>台北</t>
  </si>
  <si>
    <t>新北基隆</t>
    <phoneticPr fontId="41" type="noConversion"/>
  </si>
  <si>
    <t>桃園</t>
  </si>
  <si>
    <t>新竹</t>
  </si>
  <si>
    <t>苗栗</t>
  </si>
  <si>
    <t>台中</t>
  </si>
  <si>
    <t>南投</t>
  </si>
  <si>
    <t>彰化</t>
  </si>
  <si>
    <t>雲林</t>
  </si>
  <si>
    <t>嘉義台南</t>
    <phoneticPr fontId="41" type="noConversion"/>
  </si>
  <si>
    <t>高雄屏東</t>
    <phoneticPr fontId="41" type="noConversion"/>
  </si>
  <si>
    <t>花蓮台東</t>
    <phoneticPr fontId="41" type="noConversion"/>
  </si>
  <si>
    <t>宜蘭</t>
  </si>
  <si>
    <t>離島</t>
  </si>
  <si>
    <t>全區</t>
  </si>
  <si>
    <t>安裝工程綜合保險</t>
    <phoneticPr fontId="4" type="noConversion"/>
  </si>
  <si>
    <t>Loss Ratio-AAL (‰)</t>
    <phoneticPr fontId="5" type="noConversion"/>
  </si>
  <si>
    <r>
      <rPr>
        <sz val="12"/>
        <color rgb="FF000000"/>
        <rFont val="標楷體"/>
        <family val="4"/>
        <charset val="136"/>
      </rPr>
      <t>損失率</t>
    </r>
    <r>
      <rPr>
        <sz val="12"/>
        <color rgb="FF000000"/>
        <rFont val="Times New Roman"/>
        <family val="4"/>
      </rPr>
      <t>-AAL</t>
    </r>
    <r>
      <rPr>
        <sz val="12"/>
        <color rgb="FF000000"/>
        <rFont val="Times New Roman"/>
        <family val="1"/>
      </rPr>
      <t xml:space="preserve"> (‰)</t>
    </r>
    <phoneticPr fontId="5" type="noConversion"/>
  </si>
  <si>
    <r>
      <t>RP(</t>
    </r>
    <r>
      <rPr>
        <sz val="12"/>
        <color rgb="FF000000"/>
        <rFont val="微軟正黑體"/>
        <family val="1"/>
        <charset val="136"/>
      </rPr>
      <t>火險</t>
    </r>
    <r>
      <rPr>
        <sz val="12"/>
        <color rgb="FF000000"/>
        <rFont val="Times New Roman"/>
        <family val="1"/>
      </rPr>
      <t>)</t>
    </r>
    <phoneticPr fontId="4" type="noConversion"/>
  </si>
  <si>
    <t>KEY1</t>
    <phoneticPr fontId="41" type="noConversion"/>
  </si>
  <si>
    <t>保單號碼</t>
    <phoneticPr fontId="41" type="noConversion"/>
  </si>
  <si>
    <t>險種別(註)</t>
    <phoneticPr fontId="36" type="noConversion"/>
  </si>
  <si>
    <t>分區</t>
    <phoneticPr fontId="41" type="noConversion"/>
  </si>
  <si>
    <t>Layer</t>
    <phoneticPr fontId="41" type="noConversion"/>
  </si>
  <si>
    <t>100%總曝險金額
(NTD)</t>
    <phoneticPr fontId="41" type="noConversion"/>
  </si>
  <si>
    <t>非比例層
總曝險金額
(NTD)</t>
    <phoneticPr fontId="41" type="noConversion"/>
  </si>
  <si>
    <t>比例層
簽單比例</t>
    <phoneticPr fontId="41" type="noConversion"/>
  </si>
  <si>
    <t>比例層
自留比例</t>
    <phoneticPr fontId="41" type="noConversion"/>
  </si>
  <si>
    <t>非比例層簽單佔比</t>
    <phoneticPr fontId="41" type="noConversion"/>
  </si>
  <si>
    <t>非比例層自留層佔比</t>
    <phoneticPr fontId="41" type="noConversion"/>
  </si>
  <si>
    <t>非比例層
起賠額
(NTD)</t>
    <phoneticPr fontId="41" type="noConversion"/>
  </si>
  <si>
    <t>非比例層
最高責任限額
(NTD)</t>
    <phoneticPr fontId="41" type="noConversion"/>
  </si>
  <si>
    <t>比例層
簽單曝險金額
(NTD)</t>
    <phoneticPr fontId="41" type="noConversion"/>
  </si>
  <si>
    <t>比例層
自留曝險金額
(NTD)</t>
    <phoneticPr fontId="41" type="noConversion"/>
  </si>
  <si>
    <t>非比例層
簽單責任額佔比</t>
    <phoneticPr fontId="41" type="noConversion"/>
  </si>
  <si>
    <t>非比例層
自留責任額佔比</t>
    <phoneticPr fontId="41" type="noConversion"/>
  </si>
  <si>
    <t>非比例層(起)
百分位</t>
    <phoneticPr fontId="41" type="noConversion"/>
  </si>
  <si>
    <t>非比例層(迄)
百分位</t>
    <phoneticPr fontId="41" type="noConversion"/>
  </si>
  <si>
    <t>工程險非比例層
調整係數(200RP)</t>
    <phoneticPr fontId="4" type="noConversion"/>
  </si>
  <si>
    <t>火險非比例層
調整係數(200RP)</t>
    <phoneticPr fontId="4" type="noConversion"/>
  </si>
  <si>
    <t>工程險非比例層調整後
簽單責任額(200RP)
(NTD)</t>
    <phoneticPr fontId="4" type="noConversion"/>
  </si>
  <si>
    <t>火險非比例層調整後
簽單責任額(200RP)
(NTD)</t>
    <phoneticPr fontId="4" type="noConversion"/>
  </si>
  <si>
    <t>工程險非比例層調整後
自留責任額(200RP)
(NTD)</t>
    <phoneticPr fontId="4" type="noConversion"/>
  </si>
  <si>
    <t>火險非比例層調整後
自留責任額(200RP)
(NTD)</t>
    <phoneticPr fontId="4" type="noConversion"/>
  </si>
  <si>
    <r>
      <t>Sample Case A0001</t>
    </r>
    <r>
      <rPr>
        <sz val="24"/>
        <rFont val="標楷體"/>
        <family val="4"/>
        <charset val="136"/>
      </rPr>
      <t>(火險)</t>
    </r>
    <phoneticPr fontId="41" type="noConversion"/>
  </si>
  <si>
    <r>
      <t>Sample Case A0002</t>
    </r>
    <r>
      <rPr>
        <sz val="24"/>
        <rFont val="標楷體"/>
        <family val="4"/>
        <charset val="136"/>
      </rPr>
      <t>(工程_營造綜合)</t>
    </r>
    <phoneticPr fontId="41" type="noConversion"/>
  </si>
  <si>
    <r>
      <t>Sample Case A0003</t>
    </r>
    <r>
      <rPr>
        <sz val="24"/>
        <rFont val="標楷體"/>
        <family val="4"/>
        <charset val="136"/>
      </rPr>
      <t>(工程_安裝工程)</t>
    </r>
    <phoneticPr fontId="41" type="noConversion"/>
  </si>
  <si>
    <r>
      <rPr>
        <b/>
        <sz val="12"/>
        <rFont val="標楷體"/>
        <family val="4"/>
        <charset val="136"/>
      </rPr>
      <t>簽單責任額</t>
    </r>
    <phoneticPr fontId="41" type="noConversion"/>
  </si>
  <si>
    <r>
      <rPr>
        <b/>
        <sz val="12"/>
        <rFont val="標楷體"/>
        <family val="4"/>
        <charset val="136"/>
      </rPr>
      <t>自留責任額</t>
    </r>
    <phoneticPr fontId="41" type="noConversion"/>
  </si>
  <si>
    <r>
      <rPr>
        <b/>
        <sz val="12"/>
        <rFont val="標楷體"/>
        <family val="4"/>
        <charset val="136"/>
      </rPr>
      <t>其他公司份額</t>
    </r>
    <phoneticPr fontId="41" type="noConversion"/>
  </si>
  <si>
    <r>
      <t>A</t>
    </r>
    <r>
      <rPr>
        <b/>
        <sz val="12"/>
        <rFont val="標楷體"/>
        <family val="4"/>
        <charset val="136"/>
      </rPr>
      <t>公司簽單份額</t>
    </r>
    <r>
      <rPr>
        <b/>
        <sz val="12"/>
        <rFont val="Times New Roman"/>
        <family val="1"/>
      </rPr>
      <t>(15%)</t>
    </r>
    <phoneticPr fontId="41" type="noConversion"/>
  </si>
  <si>
    <t>95B</t>
    <phoneticPr fontId="41" type="noConversion"/>
  </si>
  <si>
    <t>QS
RET
2%</t>
    <phoneticPr fontId="41" type="noConversion"/>
  </si>
  <si>
    <t>QS
Fac
1.5%</t>
    <phoneticPr fontId="41" type="noConversion"/>
  </si>
  <si>
    <t>90B XS 5B
11.5% Fac</t>
    <phoneticPr fontId="41" type="noConversion"/>
  </si>
  <si>
    <t>75B XS 20B
11.5% Fac</t>
    <phoneticPr fontId="41" type="noConversion"/>
  </si>
  <si>
    <t>XL
RET
75B XS 20B
5.5%</t>
    <phoneticPr fontId="41" type="noConversion"/>
  </si>
  <si>
    <t>XL RET 
25B XS 70B 1.75%</t>
    <phoneticPr fontId="41" type="noConversion"/>
  </si>
  <si>
    <t>XL
Fac</t>
    <phoneticPr fontId="41" type="noConversion"/>
  </si>
  <si>
    <t>70B</t>
    <phoneticPr fontId="41" type="noConversion"/>
  </si>
  <si>
    <t>XL RET
11.5%
1.15B</t>
    <phoneticPr fontId="41" type="noConversion"/>
  </si>
  <si>
    <t>20B</t>
    <phoneticPr fontId="41" type="noConversion"/>
  </si>
  <si>
    <t>12B</t>
    <phoneticPr fontId="41" type="noConversion"/>
  </si>
  <si>
    <t>5B XS 5B
11.5% Fac</t>
    <phoneticPr fontId="41" type="noConversion"/>
  </si>
  <si>
    <t>10B</t>
    <phoneticPr fontId="41" type="noConversion"/>
  </si>
  <si>
    <t>XL
RET
7B XS 5B
3.5%</t>
    <phoneticPr fontId="41" type="noConversion"/>
  </si>
  <si>
    <t>8B</t>
    <phoneticPr fontId="41" type="noConversion"/>
  </si>
  <si>
    <t>5B</t>
    <phoneticPr fontId="41" type="noConversion"/>
  </si>
  <si>
    <t>XL Fac
7.25%
362.5M</t>
    <phoneticPr fontId="41" type="noConversion"/>
  </si>
  <si>
    <t>XL RET
4.25%
212.5M</t>
    <phoneticPr fontId="41" type="noConversion"/>
  </si>
  <si>
    <t>XL 
RET
7.25%</t>
    <phoneticPr fontId="41" type="noConversion"/>
  </si>
  <si>
    <t>QS 3.5%</t>
    <phoneticPr fontId="41" type="noConversion"/>
  </si>
  <si>
    <t>XOL 11.5%</t>
    <phoneticPr fontId="41" type="noConversion"/>
  </si>
  <si>
    <t>0B</t>
    <phoneticPr fontId="41" type="noConversion"/>
  </si>
  <si>
    <t>XL RET 25B XS 20B 7.25%</t>
    <phoneticPr fontId="41" type="noConversion"/>
  </si>
  <si>
    <t>XL RET 
50B XS 20B 5.5%</t>
    <phoneticPr fontId="41" type="noConversion"/>
  </si>
  <si>
    <t>XLRET
7B XS 5B
3.5%</t>
    <phoneticPr fontId="41" type="noConversion"/>
  </si>
  <si>
    <t>XL RET
7.25%</t>
    <phoneticPr fontId="41" type="noConversion"/>
  </si>
  <si>
    <t>颱風洪水自留風險</t>
    <phoneticPr fontId="4" type="noConversion"/>
  </si>
  <si>
    <r>
      <rPr>
        <sz val="10"/>
        <rFont val="標楷體"/>
        <family val="4"/>
        <charset val="136"/>
      </rPr>
      <t>表</t>
    </r>
    <r>
      <rPr>
        <sz val="10"/>
        <rFont val="Book Antiqua"/>
        <family val="1"/>
      </rPr>
      <t>30-4</t>
    </r>
    <r>
      <rPr>
        <sz val="10"/>
        <rFont val="標楷體"/>
        <family val="4"/>
        <charset val="136"/>
      </rPr>
      <t>：</t>
    </r>
    <r>
      <rPr>
        <sz val="10"/>
        <rFont val="Book Antiqua"/>
        <family val="1"/>
      </rPr>
      <t>R2</t>
    </r>
    <r>
      <rPr>
        <sz val="10"/>
        <rFont val="標楷體"/>
        <family val="4"/>
        <charset val="136"/>
      </rPr>
      <t>：信用風險計算表</t>
    </r>
    <phoneticPr fontId="4" type="noConversion"/>
  </si>
  <si>
    <r>
      <rPr>
        <sz val="10"/>
        <rFont val="標楷體"/>
        <family val="4"/>
        <charset val="136"/>
      </rPr>
      <t>單位：新台幣元</t>
    </r>
    <phoneticPr fontId="4"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</si>
  <si>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4"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</si>
  <si>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4" type="noConversion"/>
  </si>
  <si>
    <r>
      <rPr>
        <b/>
        <sz val="10"/>
        <rFont val="標楷體"/>
        <family val="4"/>
        <charset val="136"/>
      </rPr>
      <t>金</t>
    </r>
    <r>
      <rPr>
        <b/>
        <sz val="10"/>
        <rFont val="Book Antiqua"/>
        <family val="1"/>
      </rPr>
      <t xml:space="preserve">     </t>
    </r>
    <r>
      <rPr>
        <b/>
        <sz val="10"/>
        <rFont val="標楷體"/>
        <family val="4"/>
        <charset val="136"/>
      </rPr>
      <t>額</t>
    </r>
  </si>
  <si>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r>
      <rPr>
        <b/>
        <sz val="10"/>
        <rFont val="Book Antiqua"/>
        <family val="1"/>
      </rPr>
      <t>(</t>
    </r>
    <r>
      <rPr>
        <b/>
        <sz val="10"/>
        <rFont val="標楷體"/>
        <family val="4"/>
        <charset val="136"/>
      </rPr>
      <t>註</t>
    </r>
    <r>
      <rPr>
        <b/>
        <sz val="10"/>
        <rFont val="Book Antiqua"/>
        <family val="1"/>
      </rPr>
      <t>2)</t>
    </r>
    <phoneticPr fontId="4" type="noConversion"/>
  </si>
  <si>
    <r>
      <rPr>
        <b/>
        <sz val="10"/>
        <rFont val="標楷體"/>
        <family val="4"/>
        <charset val="136"/>
      </rPr>
      <t>風險係數</t>
    </r>
  </si>
  <si>
    <r>
      <rPr>
        <b/>
        <sz val="10"/>
        <rFont val="標楷體"/>
        <family val="4"/>
        <charset val="136"/>
      </rPr>
      <t>風險資本額</t>
    </r>
  </si>
  <si>
    <r>
      <t xml:space="preserve"> 2.1 </t>
    </r>
    <r>
      <rPr>
        <sz val="10"/>
        <rFont val="標楷體"/>
        <family val="4"/>
        <charset val="136"/>
      </rPr>
      <t>應收保費</t>
    </r>
    <phoneticPr fontId="4" type="noConversion"/>
  </si>
  <si>
    <r>
      <rPr>
        <sz val="10"/>
        <rFont val="標楷體"/>
        <family val="4"/>
        <charset val="136"/>
      </rPr>
      <t>「表</t>
    </r>
    <r>
      <rPr>
        <sz val="10"/>
        <rFont val="Book Antiqua"/>
        <family val="1"/>
      </rPr>
      <t>03</t>
    </r>
    <r>
      <rPr>
        <sz val="10"/>
        <rFont val="標楷體"/>
        <family val="4"/>
        <charset val="136"/>
      </rPr>
      <t>：資產負債表」第</t>
    </r>
    <r>
      <rPr>
        <sz val="10"/>
        <rFont val="Book Antiqua"/>
        <family val="1"/>
      </rPr>
      <t>(7)</t>
    </r>
    <r>
      <rPr>
        <sz val="10"/>
        <rFont val="標楷體"/>
        <family val="4"/>
        <charset val="136"/>
      </rPr>
      <t>欄第</t>
    </r>
    <r>
      <rPr>
        <sz val="10"/>
        <rFont val="Book Antiqua"/>
        <family val="1"/>
      </rPr>
      <t>(8)</t>
    </r>
    <r>
      <rPr>
        <sz val="10"/>
        <rFont val="標楷體"/>
        <family val="4"/>
        <charset val="136"/>
      </rPr>
      <t>列</t>
    </r>
    <phoneticPr fontId="4" type="noConversion"/>
  </si>
  <si>
    <r>
      <t xml:space="preserve"> 2.2 </t>
    </r>
    <r>
      <rPr>
        <sz val="10"/>
        <rFont val="標楷體"/>
        <family val="4"/>
        <charset val="136"/>
      </rPr>
      <t>應收利息及收益</t>
    </r>
    <phoneticPr fontId="4" type="noConversion"/>
  </si>
  <si>
    <r>
      <rPr>
        <sz val="10"/>
        <rFont val="標楷體"/>
        <family val="4"/>
        <charset val="136"/>
      </rPr>
      <t>「表</t>
    </r>
    <r>
      <rPr>
        <sz val="10"/>
        <rFont val="Book Antiqua"/>
        <family val="1"/>
      </rPr>
      <t>03</t>
    </r>
    <r>
      <rPr>
        <sz val="10"/>
        <rFont val="標楷體"/>
        <family val="4"/>
        <charset val="136"/>
      </rPr>
      <t>：資產負債表」第</t>
    </r>
    <r>
      <rPr>
        <sz val="10"/>
        <rFont val="Book Antiqua"/>
        <family val="1"/>
      </rPr>
      <t>(7)</t>
    </r>
    <r>
      <rPr>
        <sz val="10"/>
        <rFont val="標楷體"/>
        <family val="4"/>
        <charset val="136"/>
      </rPr>
      <t>欄第</t>
    </r>
    <r>
      <rPr>
        <sz val="10"/>
        <rFont val="Book Antiqua"/>
        <family val="1"/>
      </rPr>
      <t>(10)</t>
    </r>
    <r>
      <rPr>
        <sz val="10"/>
        <rFont val="標楷體"/>
        <family val="4"/>
        <charset val="136"/>
      </rPr>
      <t>列</t>
    </r>
    <phoneticPr fontId="4" type="noConversion"/>
  </si>
  <si>
    <r>
      <t xml:space="preserve"> 2.3 </t>
    </r>
    <r>
      <rPr>
        <sz val="10"/>
        <rFont val="標楷體"/>
        <family val="4"/>
        <charset val="136"/>
      </rPr>
      <t>應收票據</t>
    </r>
    <phoneticPr fontId="4" type="noConversion"/>
  </si>
  <si>
    <r>
      <rPr>
        <sz val="10"/>
        <rFont val="標楷體"/>
        <family val="4"/>
        <charset val="136"/>
      </rPr>
      <t>「表</t>
    </r>
    <r>
      <rPr>
        <sz val="10"/>
        <rFont val="Book Antiqua"/>
        <family val="1"/>
      </rPr>
      <t>03</t>
    </r>
    <r>
      <rPr>
        <sz val="10"/>
        <rFont val="標楷體"/>
        <family val="4"/>
        <charset val="136"/>
      </rPr>
      <t>：資產負債表」第</t>
    </r>
    <r>
      <rPr>
        <sz val="10"/>
        <rFont val="Book Antiqua"/>
        <family val="1"/>
      </rPr>
      <t>(7)</t>
    </r>
    <r>
      <rPr>
        <sz val="10"/>
        <rFont val="標楷體"/>
        <family val="4"/>
        <charset val="136"/>
      </rPr>
      <t>欄第</t>
    </r>
    <r>
      <rPr>
        <sz val="10"/>
        <rFont val="Book Antiqua"/>
        <family val="1"/>
      </rPr>
      <t>(3)</t>
    </r>
    <r>
      <rPr>
        <sz val="10"/>
        <rFont val="標楷體"/>
        <family val="4"/>
        <charset val="136"/>
      </rPr>
      <t>列</t>
    </r>
    <phoneticPr fontId="4" type="noConversion"/>
  </si>
  <si>
    <r>
      <t xml:space="preserve"> 2.4 </t>
    </r>
    <r>
      <rPr>
        <sz val="10"/>
        <rFont val="標楷體"/>
        <family val="4"/>
        <charset val="136"/>
      </rPr>
      <t>催收款項</t>
    </r>
    <phoneticPr fontId="4" type="noConversion"/>
  </si>
  <si>
    <r>
      <t xml:space="preserve">2.4.1 </t>
    </r>
    <r>
      <rPr>
        <sz val="10"/>
        <rFont val="標楷體"/>
        <family val="4"/>
        <charset val="136"/>
      </rPr>
      <t>直接業務</t>
    </r>
    <phoneticPr fontId="4" type="noConversion"/>
  </si>
  <si>
    <r>
      <rPr>
        <sz val="10"/>
        <rFont val="標楷體"/>
        <family val="4"/>
        <charset val="136"/>
      </rPr>
      <t>「表</t>
    </r>
    <r>
      <rPr>
        <sz val="10"/>
        <rFont val="Book Antiqua"/>
        <family val="1"/>
      </rPr>
      <t>03</t>
    </r>
    <r>
      <rPr>
        <sz val="10"/>
        <rFont val="標楷體"/>
        <family val="4"/>
        <charset val="136"/>
      </rPr>
      <t>：資產負債表」第</t>
    </r>
    <r>
      <rPr>
        <sz val="10"/>
        <rFont val="Book Antiqua"/>
        <family val="1"/>
      </rPr>
      <t>(7)</t>
    </r>
    <r>
      <rPr>
        <sz val="10"/>
        <rFont val="標楷體"/>
        <family val="4"/>
        <charset val="136"/>
      </rPr>
      <t>欄第</t>
    </r>
    <r>
      <rPr>
        <sz val="10"/>
        <rFont val="Book Antiqua"/>
        <family val="1"/>
      </rPr>
      <t>(7+9)</t>
    </r>
    <r>
      <rPr>
        <sz val="10"/>
        <rFont val="標楷體"/>
        <family val="4"/>
        <charset val="136"/>
      </rPr>
      <t>列</t>
    </r>
    <phoneticPr fontId="4" type="noConversion"/>
  </si>
  <si>
    <r>
      <t xml:space="preserve">2.4.2 </t>
    </r>
    <r>
      <rPr>
        <sz val="10"/>
        <rFont val="標楷體"/>
        <family val="4"/>
        <charset val="136"/>
      </rPr>
      <t>再保業務</t>
    </r>
    <phoneticPr fontId="4" type="noConversion"/>
  </si>
  <si>
    <r>
      <rPr>
        <sz val="10"/>
        <rFont val="標楷體"/>
        <family val="4"/>
        <charset val="136"/>
      </rPr>
      <t>「表</t>
    </r>
    <r>
      <rPr>
        <sz val="10"/>
        <rFont val="Book Antiqua"/>
        <family val="1"/>
      </rPr>
      <t>03</t>
    </r>
    <r>
      <rPr>
        <sz val="10"/>
        <rFont val="標楷體"/>
        <family val="4"/>
        <charset val="136"/>
      </rPr>
      <t>：資產負債表」第</t>
    </r>
    <r>
      <rPr>
        <sz val="10"/>
        <rFont val="Book Antiqua"/>
        <family val="1"/>
      </rPr>
      <t>(7)</t>
    </r>
    <r>
      <rPr>
        <sz val="10"/>
        <rFont val="標楷體"/>
        <family val="4"/>
        <charset val="136"/>
      </rPr>
      <t>欄第</t>
    </r>
    <r>
      <rPr>
        <sz val="10"/>
        <rFont val="Book Antiqua"/>
        <family val="1"/>
      </rPr>
      <t>(60+62)</t>
    </r>
    <r>
      <rPr>
        <sz val="10"/>
        <rFont val="標楷體"/>
        <family val="4"/>
        <charset val="136"/>
      </rPr>
      <t>列</t>
    </r>
    <phoneticPr fontId="4" type="noConversion"/>
  </si>
  <si>
    <r>
      <t xml:space="preserve">2.4.2 </t>
    </r>
    <r>
      <rPr>
        <sz val="10"/>
        <rFont val="標楷體"/>
        <family val="4"/>
        <charset val="136"/>
      </rPr>
      <t>其他業務</t>
    </r>
    <phoneticPr fontId="4" type="noConversion"/>
  </si>
  <si>
    <r>
      <rPr>
        <sz val="10"/>
        <rFont val="標楷體"/>
        <family val="4"/>
        <charset val="136"/>
      </rPr>
      <t>「表</t>
    </r>
    <r>
      <rPr>
        <sz val="10"/>
        <rFont val="Book Antiqua"/>
        <family val="1"/>
      </rPr>
      <t>03</t>
    </r>
    <r>
      <rPr>
        <sz val="10"/>
        <rFont val="標楷體"/>
        <family val="4"/>
        <charset val="136"/>
      </rPr>
      <t>：資產負債表」第</t>
    </r>
    <r>
      <rPr>
        <sz val="10"/>
        <rFont val="Book Antiqua"/>
        <family val="1"/>
      </rPr>
      <t>(7)</t>
    </r>
    <r>
      <rPr>
        <sz val="10"/>
        <rFont val="標楷體"/>
        <family val="4"/>
        <charset val="136"/>
      </rPr>
      <t>欄第</t>
    </r>
    <r>
      <rPr>
        <sz val="10"/>
        <rFont val="Book Antiqua"/>
        <family val="1"/>
      </rPr>
      <t>(11+13)</t>
    </r>
    <r>
      <rPr>
        <sz val="10"/>
        <rFont val="標楷體"/>
        <family val="4"/>
        <charset val="136"/>
      </rPr>
      <t>列</t>
    </r>
    <phoneticPr fontId="4" type="noConversion"/>
  </si>
  <si>
    <r>
      <t xml:space="preserve"> 2.5 </t>
    </r>
    <r>
      <rPr>
        <sz val="10"/>
        <rFont val="標楷體"/>
        <family val="4"/>
        <charset val="136"/>
      </rPr>
      <t>其他應收款項</t>
    </r>
    <phoneticPr fontId="4" type="noConversion"/>
  </si>
  <si>
    <r>
      <rPr>
        <sz val="10"/>
        <rFont val="標楷體"/>
        <family val="4"/>
        <charset val="136"/>
      </rPr>
      <t>「表</t>
    </r>
    <r>
      <rPr>
        <sz val="10"/>
        <rFont val="Book Antiqua"/>
        <family val="1"/>
      </rPr>
      <t>03</t>
    </r>
    <r>
      <rPr>
        <sz val="10"/>
        <rFont val="標楷體"/>
        <family val="4"/>
        <charset val="136"/>
      </rPr>
      <t>：資產負債表」第</t>
    </r>
    <r>
      <rPr>
        <sz val="10"/>
        <rFont val="Book Antiqua"/>
        <family val="1"/>
      </rPr>
      <t>(7)</t>
    </r>
    <r>
      <rPr>
        <sz val="10"/>
        <rFont val="標楷體"/>
        <family val="4"/>
        <charset val="136"/>
      </rPr>
      <t>欄第</t>
    </r>
    <r>
      <rPr>
        <sz val="10"/>
        <rFont val="Book Antiqua"/>
        <family val="1"/>
      </rPr>
      <t>(12+14)</t>
    </r>
    <r>
      <rPr>
        <sz val="10"/>
        <rFont val="標楷體"/>
        <family val="4"/>
        <charset val="136"/>
      </rPr>
      <t>列</t>
    </r>
    <phoneticPr fontId="19" type="noConversion"/>
  </si>
  <si>
    <r>
      <t xml:space="preserve"> 2.6 </t>
    </r>
    <r>
      <rPr>
        <sz val="10"/>
        <rFont val="標楷體"/>
        <family val="4"/>
        <charset val="136"/>
      </rPr>
      <t>再保險資產</t>
    </r>
    <phoneticPr fontId="4" type="noConversion"/>
  </si>
  <si>
    <r>
      <rPr>
        <sz val="10"/>
        <rFont val="標楷體"/>
        <family val="4"/>
        <charset val="136"/>
      </rPr>
      <t>「表</t>
    </r>
    <r>
      <rPr>
        <sz val="10"/>
        <rFont val="Book Antiqua"/>
        <family val="1"/>
      </rPr>
      <t>30-4-1</t>
    </r>
    <r>
      <rPr>
        <sz val="10"/>
        <rFont val="標楷體"/>
        <family val="4"/>
        <charset val="136"/>
      </rPr>
      <t>：再保險資產風險資本額計算表」第</t>
    </r>
    <r>
      <rPr>
        <sz val="10"/>
        <rFont val="Book Antiqua"/>
        <family val="1"/>
      </rPr>
      <t>(2)</t>
    </r>
    <r>
      <rPr>
        <sz val="10"/>
        <rFont val="標楷體"/>
        <family val="4"/>
        <charset val="136"/>
      </rPr>
      <t>欄第</t>
    </r>
    <r>
      <rPr>
        <sz val="10"/>
        <rFont val="Book Antiqua"/>
        <family val="1"/>
      </rPr>
      <t>(8)</t>
    </r>
    <r>
      <rPr>
        <sz val="10"/>
        <rFont val="標楷體"/>
        <family val="4"/>
        <charset val="136"/>
      </rPr>
      <t>列</t>
    </r>
    <phoneticPr fontId="19" type="noConversion"/>
  </si>
  <si>
    <r>
      <rPr>
        <b/>
        <sz val="10"/>
        <rFont val="標楷體"/>
        <family val="4"/>
        <charset val="136"/>
      </rPr>
      <t>《信用風險》總計</t>
    </r>
    <phoneticPr fontId="4" type="noConversion"/>
  </si>
  <si>
    <r>
      <rPr>
        <sz val="10"/>
        <rFont val="標楷體"/>
        <family val="4"/>
        <charset val="136"/>
      </rPr>
      <t>註1：填報半年報報表時，資料來源表之數值僅包含本半年度金額，應加計前一年度下半年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phoneticPr fontId="4" type="noConversion"/>
  </si>
  <si>
    <t>天災信用風險合計</t>
    <phoneticPr fontId="4" type="noConversion"/>
  </si>
  <si>
    <r>
      <t xml:space="preserve"> 2.7 </t>
    </r>
    <r>
      <rPr>
        <sz val="10"/>
        <color rgb="FFFF0000"/>
        <rFont val="標楷體"/>
        <family val="4"/>
        <charset val="136"/>
      </rPr>
      <t>天災信用風險</t>
    </r>
    <phoneticPr fontId="36" type="noConversion"/>
  </si>
  <si>
    <r>
      <rPr>
        <sz val="10"/>
        <color rgb="FFFF0000"/>
        <rFont val="標楷體"/>
        <family val="4"/>
        <charset val="136"/>
      </rPr>
      <t>「表</t>
    </r>
    <r>
      <rPr>
        <sz val="10"/>
        <color rgb="FFFF0000"/>
        <rFont val="Book Antiqua"/>
        <family val="1"/>
      </rPr>
      <t>3-5-2</t>
    </r>
    <r>
      <rPr>
        <sz val="10"/>
        <color rgb="FFFF0000"/>
        <rFont val="標楷體"/>
        <family val="4"/>
        <charset val="136"/>
      </rPr>
      <t>：天災風險資本計算表」第</t>
    </r>
    <r>
      <rPr>
        <sz val="10"/>
        <color rgb="FFFF0000"/>
        <rFont val="Book Antiqua"/>
        <family val="1"/>
      </rPr>
      <t>(1)</t>
    </r>
    <r>
      <rPr>
        <sz val="10"/>
        <color rgb="FFFF0000"/>
        <rFont val="標楷體"/>
        <family val="4"/>
        <charset val="136"/>
      </rPr>
      <t>欄第</t>
    </r>
    <r>
      <rPr>
        <sz val="10"/>
        <color rgb="FFFF0000"/>
        <rFont val="Book Antiqua"/>
        <family val="1"/>
      </rPr>
      <t>(6)</t>
    </r>
    <r>
      <rPr>
        <sz val="10"/>
        <color rgb="FFFF0000"/>
        <rFont val="標楷體"/>
        <family val="4"/>
        <charset val="136"/>
      </rPr>
      <t>列</t>
    </r>
    <phoneticPr fontId="36" type="noConversion"/>
  </si>
  <si>
    <r>
      <rPr>
        <sz val="12"/>
        <rFont val="標楷體"/>
        <family val="4"/>
        <charset val="136"/>
      </rPr>
      <t>「表</t>
    </r>
    <r>
      <rPr>
        <sz val="12"/>
        <rFont val="Times New Roman"/>
        <family val="1"/>
      </rPr>
      <t>25-2</t>
    </r>
    <r>
      <rPr>
        <sz val="12"/>
        <rFont val="標楷體"/>
        <family val="4"/>
        <charset val="136"/>
      </rPr>
      <t>：危險變動特別準備金明細表」第</t>
    </r>
    <r>
      <rPr>
        <sz val="12"/>
        <rFont val="Times New Roman"/>
        <family val="1"/>
      </rPr>
      <t>(19)</t>
    </r>
    <r>
      <rPr>
        <sz val="12"/>
        <rFont val="標楷體"/>
        <family val="4"/>
        <charset val="136"/>
      </rPr>
      <t>欄第</t>
    </r>
    <r>
      <rPr>
        <sz val="12"/>
        <rFont val="Times New Roman"/>
        <family val="1"/>
      </rPr>
      <t>(</t>
    </r>
    <r>
      <rPr>
        <sz val="12"/>
        <color rgb="FFFF0000"/>
        <rFont val="Times New Roman"/>
        <family val="1"/>
      </rPr>
      <t>43</t>
    </r>
    <r>
      <rPr>
        <sz val="12"/>
        <rFont val="標楷體"/>
        <family val="4"/>
        <charset val="136"/>
      </rPr>
      <t>－</t>
    </r>
    <r>
      <rPr>
        <sz val="12"/>
        <rFont val="Times New Roman"/>
        <family val="1"/>
      </rPr>
      <t>14</t>
    </r>
    <r>
      <rPr>
        <sz val="12"/>
        <rFont val="標楷體"/>
        <family val="4"/>
        <charset val="136"/>
      </rPr>
      <t>－</t>
    </r>
    <r>
      <rPr>
        <sz val="12"/>
        <rFont val="Times New Roman"/>
        <family val="1"/>
      </rPr>
      <t>15</t>
    </r>
    <r>
      <rPr>
        <sz val="12"/>
        <rFont val="標楷體"/>
        <family val="4"/>
        <charset val="136"/>
      </rPr>
      <t>－</t>
    </r>
    <r>
      <rPr>
        <sz val="12"/>
        <rFont val="Times New Roman"/>
        <family val="1"/>
      </rPr>
      <t>16</t>
    </r>
    <r>
      <rPr>
        <sz val="12"/>
        <rFont val="標楷體"/>
        <family val="4"/>
        <charset val="136"/>
      </rPr>
      <t>－</t>
    </r>
    <r>
      <rPr>
        <sz val="12"/>
        <color rgb="FFFF0000"/>
        <rFont val="Times New Roman"/>
        <family val="1"/>
      </rPr>
      <t>32</t>
    </r>
    <r>
      <rPr>
        <sz val="12"/>
        <rFont val="Times New Roman"/>
        <family val="1"/>
      </rPr>
      <t>)</t>
    </r>
    <r>
      <rPr>
        <sz val="12"/>
        <rFont val="標楷體"/>
        <family val="4"/>
        <charset val="136"/>
      </rPr>
      <t>列</t>
    </r>
    <phoneticPr fontId="4" type="noConversion"/>
  </si>
  <si>
    <r>
      <rPr>
        <sz val="12"/>
        <rFont val="標楷體"/>
        <family val="4"/>
        <charset val="136"/>
      </rPr>
      <t>「表</t>
    </r>
    <r>
      <rPr>
        <sz val="12"/>
        <rFont val="Times New Roman"/>
        <family val="1"/>
      </rPr>
      <t>25-1</t>
    </r>
    <r>
      <rPr>
        <sz val="12"/>
        <rFont val="標楷體"/>
        <family val="4"/>
        <charset val="136"/>
      </rPr>
      <t>：重大事故特別準備金明細表」第</t>
    </r>
    <r>
      <rPr>
        <sz val="12"/>
        <rFont val="Times New Roman"/>
        <family val="1"/>
      </rPr>
      <t>(17)</t>
    </r>
    <r>
      <rPr>
        <sz val="12"/>
        <rFont val="標楷體"/>
        <family val="4"/>
        <charset val="136"/>
      </rPr>
      <t>欄第</t>
    </r>
    <r>
      <rPr>
        <sz val="12"/>
        <rFont val="Times New Roman"/>
        <family val="1"/>
      </rPr>
      <t>(</t>
    </r>
    <r>
      <rPr>
        <sz val="12"/>
        <color rgb="FFFF0000"/>
        <rFont val="Times New Roman"/>
        <family val="1"/>
      </rPr>
      <t>43</t>
    </r>
    <r>
      <rPr>
        <sz val="12"/>
        <rFont val="標楷體"/>
        <family val="4"/>
        <charset val="136"/>
      </rPr>
      <t>－</t>
    </r>
    <r>
      <rPr>
        <sz val="12"/>
        <rFont val="Times New Roman"/>
        <family val="1"/>
      </rPr>
      <t>14</t>
    </r>
    <r>
      <rPr>
        <sz val="12"/>
        <rFont val="標楷體"/>
        <family val="4"/>
        <charset val="136"/>
      </rPr>
      <t>－</t>
    </r>
    <r>
      <rPr>
        <sz val="12"/>
        <rFont val="Times New Roman"/>
        <family val="1"/>
      </rPr>
      <t>15</t>
    </r>
    <r>
      <rPr>
        <sz val="12"/>
        <rFont val="標楷體"/>
        <family val="4"/>
        <charset val="136"/>
      </rPr>
      <t>－</t>
    </r>
    <r>
      <rPr>
        <sz val="12"/>
        <rFont val="Times New Roman"/>
        <family val="1"/>
      </rPr>
      <t>16</t>
    </r>
    <r>
      <rPr>
        <sz val="12"/>
        <rFont val="標楷體"/>
        <family val="4"/>
        <charset val="136"/>
      </rPr>
      <t>－</t>
    </r>
    <r>
      <rPr>
        <sz val="12"/>
        <color rgb="FFFF0000"/>
        <rFont val="Times New Roman"/>
        <family val="1"/>
      </rPr>
      <t>32</t>
    </r>
    <r>
      <rPr>
        <sz val="12"/>
        <rFont val="Times New Roman"/>
        <family val="1"/>
      </rPr>
      <t>)</t>
    </r>
    <r>
      <rPr>
        <sz val="12"/>
        <rFont val="標楷體"/>
        <family val="4"/>
        <charset val="136"/>
      </rPr>
      <t>列。</t>
    </r>
    <phoneticPr fontId="4" type="noConversion"/>
  </si>
  <si>
    <t>Z13</t>
  </si>
  <si>
    <t>Z14</t>
  </si>
  <si>
    <r>
      <t>簽單與國內分進業務(不含</t>
    </r>
    <r>
      <rPr>
        <b/>
        <sz val="12"/>
        <color rgb="FFFF0000"/>
        <rFont val="標楷體"/>
        <family val="4"/>
        <charset val="136"/>
      </rPr>
      <t>特殊業務(註1)</t>
    </r>
    <r>
      <rPr>
        <b/>
        <sz val="12"/>
        <rFont val="標楷體"/>
        <family val="4"/>
        <charset val="136"/>
      </rPr>
      <t>)</t>
    </r>
    <phoneticPr fontId="6" type="noConversion"/>
  </si>
  <si>
    <r>
      <t>自留業務(不含</t>
    </r>
    <r>
      <rPr>
        <b/>
        <sz val="12"/>
        <color rgb="FFFF0000"/>
        <rFont val="標楷體"/>
        <family val="4"/>
        <charset val="136"/>
      </rPr>
      <t>特殊業務(註1)</t>
    </r>
    <r>
      <rPr>
        <b/>
        <sz val="12"/>
        <rFont val="標楷體"/>
        <family val="4"/>
        <charset val="136"/>
      </rPr>
      <t>)</t>
    </r>
    <phoneticPr fontId="6" type="noConversion"/>
  </si>
  <si>
    <r>
      <rPr>
        <sz val="12"/>
        <rFont val="標楷體"/>
        <family val="4"/>
        <charset val="136"/>
      </rPr>
      <t>保發中心天災風險資本標準係數法試算表</t>
    </r>
    <r>
      <rPr>
        <sz val="12"/>
        <rFont val="Times New Roman"/>
        <family val="1"/>
      </rPr>
      <t>V202212</t>
    </r>
    <phoneticPr fontId="36" type="noConversion"/>
  </si>
  <si>
    <r>
      <rPr>
        <sz val="12"/>
        <rFont val="標楷體"/>
        <family val="4"/>
        <charset val="136"/>
      </rPr>
      <t>註</t>
    </r>
    <r>
      <rPr>
        <sz val="12"/>
        <rFont val="Times New Roman"/>
        <family val="1"/>
      </rPr>
      <t>2</t>
    </r>
    <r>
      <rPr>
        <sz val="12"/>
        <rFont val="標楷體"/>
        <family val="4"/>
        <charset val="136"/>
      </rPr>
      <t>：依據我國清償能力制度導入天災風險資本計提規範，自有資本之計算加入會計險別</t>
    </r>
    <r>
      <rPr>
        <sz val="12"/>
        <rFont val="Times New Roman"/>
        <family val="1"/>
      </rPr>
      <t>06(</t>
    </r>
    <r>
      <rPr>
        <sz val="12"/>
        <rFont val="標楷體"/>
        <family val="4"/>
        <charset val="136"/>
      </rPr>
      <t>貨物運輸保險</t>
    </r>
    <r>
      <rPr>
        <sz val="12"/>
        <rFont val="Times New Roman"/>
        <family val="1"/>
      </rPr>
      <t>)</t>
    </r>
    <r>
      <rPr>
        <sz val="12"/>
        <rFont val="標楷體"/>
        <family val="4"/>
        <charset val="136"/>
      </rPr>
      <t>、</t>
    </r>
    <r>
      <rPr>
        <sz val="12"/>
        <rFont val="Times New Roman"/>
        <family val="1"/>
      </rPr>
      <t>19(</t>
    </r>
    <r>
      <rPr>
        <sz val="12"/>
        <rFont val="標楷體"/>
        <family val="4"/>
        <charset val="136"/>
      </rPr>
      <t>工程保險</t>
    </r>
    <r>
      <rPr>
        <sz val="12"/>
        <rFont val="Times New Roman"/>
        <family val="1"/>
      </rPr>
      <t>)</t>
    </r>
    <r>
      <rPr>
        <sz val="12"/>
        <rFont val="標楷體"/>
        <family val="4"/>
        <charset val="136"/>
      </rPr>
      <t>、</t>
    </r>
    <r>
      <rPr>
        <sz val="12"/>
        <rFont val="Times New Roman"/>
        <family val="1"/>
      </rPr>
      <t>25(</t>
    </r>
    <r>
      <rPr>
        <sz val="12"/>
        <rFont val="標楷體"/>
        <family val="4"/>
        <charset val="136"/>
      </rPr>
      <t>商業性地震保險</t>
    </r>
    <r>
      <rPr>
        <sz val="12"/>
        <rFont val="Times New Roman"/>
        <family val="1"/>
      </rPr>
      <t>)</t>
    </r>
    <r>
      <rPr>
        <sz val="12"/>
        <rFont val="標楷體"/>
        <family val="4"/>
        <charset val="136"/>
      </rPr>
      <t>及</t>
    </r>
    <r>
      <rPr>
        <sz val="12"/>
        <rFont val="Times New Roman"/>
        <family val="1"/>
      </rPr>
      <t>28(</t>
    </r>
    <r>
      <rPr>
        <sz val="12"/>
        <rFont val="標楷體"/>
        <family val="4"/>
        <charset val="136"/>
      </rPr>
      <t>颱風洪水保險</t>
    </r>
    <r>
      <rPr>
        <sz val="12"/>
        <rFont val="Times New Roman"/>
        <family val="1"/>
      </rPr>
      <t>)</t>
    </r>
    <r>
      <rPr>
        <sz val="12"/>
        <rFont val="標楷體"/>
        <family val="4"/>
        <charset val="136"/>
      </rPr>
      <t>之重大事故特別準備金權益及負債合計金額。</t>
    </r>
    <phoneticPr fontId="4" type="noConversion"/>
  </si>
  <si>
    <r>
      <t>R</t>
    </r>
    <r>
      <rPr>
        <vertAlign val="subscript"/>
        <sz val="12"/>
        <rFont val="Times New Roman"/>
        <family val="1"/>
      </rPr>
      <t>0C</t>
    </r>
    <r>
      <rPr>
        <sz val="12"/>
        <rFont val="標楷體"/>
        <family val="4"/>
        <charset val="136"/>
      </rPr>
      <t>：資產風險</t>
    </r>
    <r>
      <rPr>
        <sz val="12"/>
        <rFont val="Times New Roman"/>
        <family val="1"/>
      </rPr>
      <t>--</t>
    </r>
    <r>
      <rPr>
        <sz val="12"/>
        <rFont val="標楷體"/>
        <family val="4"/>
        <charset val="136"/>
      </rPr>
      <t>關係人匯率風險</t>
    </r>
    <phoneticPr fontId="4" type="noConversion"/>
  </si>
  <si>
    <r>
      <t>R</t>
    </r>
    <r>
      <rPr>
        <vertAlign val="subscript"/>
        <sz val="12"/>
        <rFont val="Times New Roman"/>
        <family val="1"/>
      </rPr>
      <t>1</t>
    </r>
    <r>
      <rPr>
        <sz val="12"/>
        <rFont val="標楷體"/>
        <family val="4"/>
        <charset val="136"/>
      </rPr>
      <t>：資產風險</t>
    </r>
    <r>
      <rPr>
        <sz val="12"/>
        <rFont val="Times New Roman"/>
        <family val="1"/>
      </rPr>
      <t>--</t>
    </r>
    <r>
      <rPr>
        <sz val="12"/>
        <rFont val="標楷體"/>
        <family val="4"/>
        <charset val="136"/>
      </rPr>
      <t>非關係人風險</t>
    </r>
    <phoneticPr fontId="4" type="noConversion"/>
  </si>
  <si>
    <r>
      <t>R</t>
    </r>
    <r>
      <rPr>
        <vertAlign val="subscript"/>
        <sz val="12"/>
        <rFont val="Times New Roman"/>
        <family val="1"/>
      </rPr>
      <t>1O</t>
    </r>
    <r>
      <rPr>
        <sz val="12"/>
        <rFont val="標楷體"/>
        <family val="4"/>
        <charset val="136"/>
      </rPr>
      <t>：資產風險</t>
    </r>
    <r>
      <rPr>
        <sz val="12"/>
        <rFont val="Times New Roman"/>
        <family val="1"/>
      </rPr>
      <t>--</t>
    </r>
    <r>
      <rPr>
        <sz val="12"/>
        <rFont val="標楷體"/>
        <family val="4"/>
        <charset val="136"/>
      </rPr>
      <t>除股票及匯率以外之資產風險</t>
    </r>
    <phoneticPr fontId="4" type="noConversion"/>
  </si>
  <si>
    <r>
      <t>R</t>
    </r>
    <r>
      <rPr>
        <vertAlign val="subscript"/>
        <sz val="12"/>
        <rFont val="Times New Roman"/>
        <family val="1"/>
      </rPr>
      <t>1C</t>
    </r>
    <r>
      <rPr>
        <sz val="12"/>
        <rFont val="標楷體"/>
        <family val="4"/>
        <charset val="136"/>
      </rPr>
      <t>：資產風險</t>
    </r>
    <r>
      <rPr>
        <sz val="12"/>
        <rFont val="Times New Roman"/>
        <family val="1"/>
      </rPr>
      <t>--</t>
    </r>
    <r>
      <rPr>
        <sz val="12"/>
        <rFont val="標楷體"/>
        <family val="4"/>
        <charset val="136"/>
      </rPr>
      <t>非關係人匯率風險</t>
    </r>
    <phoneticPr fontId="4" type="noConversion"/>
  </si>
  <si>
    <r>
      <t>R</t>
    </r>
    <r>
      <rPr>
        <vertAlign val="subscript"/>
        <sz val="12"/>
        <rFont val="Times New Roman"/>
        <family val="1"/>
      </rPr>
      <t>1S</t>
    </r>
    <r>
      <rPr>
        <sz val="12"/>
        <rFont val="標楷體"/>
        <family val="4"/>
        <charset val="136"/>
      </rPr>
      <t>：資產風險</t>
    </r>
    <r>
      <rPr>
        <sz val="12"/>
        <rFont val="Times New Roman"/>
        <family val="1"/>
      </rPr>
      <t>--</t>
    </r>
    <r>
      <rPr>
        <sz val="12"/>
        <rFont val="標楷體"/>
        <family val="4"/>
        <charset val="136"/>
      </rPr>
      <t>非關係人股票風險</t>
    </r>
    <phoneticPr fontId="4" type="noConversion"/>
  </si>
  <si>
    <r>
      <t>R</t>
    </r>
    <r>
      <rPr>
        <vertAlign val="subscript"/>
        <sz val="12"/>
        <rFont val="Times New Roman"/>
        <family val="1"/>
      </rPr>
      <t>2</t>
    </r>
    <r>
      <rPr>
        <sz val="12"/>
        <rFont val="標楷體"/>
        <family val="4"/>
        <charset val="136"/>
      </rPr>
      <t>：信用風險</t>
    </r>
    <phoneticPr fontId="4" type="noConversion"/>
  </si>
  <si>
    <r>
      <t>R</t>
    </r>
    <r>
      <rPr>
        <vertAlign val="subscript"/>
        <sz val="12"/>
        <rFont val="Times New Roman"/>
        <family val="1"/>
      </rPr>
      <t>3a</t>
    </r>
    <r>
      <rPr>
        <sz val="12"/>
        <rFont val="標楷體"/>
        <family val="4"/>
        <charset val="136"/>
      </rPr>
      <t>：核保風險</t>
    </r>
    <r>
      <rPr>
        <sz val="12"/>
        <rFont val="Times New Roman"/>
        <family val="1"/>
      </rPr>
      <t>--</t>
    </r>
    <r>
      <rPr>
        <sz val="12"/>
        <rFont val="標楷體"/>
        <family val="4"/>
        <charset val="136"/>
      </rPr>
      <t>準備金風險</t>
    </r>
    <phoneticPr fontId="4" type="noConversion"/>
  </si>
  <si>
    <r>
      <t>R</t>
    </r>
    <r>
      <rPr>
        <vertAlign val="subscript"/>
        <sz val="12"/>
        <rFont val="標楷體"/>
        <family val="4"/>
        <charset val="136"/>
      </rPr>
      <t>3b</t>
    </r>
    <r>
      <rPr>
        <sz val="12"/>
        <rFont val="標楷體"/>
        <family val="4"/>
        <charset val="136"/>
      </rPr>
      <t>：核保風險--保費風險</t>
    </r>
    <phoneticPr fontId="4" type="noConversion"/>
  </si>
  <si>
    <r>
      <t>R</t>
    </r>
    <r>
      <rPr>
        <vertAlign val="subscript"/>
        <sz val="12"/>
        <rFont val="Times New Roman"/>
        <family val="1"/>
      </rPr>
      <t>3c</t>
    </r>
    <r>
      <rPr>
        <sz val="12"/>
        <rFont val="標楷體"/>
        <family val="4"/>
        <charset val="136"/>
      </rPr>
      <t>：核保風險</t>
    </r>
    <r>
      <rPr>
        <sz val="12"/>
        <rFont val="Times New Roman"/>
        <family val="1"/>
      </rPr>
      <t>--</t>
    </r>
    <r>
      <rPr>
        <sz val="12"/>
        <rFont val="標楷體"/>
        <family val="4"/>
        <charset val="136"/>
      </rPr>
      <t>長年期保險風險</t>
    </r>
    <phoneticPr fontId="4" type="noConversion"/>
  </si>
  <si>
    <r>
      <t>R</t>
    </r>
    <r>
      <rPr>
        <vertAlign val="subscript"/>
        <sz val="12"/>
        <rFont val="Times New Roman"/>
        <family val="1"/>
      </rPr>
      <t>3d</t>
    </r>
    <r>
      <rPr>
        <sz val="12"/>
        <rFont val="標楷體"/>
        <family val="4"/>
        <charset val="136"/>
      </rPr>
      <t>：天災風險</t>
    </r>
    <phoneticPr fontId="4" type="noConversion"/>
  </si>
  <si>
    <r>
      <t>R</t>
    </r>
    <r>
      <rPr>
        <vertAlign val="subscript"/>
        <sz val="12"/>
        <rFont val="Times New Roman"/>
        <family val="1"/>
      </rPr>
      <t>4</t>
    </r>
    <r>
      <rPr>
        <sz val="12"/>
        <rFont val="標楷體"/>
        <family val="4"/>
        <charset val="136"/>
      </rPr>
      <t>：資產負債配置風險</t>
    </r>
    <phoneticPr fontId="4" type="noConversion"/>
  </si>
  <si>
    <r>
      <t>R</t>
    </r>
    <r>
      <rPr>
        <vertAlign val="subscript"/>
        <sz val="12"/>
        <rFont val="Times New Roman"/>
        <family val="1"/>
      </rPr>
      <t>5</t>
    </r>
    <r>
      <rPr>
        <sz val="12"/>
        <rFont val="標楷體"/>
        <family val="4"/>
        <charset val="136"/>
      </rPr>
      <t>：其他風險</t>
    </r>
    <phoneticPr fontId="4" type="noConversion"/>
  </si>
  <si>
    <r>
      <rPr>
        <sz val="12"/>
        <rFont val="標楷體"/>
        <family val="4"/>
        <charset val="136"/>
      </rPr>
      <t>自有資本總額</t>
    </r>
    <phoneticPr fontId="4" type="noConversion"/>
  </si>
  <si>
    <t>註：火險代碼為F、工程險之營造綜合保險代碼為E1、工程險之安裝工程綜合保險代碼為E2。</t>
    <phoneticPr fontId="36" type="noConversion"/>
  </si>
  <si>
    <r>
      <rPr>
        <sz val="12"/>
        <rFont val="標楷體"/>
        <family val="4"/>
        <charset val="136"/>
      </rPr>
      <t>損失率</t>
    </r>
    <r>
      <rPr>
        <sz val="12"/>
        <rFont val="Times New Roman"/>
        <family val="1"/>
      </rPr>
      <t>-AAL (‰)</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</si>
</sst>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0_-;\-* #,##0_-;_-* &quot;-&quot;_-;_-@_-"/>
    <numFmt numFmtId="43" formatCode="_-* #,##0.00_-;\-* #,##0.00_-;_-* &quot;-&quot;??_-;_-@_-"/>
    <numFmt numFmtId="176" formatCode="_-* #,##0_-;\-* #,##0_-;_-* &quot;-&quot;??_-;_-@_-"/>
    <numFmt numFmtId="177" formatCode="0.000_);[Red]\(0.000\)"/>
    <numFmt numFmtId="178" formatCode="_-* #,##0,,_-;\-* #,##0,,_-;_-* &quot;-&quot;?_-;_-@_-"/>
    <numFmt numFmtId="179" formatCode="0.0000"/>
    <numFmt numFmtId="180" formatCode="0.0%"/>
    <numFmt numFmtId="181" formatCode="#,##0_ "/>
    <numFmt numFmtId="182" formatCode="_-* #,##0.00000_-;\-* #,##0.00000_-;_-* &quot;-&quot;??_-;_-@_-"/>
    <numFmt numFmtId="183" formatCode="_-* #,##0.000_-;\-* #,##0.000_-;_-* &quot;-&quot;??_-;_-@_-"/>
    <numFmt numFmtId="184" formatCode="0.000%"/>
    <numFmt numFmtId="185" formatCode="_-* #,##0.00,,_-;\-* #,##0.00,,_-;_-* &quot;-&quot;?_-;_-@_-"/>
    <numFmt numFmtId="186" formatCode="0.00000_ "/>
    <numFmt numFmtId="187" formatCode="#,##0_);[Red]\(#,##0\)"/>
    <numFmt numFmtId="188" formatCode="_-* #,##0.0_-;\-* #,##0.0_-;_-* &quot;-&quot;??_-;_-@_-"/>
    <numFmt numFmtId="189" formatCode="0.00000"/>
    <numFmt numFmtId="190" formatCode="_-* #,##0.0000_-;\-* #,##0.0000_-;_-* &quot;-&quot;??_-;_-@_-"/>
    <numFmt numFmtId="191" formatCode="_-* #,##0.000000_-;\-* #,##0.000000_-;_-* &quot;-&quot;??_-;_-@_-"/>
    <numFmt numFmtId="192" formatCode="_-* #,##0.0000000_-;\-* #,##0.0000000_-;_-* &quot;-&quot;??_-;_-@_-"/>
    <numFmt numFmtId="193" formatCode="_-* #,##0.000000000_-;\-* #,##0.000000000_-;_-* &quot;-&quot;??_-;_-@_-"/>
    <numFmt numFmtId="194" formatCode="0.0000%"/>
    <numFmt numFmtId="195" formatCode="_-* #,##0.000000000000000_-;\-* #,##0.000000000000000_-;_-* &quot;-&quot;??_-;_-@_-"/>
    <numFmt numFmtId="196" formatCode="0.000000000"/>
    <numFmt numFmtId="197" formatCode="0.0000000"/>
    <numFmt numFmtId="198" formatCode="?,???,???,???"/>
    <numFmt numFmtId="199" formatCode="0.0000_ "/>
    <numFmt numFmtId="200" formatCode="_(* #,##0.00_);_(* \(#,##0.00\);_(* &quot;-&quot;??_);_(@_)"/>
    <numFmt numFmtId="201" formatCode="_(* #,##0_);_(* \(#,##0\);_(* &quot;-&quot;??_);_(@_)"/>
    <numFmt numFmtId="202" formatCode="0.0000_);[Red]\(0.0000\)"/>
    <numFmt numFmtId="203" formatCode="#,##0.0_ "/>
    <numFmt numFmtId="204" formatCode="\[0\]"/>
    <numFmt numFmtId="205" formatCode="#,##0_);\(#,##0\)"/>
    <numFmt numFmtId="206" formatCode="?,???,???,??0"/>
  </numFmts>
  <fonts count="80"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9"/>
      <name val="新細明體"/>
      <family val="1"/>
      <charset val="136"/>
    </font>
    <font>
      <sz val="9"/>
      <name val="新細明體"/>
      <family val="1"/>
      <charset val="136"/>
    </font>
    <font>
      <sz val="9"/>
      <color indexed="8"/>
      <name val="新細明體"/>
      <family val="1"/>
      <charset val="136"/>
    </font>
    <font>
      <b/>
      <sz val="11"/>
      <color indexed="81"/>
      <name val="細明體"/>
      <family val="3"/>
      <charset val="136"/>
    </font>
    <font>
      <b/>
      <sz val="11"/>
      <color indexed="81"/>
      <name val="Tahoma"/>
      <family val="2"/>
    </font>
    <font>
      <sz val="11"/>
      <color indexed="81"/>
      <name val="Tahoma"/>
      <family val="2"/>
    </font>
    <font>
      <sz val="11"/>
      <color indexed="81"/>
      <name val="細明體"/>
      <family val="3"/>
      <charset val="136"/>
    </font>
    <font>
      <b/>
      <sz val="12"/>
      <color indexed="81"/>
      <name val="細明體"/>
      <family val="3"/>
      <charset val="136"/>
    </font>
    <font>
      <b/>
      <sz val="12"/>
      <color indexed="81"/>
      <name val="Tahoma"/>
      <family val="2"/>
    </font>
    <font>
      <sz val="12"/>
      <color indexed="81"/>
      <name val="Tahoma"/>
      <family val="2"/>
    </font>
    <font>
      <sz val="12"/>
      <color indexed="81"/>
      <name val="細明體"/>
      <family val="3"/>
      <charset val="136"/>
    </font>
    <font>
      <sz val="12"/>
      <name val="新細明體"/>
      <family val="1"/>
      <charset val="136"/>
    </font>
    <font>
      <sz val="12"/>
      <name val="標楷體"/>
      <family val="4"/>
      <charset val="136"/>
    </font>
    <font>
      <sz val="12"/>
      <color indexed="8"/>
      <name val="新細明體"/>
      <family val="1"/>
      <charset val="136"/>
    </font>
    <font>
      <sz val="9"/>
      <name val="細明體"/>
      <family val="3"/>
      <charset val="136"/>
    </font>
    <font>
      <b/>
      <sz val="12"/>
      <name val="標楷體"/>
      <family val="4"/>
      <charset val="136"/>
    </font>
    <font>
      <sz val="12"/>
      <name val="Times New Roman"/>
      <family val="1"/>
    </font>
    <font>
      <b/>
      <sz val="12"/>
      <name val="Times New Roman"/>
      <family val="1"/>
    </font>
    <font>
      <vertAlign val="subscript"/>
      <sz val="12"/>
      <name val="Times New Roman"/>
      <family val="1"/>
    </font>
    <font>
      <sz val="16"/>
      <name val="標楷體"/>
      <family val="4"/>
      <charset val="136"/>
    </font>
    <font>
      <b/>
      <sz val="12"/>
      <color indexed="10"/>
      <name val="標楷體"/>
      <family val="4"/>
      <charset val="136"/>
    </font>
    <font>
      <sz val="11"/>
      <name val="標楷體"/>
      <family val="4"/>
      <charset val="136"/>
    </font>
    <font>
      <sz val="16"/>
      <name val="Times New Roman"/>
      <family val="1"/>
    </font>
    <font>
      <b/>
      <sz val="16"/>
      <name val="Times New Roman"/>
      <family val="1"/>
    </font>
    <font>
      <b/>
      <sz val="12"/>
      <color indexed="10"/>
      <name val="Times New Roman"/>
      <family val="1"/>
    </font>
    <font>
      <sz val="11"/>
      <name val="Times New Roman"/>
      <family val="1"/>
    </font>
    <font>
      <b/>
      <sz val="12"/>
      <name val="細明體"/>
      <family val="3"/>
      <charset val="136"/>
    </font>
    <font>
      <sz val="12"/>
      <color theme="1"/>
      <name val="新細明體"/>
      <family val="1"/>
      <charset val="136"/>
      <scheme val="minor"/>
    </font>
    <font>
      <sz val="12"/>
      <color rgb="FFFF0000"/>
      <name val="Times New Roman"/>
      <family val="1"/>
    </font>
    <font>
      <sz val="12"/>
      <color theme="1"/>
      <name val="Times New Roman"/>
      <family val="1"/>
    </font>
    <font>
      <b/>
      <sz val="12"/>
      <color rgb="FFFF0000"/>
      <name val="Times New Roman"/>
      <family val="1"/>
    </font>
    <font>
      <sz val="9"/>
      <name val="新細明體"/>
      <family val="1"/>
      <charset val="136"/>
      <scheme val="minor"/>
    </font>
    <font>
      <sz val="12"/>
      <color indexed="8"/>
      <name val="標楷體"/>
      <family val="4"/>
      <charset val="136"/>
    </font>
    <font>
      <sz val="12"/>
      <color indexed="8"/>
      <name val="Times New Roman"/>
      <family val="1"/>
    </font>
    <font>
      <b/>
      <sz val="12"/>
      <color theme="1"/>
      <name val="Times New Roman"/>
      <family val="1"/>
    </font>
    <font>
      <b/>
      <sz val="12"/>
      <color indexed="8"/>
      <name val="標楷體"/>
      <family val="4"/>
      <charset val="136"/>
    </font>
    <font>
      <sz val="9"/>
      <name val="新細明體"/>
      <family val="2"/>
      <charset val="136"/>
      <scheme val="minor"/>
    </font>
    <font>
      <b/>
      <sz val="12"/>
      <color rgb="FFFF0000"/>
      <name val="標楷體"/>
      <family val="4"/>
      <charset val="136"/>
    </font>
    <font>
      <sz val="12"/>
      <color theme="4" tint="-0.499984740745262"/>
      <name val="Times New Roman"/>
      <family val="1"/>
    </font>
    <font>
      <b/>
      <vertAlign val="subscript"/>
      <sz val="12"/>
      <name val="Times New Roman"/>
      <family val="1"/>
    </font>
    <font>
      <sz val="10"/>
      <name val="Times New Roman"/>
      <family val="1"/>
    </font>
    <font>
      <sz val="12"/>
      <color rgb="FF000000"/>
      <name val="標楷體"/>
      <family val="4"/>
      <charset val="136"/>
    </font>
    <font>
      <b/>
      <sz val="12"/>
      <color indexed="8"/>
      <name val="Times New Roman"/>
      <family val="1"/>
    </font>
    <font>
      <sz val="12"/>
      <color rgb="FF000000"/>
      <name val="Times New Roman"/>
      <family val="1"/>
    </font>
    <font>
      <b/>
      <sz val="12"/>
      <name val="Times New Roman"/>
      <family val="4"/>
      <charset val="136"/>
    </font>
    <font>
      <sz val="9"/>
      <name val="標楷體"/>
      <family val="4"/>
      <charset val="136"/>
    </font>
    <font>
      <b/>
      <sz val="11"/>
      <name val="標楷體"/>
      <family val="4"/>
      <charset val="136"/>
    </font>
    <font>
      <b/>
      <sz val="11"/>
      <name val="Times New Roman"/>
      <family val="1"/>
    </font>
    <font>
      <b/>
      <sz val="10"/>
      <name val="Times New Roman"/>
      <family val="1"/>
    </font>
    <font>
      <sz val="12"/>
      <name val="Times New Roman"/>
      <family val="4"/>
      <charset val="136"/>
    </font>
    <font>
      <strike/>
      <sz val="12"/>
      <name val="Times New Roman"/>
      <family val="1"/>
    </font>
    <font>
      <sz val="12"/>
      <color rgb="FF000000"/>
      <name val="Times New Roman"/>
      <family val="4"/>
      <charset val="136"/>
    </font>
    <font>
      <sz val="12"/>
      <name val="新細明體"/>
      <family val="1"/>
      <charset val="136"/>
      <scheme val="minor"/>
    </font>
    <font>
      <vertAlign val="subscript"/>
      <sz val="12"/>
      <color indexed="8"/>
      <name val="Times New Roman"/>
      <family val="1"/>
    </font>
    <font>
      <sz val="12"/>
      <color theme="1"/>
      <name val="標楷體"/>
      <family val="4"/>
      <charset val="136"/>
    </font>
    <font>
      <b/>
      <sz val="12"/>
      <name val="Times New Roman"/>
      <family val="4"/>
    </font>
    <font>
      <sz val="12"/>
      <color rgb="FF000000"/>
      <name val="微軟正黑體"/>
      <family val="1"/>
      <charset val="136"/>
    </font>
    <font>
      <sz val="12"/>
      <color rgb="FF000000"/>
      <name val="標楷體"/>
      <family val="2"/>
      <charset val="136"/>
    </font>
    <font>
      <sz val="12"/>
      <color rgb="FF000000"/>
      <name val="Calibri Light"/>
      <family val="2"/>
    </font>
    <font>
      <sz val="12"/>
      <color theme="1"/>
      <name val="Calibri Light"/>
      <family val="2"/>
    </font>
    <font>
      <sz val="12"/>
      <name val="Calibri Light"/>
      <family val="2"/>
    </font>
    <font>
      <sz val="12"/>
      <color rgb="FF000000"/>
      <name val="Times New Roman"/>
      <family val="4"/>
    </font>
    <font>
      <sz val="24"/>
      <name val="Times New Roman"/>
      <family val="1"/>
    </font>
    <font>
      <sz val="24"/>
      <name val="標楷體"/>
      <family val="4"/>
      <charset val="136"/>
    </font>
    <font>
      <b/>
      <sz val="12"/>
      <color rgb="FF0000FF"/>
      <name val="新細明體"/>
      <family val="1"/>
      <charset val="136"/>
    </font>
    <font>
      <sz val="10"/>
      <name val="Book Antiqua"/>
      <family val="1"/>
    </font>
    <font>
      <sz val="12"/>
      <name val="Book Antiqua"/>
      <family val="1"/>
    </font>
    <font>
      <sz val="10"/>
      <name val="標楷體"/>
      <family val="4"/>
      <charset val="136"/>
    </font>
    <font>
      <b/>
      <sz val="10"/>
      <name val="Book Antiqua"/>
      <family val="1"/>
    </font>
    <font>
      <b/>
      <sz val="10"/>
      <name val="標楷體"/>
      <family val="4"/>
      <charset val="136"/>
    </font>
    <font>
      <sz val="10"/>
      <name val="Book Antiqua"/>
      <family val="4"/>
      <charset val="136"/>
    </font>
    <font>
      <sz val="10"/>
      <color rgb="FFFF0000"/>
      <name val="Book Antiqua"/>
      <family val="1"/>
    </font>
    <font>
      <sz val="10"/>
      <color rgb="FFFF0000"/>
      <name val="標楷體"/>
      <family val="4"/>
      <charset val="136"/>
    </font>
    <font>
      <sz val="10"/>
      <color rgb="FFFF0000"/>
      <name val="Book Antiqua"/>
      <family val="4"/>
      <charset val="136"/>
    </font>
    <font>
      <vertAlign val="subscript"/>
      <sz val="12"/>
      <name val="標楷體"/>
      <family val="4"/>
      <charset val="136"/>
    </font>
  </fonts>
  <fills count="28">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7"/>
        <bgColor indexed="64"/>
      </patternFill>
    </fill>
    <fill>
      <patternFill patternType="solid">
        <fgColor theme="1" tint="0.59999389629810485"/>
        <bgColor indexed="64"/>
      </patternFill>
    </fill>
    <fill>
      <patternFill patternType="solid">
        <fgColor theme="1" tint="0.79998168889431442"/>
        <bgColor indexed="64"/>
      </patternFill>
    </fill>
    <fill>
      <patternFill patternType="solid">
        <fgColor rgb="FFFFFDF7"/>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42"/>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theme="1" tint="0.39997558519241921"/>
        <bgColor indexed="64"/>
      </patternFill>
    </fill>
    <fill>
      <patternFill patternType="solid">
        <fgColor theme="5" tint="0.39997558519241921"/>
        <bgColor indexed="64"/>
      </patternFill>
    </fill>
    <fill>
      <patternFill patternType="solid">
        <fgColor indexed="55"/>
        <bgColor indexed="64"/>
      </patternFill>
    </fill>
    <fill>
      <patternFill patternType="solid">
        <fgColor rgb="FFFFF7E1"/>
        <bgColor indexed="64"/>
      </patternFill>
    </fill>
    <fill>
      <patternFill patternType="solid">
        <fgColor rgb="FFBDCFEA"/>
        <bgColor indexed="64"/>
      </patternFill>
    </fill>
  </fills>
  <borders count="176">
    <border>
      <left/>
      <right/>
      <top/>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double">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thin">
        <color indexed="64"/>
      </left>
      <right style="double">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theme="1"/>
      </left>
      <right style="thin">
        <color theme="1"/>
      </right>
      <top style="thin">
        <color theme="1"/>
      </top>
      <bottom/>
      <diagonal/>
    </border>
    <border>
      <left/>
      <right style="thin">
        <color theme="1"/>
      </right>
      <top style="medium">
        <color indexed="64"/>
      </top>
      <bottom/>
      <diagonal/>
    </border>
    <border>
      <left/>
      <right style="thin">
        <color theme="1"/>
      </right>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diagonal/>
    </border>
    <border>
      <left style="thin">
        <color theme="1"/>
      </left>
      <right/>
      <top style="medium">
        <color indexed="64"/>
      </top>
      <bottom/>
      <diagonal/>
    </border>
    <border>
      <left style="thin">
        <color theme="1"/>
      </left>
      <right/>
      <top/>
      <bottom style="thin">
        <color theme="1"/>
      </bottom>
      <diagonal/>
    </border>
    <border>
      <left style="thin">
        <color theme="1"/>
      </left>
      <right style="thin">
        <color theme="1"/>
      </right>
      <top style="medium">
        <color indexed="64"/>
      </top>
      <bottom/>
      <diagonal/>
    </border>
    <border>
      <left style="thin">
        <color theme="1"/>
      </left>
      <right style="thin">
        <color theme="1"/>
      </right>
      <top/>
      <bottom style="thin">
        <color theme="1"/>
      </bottom>
      <diagonal/>
    </border>
    <border>
      <left style="thin">
        <color indexed="64"/>
      </left>
      <right style="double">
        <color indexed="64"/>
      </right>
      <top/>
      <bottom style="thin">
        <color theme="1"/>
      </bottom>
      <diagonal/>
    </border>
    <border>
      <left style="medium">
        <color indexed="64"/>
      </left>
      <right style="thin">
        <color theme="1"/>
      </right>
      <top style="medium">
        <color indexed="64"/>
      </top>
      <bottom style="thin">
        <color theme="1"/>
      </bottom>
      <diagonal/>
    </border>
    <border>
      <left style="medium">
        <color indexed="64"/>
      </left>
      <right style="thin">
        <color theme="1"/>
      </right>
      <top style="thin">
        <color theme="1"/>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hair">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theme="1"/>
      </top>
      <bottom style="thin">
        <color theme="1"/>
      </bottom>
      <diagonal/>
    </border>
    <border>
      <left style="thin">
        <color indexed="64"/>
      </left>
      <right/>
      <top style="thin">
        <color theme="1"/>
      </top>
      <bottom style="medium">
        <color indexed="64"/>
      </bottom>
      <diagonal/>
    </border>
    <border>
      <left style="double">
        <color indexed="64"/>
      </left>
      <right style="thin">
        <color theme="1"/>
      </right>
      <top style="medium">
        <color indexed="64"/>
      </top>
      <bottom/>
      <diagonal/>
    </border>
    <border>
      <left style="double">
        <color indexed="64"/>
      </left>
      <right style="thin">
        <color theme="1"/>
      </right>
      <top/>
      <bottom style="thin">
        <color theme="1"/>
      </bottom>
      <diagonal/>
    </border>
    <border>
      <left style="double">
        <color indexed="64"/>
      </left>
      <right style="thin">
        <color theme="1"/>
      </right>
      <top style="thin">
        <color theme="1"/>
      </top>
      <bottom style="thin">
        <color theme="1"/>
      </bottom>
      <diagonal/>
    </border>
    <border>
      <left style="double">
        <color indexed="64"/>
      </left>
      <right style="thin">
        <color theme="1"/>
      </right>
      <top style="thin">
        <color theme="1"/>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thin">
        <color theme="1"/>
      </bottom>
      <diagonal/>
    </border>
    <border>
      <left style="double">
        <color indexed="64"/>
      </left>
      <right/>
      <top style="thin">
        <color theme="1"/>
      </top>
      <bottom style="medium">
        <color indexed="64"/>
      </bottom>
      <diagonal/>
    </border>
    <border>
      <left/>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medium">
        <color indexed="64"/>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theme="1"/>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diagonalUp="1" diagonalDown="1">
      <left/>
      <right style="hair">
        <color indexed="64"/>
      </right>
      <top style="hair">
        <color indexed="64"/>
      </top>
      <bottom style="hair">
        <color indexed="64"/>
      </bottom>
      <diagonal style="thin">
        <color indexed="64"/>
      </diagonal>
    </border>
    <border diagonalUp="1" diagonalDown="1">
      <left/>
      <right style="hair">
        <color indexed="64"/>
      </right>
      <top style="hair">
        <color indexed="64"/>
      </top>
      <bottom style="thin">
        <color indexed="64"/>
      </bottom>
      <diagonal style="thin">
        <color indexed="64"/>
      </diagonal>
    </border>
    <border>
      <left style="hair">
        <color indexed="64"/>
      </left>
      <right style="hair">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top style="double">
        <color indexed="64"/>
      </top>
      <bottom style="thin">
        <color indexed="64"/>
      </bottom>
      <diagonal/>
    </border>
  </borders>
  <cellStyleXfs count="24">
    <xf numFmtId="0" fontId="0" fillId="0" borderId="0">
      <alignment vertical="center"/>
    </xf>
    <xf numFmtId="0" fontId="32" fillId="0" borderId="0">
      <alignment vertical="center"/>
    </xf>
    <xf numFmtId="0" fontId="16" fillId="0" borderId="0"/>
    <xf numFmtId="0" fontId="16" fillId="0" borderId="0"/>
    <xf numFmtId="0" fontId="16" fillId="0" borderId="0"/>
    <xf numFmtId="0" fontId="16" fillId="0" borderId="0">
      <alignment vertical="center"/>
    </xf>
    <xf numFmtId="0" fontId="16" fillId="0" borderId="0"/>
    <xf numFmtId="43" fontId="32" fillId="0" borderId="0" applyFont="0" applyFill="0" applyBorder="0" applyAlignment="0" applyProtection="0">
      <alignment vertical="center"/>
    </xf>
    <xf numFmtId="43" fontId="18" fillId="0" borderId="0" applyFont="0" applyFill="0" applyBorder="0" applyAlignment="0" applyProtection="0">
      <alignment vertical="center"/>
    </xf>
    <xf numFmtId="43" fontId="16" fillId="0" borderId="0" applyFont="0" applyFill="0" applyBorder="0" applyAlignment="0" applyProtection="0"/>
    <xf numFmtId="43" fontId="18" fillId="0" borderId="0" applyFont="0" applyFill="0" applyBorder="0" applyAlignment="0" applyProtection="0">
      <alignment vertical="center"/>
    </xf>
    <xf numFmtId="9" fontId="32" fillId="0" borderId="0" applyFont="0" applyFill="0" applyBorder="0" applyAlignment="0" applyProtection="0">
      <alignment vertical="center"/>
    </xf>
    <xf numFmtId="9" fontId="7" fillId="0" borderId="0" applyFont="0" applyFill="0" applyBorder="0" applyAlignment="0" applyProtection="0"/>
    <xf numFmtId="9" fontId="18" fillId="0" borderId="0" applyFont="0" applyFill="0" applyBorder="0" applyAlignment="0" applyProtection="0">
      <alignment vertical="center"/>
    </xf>
    <xf numFmtId="9" fontId="16" fillId="0" borderId="0" applyFont="0" applyFill="0" applyBorder="0" applyAlignment="0" applyProtection="0"/>
    <xf numFmtId="0" fontId="3" fillId="0" borderId="0">
      <alignment vertical="center"/>
    </xf>
    <xf numFmtId="0" fontId="16" fillId="0" borderId="0"/>
    <xf numFmtId="0" fontId="16" fillId="0" borderId="0"/>
    <xf numFmtId="200" fontId="21" fillId="0" borderId="0" applyFont="0" applyFill="0" applyBorder="0" applyAlignment="0" applyProtection="0"/>
    <xf numFmtId="0" fontId="16" fillId="0" borderId="0"/>
    <xf numFmtId="0" fontId="2" fillId="0" borderId="0">
      <alignment vertical="center"/>
    </xf>
    <xf numFmtId="43" fontId="2" fillId="0" borderId="0" applyFont="0" applyFill="0" applyBorder="0" applyAlignment="0" applyProtection="0">
      <alignment vertical="center"/>
    </xf>
    <xf numFmtId="0" fontId="18" fillId="0" borderId="0"/>
    <xf numFmtId="9" fontId="1" fillId="0" borderId="0" applyFont="0" applyFill="0" applyBorder="0" applyAlignment="0" applyProtection="0">
      <alignment vertical="center"/>
    </xf>
  </cellStyleXfs>
  <cellXfs count="752">
    <xf numFmtId="0" fontId="0" fillId="0" borderId="0" xfId="0">
      <alignment vertical="center"/>
    </xf>
    <xf numFmtId="0" fontId="27" fillId="0" borderId="0" xfId="0" applyFont="1">
      <alignment vertical="center"/>
    </xf>
    <xf numFmtId="0" fontId="21" fillId="0" borderId="0" xfId="0" applyFont="1">
      <alignment vertical="center"/>
    </xf>
    <xf numFmtId="0" fontId="22" fillId="0" borderId="3" xfId="1" applyFont="1" applyBorder="1" applyAlignment="1">
      <alignment horizontal="center" vertical="center"/>
    </xf>
    <xf numFmtId="176" fontId="21" fillId="3" borderId="3" xfId="7" applyNumberFormat="1" applyFont="1" applyFill="1" applyBorder="1" applyAlignment="1">
      <alignment horizontal="center" vertical="center"/>
    </xf>
    <xf numFmtId="176" fontId="21" fillId="3" borderId="3" xfId="7" applyNumberFormat="1" applyFont="1" applyFill="1" applyBorder="1" applyAlignment="1">
      <alignment vertical="center"/>
    </xf>
    <xf numFmtId="0" fontId="22" fillId="0" borderId="3" xfId="1" applyFont="1" applyBorder="1" applyAlignment="1">
      <alignment horizontal="center" vertical="center" wrapText="1"/>
    </xf>
    <xf numFmtId="0" fontId="22" fillId="0" borderId="0" xfId="0" applyFont="1">
      <alignment vertical="center"/>
    </xf>
    <xf numFmtId="0" fontId="21" fillId="0" borderId="0" xfId="0" applyFont="1" applyAlignment="1">
      <alignment horizontal="center" vertical="center"/>
    </xf>
    <xf numFmtId="0" fontId="22" fillId="10" borderId="3" xfId="0" applyFont="1" applyFill="1" applyBorder="1" applyAlignment="1">
      <alignment horizontal="center" vertical="center"/>
    </xf>
    <xf numFmtId="176" fontId="21" fillId="3" borderId="3" xfId="7" applyNumberFormat="1" applyFont="1" applyFill="1" applyBorder="1">
      <alignment vertical="center"/>
    </xf>
    <xf numFmtId="0" fontId="21" fillId="0" borderId="0" xfId="0" applyFont="1" applyAlignment="1">
      <alignment horizontal="left" vertical="center"/>
    </xf>
    <xf numFmtId="0" fontId="21" fillId="0" borderId="3" xfId="0" applyFont="1" applyBorder="1">
      <alignment vertical="center"/>
    </xf>
    <xf numFmtId="0" fontId="21" fillId="0" borderId="3" xfId="0" applyFont="1" applyBorder="1" applyAlignment="1">
      <alignment horizontal="center" vertical="center"/>
    </xf>
    <xf numFmtId="184" fontId="21" fillId="5" borderId="3" xfId="0" applyNumberFormat="1" applyFont="1" applyFill="1" applyBorder="1" applyAlignment="1">
      <alignment horizontal="center" vertical="center"/>
    </xf>
    <xf numFmtId="0" fontId="21" fillId="5" borderId="3" xfId="0" applyFont="1" applyFill="1" applyBorder="1">
      <alignment vertical="center"/>
    </xf>
    <xf numFmtId="0" fontId="21" fillId="5" borderId="3" xfId="0" applyFont="1" applyFill="1" applyBorder="1" applyAlignment="1">
      <alignment horizontal="center" vertical="center"/>
    </xf>
    <xf numFmtId="184" fontId="21" fillId="5" borderId="3" xfId="11" applyNumberFormat="1" applyFont="1" applyFill="1" applyBorder="1" applyAlignment="1">
      <alignment horizontal="center" vertical="center"/>
    </xf>
    <xf numFmtId="0" fontId="21" fillId="11" borderId="3" xfId="0" applyFont="1" applyFill="1" applyBorder="1" applyAlignment="1">
      <alignment horizontal="center" vertical="center"/>
    </xf>
    <xf numFmtId="0" fontId="22" fillId="9" borderId="63" xfId="0" applyFont="1" applyFill="1" applyBorder="1" applyAlignment="1">
      <alignment horizontal="center" vertical="center"/>
    </xf>
    <xf numFmtId="0" fontId="21" fillId="0" borderId="64" xfId="1" applyFont="1" applyBorder="1" applyAlignment="1">
      <alignment horizontal="center" vertical="center"/>
    </xf>
    <xf numFmtId="0" fontId="21" fillId="0" borderId="62" xfId="1" applyFont="1" applyBorder="1" applyAlignment="1">
      <alignment horizontal="center" vertical="center"/>
    </xf>
    <xf numFmtId="185" fontId="21" fillId="12" borderId="67" xfId="7" applyNumberFormat="1" applyFont="1" applyFill="1" applyBorder="1">
      <alignment vertical="center"/>
    </xf>
    <xf numFmtId="185" fontId="21" fillId="12" borderId="62" xfId="7" applyNumberFormat="1" applyFont="1" applyFill="1" applyBorder="1">
      <alignment vertical="center"/>
    </xf>
    <xf numFmtId="185" fontId="21" fillId="12" borderId="63" xfId="7" applyNumberFormat="1" applyFont="1" applyFill="1" applyBorder="1">
      <alignment vertical="center"/>
    </xf>
    <xf numFmtId="0" fontId="21" fillId="0" borderId="62" xfId="1" applyFont="1" applyBorder="1" applyAlignment="1">
      <alignment horizontal="center" vertical="center" wrapText="1"/>
    </xf>
    <xf numFmtId="185" fontId="22" fillId="9" borderId="71" xfId="0" applyNumberFormat="1" applyFont="1" applyFill="1" applyBorder="1">
      <alignment vertical="center"/>
    </xf>
    <xf numFmtId="185" fontId="22" fillId="9" borderId="68" xfId="0" applyNumberFormat="1" applyFont="1" applyFill="1" applyBorder="1">
      <alignment vertical="center"/>
    </xf>
    <xf numFmtId="185" fontId="22" fillId="9" borderId="72" xfId="0" applyNumberFormat="1" applyFont="1" applyFill="1" applyBorder="1">
      <alignment vertical="center"/>
    </xf>
    <xf numFmtId="185" fontId="21" fillId="13" borderId="14" xfId="0" applyNumberFormat="1" applyFont="1" applyFill="1" applyBorder="1">
      <alignment vertical="center"/>
    </xf>
    <xf numFmtId="0" fontId="22" fillId="2" borderId="2" xfId="0" quotePrefix="1" applyFont="1" applyFill="1" applyBorder="1" applyAlignment="1">
      <alignment horizontal="center" vertical="center" wrapText="1"/>
    </xf>
    <xf numFmtId="0" fontId="22" fillId="0" borderId="0" xfId="0" quotePrefix="1" applyFont="1" applyAlignment="1">
      <alignment horizontal="center" vertical="center" wrapText="1"/>
    </xf>
    <xf numFmtId="0" fontId="21" fillId="2" borderId="0" xfId="0" applyFont="1" applyFill="1" applyAlignment="1">
      <alignment horizontal="center" vertical="center"/>
    </xf>
    <xf numFmtId="0" fontId="21" fillId="3" borderId="0" xfId="0" applyFont="1" applyFill="1" applyAlignment="1">
      <alignment horizontal="center" vertical="center"/>
    </xf>
    <xf numFmtId="41" fontId="21" fillId="3" borderId="0" xfId="0" applyNumberFormat="1" applyFont="1" applyFill="1" applyAlignment="1">
      <alignment horizontal="center" vertical="center"/>
    </xf>
    <xf numFmtId="176" fontId="21" fillId="3" borderId="0" xfId="7" applyNumberFormat="1" applyFont="1" applyFill="1" applyAlignment="1">
      <alignment horizontal="center" vertical="center"/>
    </xf>
    <xf numFmtId="41" fontId="21" fillId="2" borderId="0" xfId="0" applyNumberFormat="1" applyFont="1" applyFill="1" applyAlignment="1">
      <alignment horizontal="center" vertical="center"/>
    </xf>
    <xf numFmtId="184" fontId="21" fillId="2" borderId="0" xfId="11" quotePrefix="1" applyNumberFormat="1" applyFont="1" applyFill="1" applyBorder="1" applyAlignment="1">
      <alignment horizontal="center" vertical="center" wrapText="1"/>
    </xf>
    <xf numFmtId="176" fontId="21" fillId="2" borderId="0" xfId="7" applyNumberFormat="1" applyFont="1" applyFill="1" applyAlignment="1">
      <alignment horizontal="center" vertical="center"/>
    </xf>
    <xf numFmtId="182" fontId="21" fillId="2" borderId="0" xfId="7" applyNumberFormat="1" applyFont="1" applyFill="1" applyAlignment="1">
      <alignment horizontal="center" vertical="center"/>
    </xf>
    <xf numFmtId="41" fontId="21" fillId="2" borderId="0" xfId="0" quotePrefix="1" applyNumberFormat="1" applyFont="1" applyFill="1" applyAlignment="1">
      <alignment horizontal="center" vertical="center" wrapText="1"/>
    </xf>
    <xf numFmtId="41" fontId="21" fillId="0" borderId="0" xfId="0" quotePrefix="1" applyNumberFormat="1" applyFont="1" applyAlignment="1">
      <alignment horizontal="center" vertical="center" wrapText="1"/>
    </xf>
    <xf numFmtId="9" fontId="21" fillId="3" borderId="0" xfId="0" applyNumberFormat="1" applyFont="1" applyFill="1" applyAlignment="1">
      <alignment horizontal="center" vertical="center"/>
    </xf>
    <xf numFmtId="0" fontId="22" fillId="9" borderId="3" xfId="0" applyFont="1" applyFill="1" applyBorder="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31" fillId="0" borderId="0" xfId="0" applyFont="1">
      <alignment vertical="center"/>
    </xf>
    <xf numFmtId="0" fontId="34" fillId="0" borderId="0" xfId="4" applyFont="1" applyAlignment="1">
      <alignment vertical="center" wrapText="1"/>
    </xf>
    <xf numFmtId="0" fontId="39" fillId="0" borderId="16" xfId="4" applyFont="1" applyBorder="1" applyAlignment="1">
      <alignment horizontal="center" vertical="center" wrapText="1"/>
    </xf>
    <xf numFmtId="0" fontId="39" fillId="0" borderId="86" xfId="4" applyFont="1" applyBorder="1" applyAlignment="1">
      <alignment horizontal="center" vertical="center" wrapText="1"/>
    </xf>
    <xf numFmtId="0" fontId="39" fillId="0" borderId="11" xfId="4" applyFont="1" applyBorder="1" applyAlignment="1">
      <alignment vertical="center" wrapText="1"/>
    </xf>
    <xf numFmtId="10" fontId="21" fillId="0" borderId="87" xfId="14" applyNumberFormat="1" applyFont="1" applyBorder="1" applyAlignment="1" applyProtection="1">
      <alignment horizontal="center" vertical="center" wrapText="1"/>
    </xf>
    <xf numFmtId="10" fontId="21" fillId="0" borderId="30" xfId="14" applyNumberFormat="1" applyFont="1" applyBorder="1" applyAlignment="1" applyProtection="1">
      <alignment horizontal="center" vertical="center" wrapText="1"/>
    </xf>
    <xf numFmtId="10" fontId="21" fillId="0" borderId="88" xfId="14" applyNumberFormat="1" applyFont="1" applyBorder="1" applyAlignment="1" applyProtection="1">
      <alignment horizontal="center" vertical="center" wrapText="1"/>
    </xf>
    <xf numFmtId="10" fontId="21" fillId="0" borderId="33" xfId="14" applyNumberFormat="1" applyFont="1" applyBorder="1" applyAlignment="1" applyProtection="1">
      <alignment horizontal="center" vertical="center" wrapText="1"/>
    </xf>
    <xf numFmtId="10" fontId="21" fillId="0" borderId="89" xfId="14" applyNumberFormat="1" applyFont="1" applyBorder="1" applyAlignment="1" applyProtection="1">
      <alignment horizontal="center" vertical="center" wrapText="1"/>
    </xf>
    <xf numFmtId="10" fontId="21" fillId="13" borderId="49" xfId="14" applyNumberFormat="1" applyFont="1" applyFill="1" applyBorder="1" applyAlignment="1" applyProtection="1">
      <alignment vertical="center" wrapText="1"/>
    </xf>
    <xf numFmtId="10" fontId="21" fillId="13" borderId="53" xfId="14" applyNumberFormat="1" applyFont="1" applyFill="1" applyBorder="1" applyAlignment="1" applyProtection="1">
      <alignment vertical="center" wrapText="1"/>
    </xf>
    <xf numFmtId="10" fontId="22" fillId="13" borderId="26" xfId="14" applyNumberFormat="1" applyFont="1" applyFill="1" applyBorder="1" applyAlignment="1" applyProtection="1">
      <alignment vertical="center" wrapText="1"/>
    </xf>
    <xf numFmtId="10" fontId="22" fillId="13" borderId="12" xfId="14" applyNumberFormat="1" applyFont="1" applyFill="1" applyBorder="1" applyAlignment="1" applyProtection="1">
      <alignment vertical="center" wrapText="1"/>
    </xf>
    <xf numFmtId="10" fontId="21" fillId="13" borderId="92" xfId="14" applyNumberFormat="1" applyFont="1" applyFill="1" applyBorder="1" applyAlignment="1" applyProtection="1">
      <alignment horizontal="center" vertical="center" wrapText="1"/>
    </xf>
    <xf numFmtId="10" fontId="21" fillId="0" borderId="93" xfId="14" applyNumberFormat="1" applyFont="1" applyBorder="1" applyAlignment="1" applyProtection="1">
      <alignment horizontal="center" vertical="center" wrapText="1"/>
    </xf>
    <xf numFmtId="10" fontId="21" fillId="0" borderId="94" xfId="14" applyNumberFormat="1" applyFont="1" applyBorder="1" applyAlignment="1" applyProtection="1">
      <alignment horizontal="center" vertical="center" wrapText="1"/>
    </xf>
    <xf numFmtId="0" fontId="34" fillId="0" borderId="95" xfId="4" applyFont="1" applyBorder="1" applyAlignment="1">
      <alignment vertical="center" wrapText="1"/>
    </xf>
    <xf numFmtId="10" fontId="21" fillId="0" borderId="96" xfId="14" applyNumberFormat="1" applyFont="1" applyFill="1" applyBorder="1" applyAlignment="1" applyProtection="1">
      <alignment horizontal="center" vertical="center" wrapText="1"/>
    </xf>
    <xf numFmtId="0" fontId="22" fillId="9" borderId="3" xfId="1" applyFont="1" applyFill="1" applyBorder="1" applyAlignment="1">
      <alignment horizontal="center" vertical="center"/>
    </xf>
    <xf numFmtId="0" fontId="22" fillId="9" borderId="3" xfId="0" applyFont="1" applyFill="1" applyBorder="1" applyAlignment="1">
      <alignment horizontal="center" vertical="center" wrapText="1"/>
    </xf>
    <xf numFmtId="0" fontId="22" fillId="0" borderId="46" xfId="1" applyFont="1" applyBorder="1" applyAlignment="1">
      <alignment horizontal="center" vertical="center"/>
    </xf>
    <xf numFmtId="0" fontId="22" fillId="0" borderId="3" xfId="0" applyFont="1" applyBorder="1" applyAlignment="1">
      <alignment horizontal="center" vertical="center"/>
    </xf>
    <xf numFmtId="0" fontId="22" fillId="0" borderId="3" xfId="0" applyFont="1" applyBorder="1">
      <alignment vertical="center"/>
    </xf>
    <xf numFmtId="0" fontId="34" fillId="0" borderId="0" xfId="0" applyFont="1">
      <alignment vertical="center"/>
    </xf>
    <xf numFmtId="0" fontId="21" fillId="0" borderId="0" xfId="6" applyFont="1" applyAlignment="1" applyProtection="1">
      <alignment vertical="center"/>
      <protection locked="0"/>
    </xf>
    <xf numFmtId="0" fontId="21" fillId="0" borderId="0" xfId="2" applyFont="1"/>
    <xf numFmtId="0" fontId="21" fillId="0" borderId="0" xfId="3" applyFont="1" applyAlignment="1">
      <alignment horizontal="left" vertical="center"/>
    </xf>
    <xf numFmtId="0" fontId="21" fillId="0" borderId="0" xfId="3" applyFont="1" applyAlignment="1">
      <alignment horizontal="center" vertical="center"/>
    </xf>
    <xf numFmtId="0" fontId="22" fillId="0" borderId="15" xfId="2" applyFont="1" applyBorder="1" applyAlignment="1">
      <alignment horizontal="center"/>
    </xf>
    <xf numFmtId="0" fontId="22" fillId="0" borderId="16" xfId="2" applyFont="1" applyBorder="1" applyAlignment="1">
      <alignment horizontal="center"/>
    </xf>
    <xf numFmtId="0" fontId="22" fillId="0" borderId="17" xfId="2" applyFont="1" applyBorder="1" applyAlignment="1">
      <alignment horizontal="center"/>
    </xf>
    <xf numFmtId="0" fontId="21" fillId="0" borderId="0" xfId="2" applyFont="1" applyAlignment="1">
      <alignment wrapText="1"/>
    </xf>
    <xf numFmtId="186" fontId="21" fillId="0" borderId="47" xfId="3" quotePrefix="1" applyNumberFormat="1" applyFont="1" applyBorder="1" applyAlignment="1" applyProtection="1">
      <alignment horizontal="center" vertical="center" wrapText="1"/>
      <protection locked="0"/>
    </xf>
    <xf numFmtId="186" fontId="21" fillId="0" borderId="47" xfId="3" quotePrefix="1" applyNumberFormat="1" applyFont="1" applyBorder="1" applyAlignment="1">
      <alignment horizontal="center" vertical="center" wrapText="1"/>
    </xf>
    <xf numFmtId="186" fontId="21" fillId="0" borderId="12" xfId="3" quotePrefix="1" applyNumberFormat="1" applyFont="1" applyBorder="1" applyAlignment="1">
      <alignment horizontal="center" vertical="center" wrapText="1"/>
    </xf>
    <xf numFmtId="186" fontId="21" fillId="0" borderId="10" xfId="3" applyNumberFormat="1" applyFont="1" applyBorder="1" applyAlignment="1">
      <alignment horizontal="center" vertical="center" wrapText="1"/>
    </xf>
    <xf numFmtId="0" fontId="21" fillId="0" borderId="0" xfId="3" applyFont="1" applyAlignment="1">
      <alignment vertical="center"/>
    </xf>
    <xf numFmtId="0" fontId="22" fillId="0" borderId="19" xfId="4" applyFont="1" applyBorder="1" applyAlignment="1">
      <alignment horizontal="center" vertical="center" wrapText="1"/>
    </xf>
    <xf numFmtId="0" fontId="22" fillId="14" borderId="20" xfId="4" applyFont="1" applyFill="1" applyBorder="1" applyAlignment="1">
      <alignment horizontal="center" vertical="center" wrapText="1"/>
    </xf>
    <xf numFmtId="0" fontId="22" fillId="0" borderId="47" xfId="4" applyFont="1" applyBorder="1" applyAlignment="1">
      <alignment horizontal="center" vertical="center" wrapText="1"/>
    </xf>
    <xf numFmtId="0" fontId="22" fillId="0" borderId="47" xfId="4" quotePrefix="1" applyFont="1" applyBorder="1" applyAlignment="1">
      <alignment horizontal="center" vertical="center" wrapText="1"/>
    </xf>
    <xf numFmtId="0" fontId="22" fillId="14" borderId="48" xfId="4" quotePrefix="1" applyFont="1" applyFill="1" applyBorder="1" applyAlignment="1">
      <alignment horizontal="center" vertical="center" wrapText="1"/>
    </xf>
    <xf numFmtId="0" fontId="22" fillId="0" borderId="9" xfId="4" applyFont="1" applyBorder="1" applyAlignment="1">
      <alignment horizontal="justify" vertical="center"/>
    </xf>
    <xf numFmtId="0" fontId="21" fillId="14" borderId="28" xfId="3" applyFont="1" applyFill="1" applyBorder="1" applyAlignment="1" applyProtection="1">
      <alignment horizontal="left" vertical="center" wrapText="1"/>
      <protection locked="0"/>
    </xf>
    <xf numFmtId="186" fontId="21" fillId="14" borderId="29" xfId="3" applyNumberFormat="1" applyFont="1" applyFill="1" applyBorder="1" applyAlignment="1">
      <alignment horizontal="center" vertical="center" wrapText="1"/>
    </xf>
    <xf numFmtId="186" fontId="21" fillId="14" borderId="30" xfId="3" applyNumberFormat="1" applyFont="1" applyFill="1" applyBorder="1" applyAlignment="1">
      <alignment horizontal="center" vertical="center" wrapText="1"/>
    </xf>
    <xf numFmtId="0" fontId="21" fillId="0" borderId="5" xfId="4" applyFont="1" applyBorder="1" applyAlignment="1">
      <alignment horizontal="left" vertical="center" indent="2"/>
    </xf>
    <xf numFmtId="188" fontId="21" fillId="9" borderId="22" xfId="7" applyNumberFormat="1" applyFont="1" applyFill="1" applyBorder="1" applyAlignment="1" applyProtection="1">
      <alignment horizontal="left" vertical="center" wrapText="1"/>
      <protection locked="0"/>
    </xf>
    <xf numFmtId="188" fontId="21" fillId="9" borderId="6" xfId="7" applyNumberFormat="1" applyFont="1" applyFill="1" applyBorder="1" applyAlignment="1" applyProtection="1">
      <alignment horizontal="center" vertical="center" wrapText="1"/>
    </xf>
    <xf numFmtId="186" fontId="21" fillId="5" borderId="6" xfId="3" applyNumberFormat="1" applyFont="1" applyFill="1" applyBorder="1" applyAlignment="1">
      <alignment horizontal="center" vertical="center" wrapText="1"/>
    </xf>
    <xf numFmtId="187" fontId="45" fillId="14" borderId="31" xfId="4" applyNumberFormat="1" applyFont="1" applyFill="1" applyBorder="1" applyAlignment="1">
      <alignment vertical="center"/>
    </xf>
    <xf numFmtId="188" fontId="21" fillId="9" borderId="21" xfId="7" applyNumberFormat="1" applyFont="1" applyFill="1" applyBorder="1" applyAlignment="1" applyProtection="1">
      <alignment horizontal="left" vertical="center" wrapText="1"/>
      <protection locked="0"/>
    </xf>
    <xf numFmtId="188" fontId="21" fillId="9" borderId="10" xfId="7" applyNumberFormat="1" applyFont="1" applyFill="1" applyBorder="1" applyAlignment="1" applyProtection="1">
      <alignment horizontal="center" vertical="center" wrapText="1"/>
    </xf>
    <xf numFmtId="186" fontId="21" fillId="5" borderId="10" xfId="3" applyNumberFormat="1" applyFont="1" applyFill="1" applyBorder="1" applyAlignment="1">
      <alignment horizontal="center" vertical="center" wrapText="1"/>
    </xf>
    <xf numFmtId="0" fontId="22" fillId="0" borderId="5" xfId="4" applyFont="1" applyBorder="1" applyAlignment="1">
      <alignment horizontal="left" vertical="center"/>
    </xf>
    <xf numFmtId="188" fontId="21" fillId="14" borderId="32" xfId="7" applyNumberFormat="1" applyFont="1" applyFill="1" applyBorder="1" applyAlignment="1" applyProtection="1">
      <alignment horizontal="left" vertical="center" wrapText="1"/>
      <protection locked="0"/>
    </xf>
    <xf numFmtId="188" fontId="21" fillId="14" borderId="32" xfId="7" applyNumberFormat="1" applyFont="1" applyFill="1" applyBorder="1" applyAlignment="1" applyProtection="1">
      <alignment horizontal="center" vertical="center" wrapText="1"/>
    </xf>
    <xf numFmtId="186" fontId="21" fillId="14" borderId="32" xfId="3" applyNumberFormat="1" applyFont="1" applyFill="1" applyBorder="1" applyAlignment="1">
      <alignment horizontal="center" vertical="center" wrapText="1"/>
    </xf>
    <xf numFmtId="186" fontId="21" fillId="14" borderId="33" xfId="3" applyNumberFormat="1" applyFont="1" applyFill="1" applyBorder="1" applyAlignment="1">
      <alignment horizontal="center" vertical="center" wrapText="1"/>
    </xf>
    <xf numFmtId="0" fontId="21" fillId="0" borderId="34" xfId="4" applyFont="1" applyBorder="1" applyAlignment="1">
      <alignment horizontal="left" vertical="center" indent="2"/>
    </xf>
    <xf numFmtId="188" fontId="21" fillId="9" borderId="91" xfId="7" applyNumberFormat="1" applyFont="1" applyFill="1" applyBorder="1" applyAlignment="1" applyProtection="1">
      <alignment horizontal="left" vertical="center" wrapText="1"/>
      <protection locked="0"/>
    </xf>
    <xf numFmtId="188" fontId="21" fillId="9" borderId="35" xfId="7" applyNumberFormat="1" applyFont="1" applyFill="1" applyBorder="1" applyAlignment="1" applyProtection="1">
      <alignment horizontal="center" vertical="center" wrapText="1"/>
    </xf>
    <xf numFmtId="187" fontId="45" fillId="14" borderId="36" xfId="4" applyNumberFormat="1" applyFont="1" applyFill="1" applyBorder="1" applyAlignment="1">
      <alignment vertical="center"/>
    </xf>
    <xf numFmtId="0" fontId="22" fillId="9" borderId="46" xfId="0" applyFont="1" applyFill="1" applyBorder="1" applyAlignment="1">
      <alignment horizontal="center" vertical="center" wrapText="1"/>
    </xf>
    <xf numFmtId="185" fontId="21" fillId="12" borderId="103" xfId="7" applyNumberFormat="1" applyFont="1" applyFill="1" applyBorder="1">
      <alignment vertical="center"/>
    </xf>
    <xf numFmtId="185" fontId="21" fillId="12" borderId="68" xfId="7" applyNumberFormat="1" applyFont="1" applyFill="1" applyBorder="1">
      <alignment vertical="center"/>
    </xf>
    <xf numFmtId="185" fontId="21" fillId="12" borderId="72" xfId="7" applyNumberFormat="1" applyFont="1" applyFill="1" applyBorder="1">
      <alignment vertical="center"/>
    </xf>
    <xf numFmtId="0" fontId="22" fillId="9" borderId="45" xfId="1" applyFont="1" applyFill="1" applyBorder="1" applyAlignment="1">
      <alignment horizontal="center" vertical="center"/>
    </xf>
    <xf numFmtId="0" fontId="22" fillId="9" borderId="19" xfId="1" applyFont="1" applyFill="1" applyBorder="1" applyAlignment="1">
      <alignment horizontal="center" vertical="center"/>
    </xf>
    <xf numFmtId="185" fontId="21" fillId="12" borderId="108" xfId="7" applyNumberFormat="1" applyFont="1" applyFill="1" applyBorder="1">
      <alignment vertical="center"/>
    </xf>
    <xf numFmtId="0" fontId="22" fillId="9" borderId="27" xfId="0" applyFont="1" applyFill="1" applyBorder="1" applyAlignment="1">
      <alignment horizontal="center" vertical="center"/>
    </xf>
    <xf numFmtId="185" fontId="21" fillId="12" borderId="3" xfId="7" applyNumberFormat="1" applyFont="1" applyFill="1" applyBorder="1">
      <alignment vertical="center"/>
    </xf>
    <xf numFmtId="185" fontId="21" fillId="12" borderId="27" xfId="7" applyNumberFormat="1" applyFont="1" applyFill="1" applyBorder="1">
      <alignment vertical="center"/>
    </xf>
    <xf numFmtId="185" fontId="21" fillId="9" borderId="47" xfId="0" applyNumberFormat="1" applyFont="1" applyFill="1" applyBorder="1">
      <alignment vertical="center"/>
    </xf>
    <xf numFmtId="185" fontId="21" fillId="9" borderId="48" xfId="0" applyNumberFormat="1" applyFont="1" applyFill="1" applyBorder="1">
      <alignment vertical="center"/>
    </xf>
    <xf numFmtId="0" fontId="22" fillId="9" borderId="62" xfId="0" applyFont="1" applyFill="1" applyBorder="1" applyAlignment="1">
      <alignment horizontal="center" vertical="center"/>
    </xf>
    <xf numFmtId="176" fontId="21" fillId="9" borderId="8" xfId="7" applyNumberFormat="1" applyFont="1" applyFill="1" applyBorder="1" applyAlignment="1" applyProtection="1">
      <alignment horizontal="center" vertical="center" wrapText="1"/>
    </xf>
    <xf numFmtId="176" fontId="21" fillId="9" borderId="7" xfId="7" applyNumberFormat="1" applyFont="1" applyFill="1" applyBorder="1" applyAlignment="1" applyProtection="1">
      <alignment horizontal="center" vertical="center" wrapText="1"/>
    </xf>
    <xf numFmtId="176" fontId="21" fillId="9" borderId="24" xfId="7" applyNumberFormat="1" applyFont="1" applyFill="1" applyBorder="1" applyAlignment="1" applyProtection="1">
      <alignment horizontal="center" vertical="center" wrapText="1"/>
    </xf>
    <xf numFmtId="176" fontId="21" fillId="9" borderId="22" xfId="7" applyNumberFormat="1" applyFont="1" applyFill="1" applyBorder="1" applyAlignment="1" applyProtection="1">
      <alignment horizontal="left" vertical="center" wrapText="1"/>
      <protection locked="0"/>
    </xf>
    <xf numFmtId="176" fontId="21" fillId="9" borderId="6" xfId="7" applyNumberFormat="1" applyFont="1" applyFill="1" applyBorder="1" applyAlignment="1" applyProtection="1">
      <alignment horizontal="center" vertical="center" wrapText="1"/>
    </xf>
    <xf numFmtId="176" fontId="21" fillId="9" borderId="21" xfId="7" applyNumberFormat="1" applyFont="1" applyFill="1" applyBorder="1" applyAlignment="1" applyProtection="1">
      <alignment horizontal="left" vertical="center" wrapText="1"/>
      <protection locked="0"/>
    </xf>
    <xf numFmtId="176" fontId="21" fillId="9" borderId="10" xfId="7" applyNumberFormat="1" applyFont="1" applyFill="1" applyBorder="1" applyAlignment="1" applyProtection="1">
      <alignment horizontal="center" vertical="center" wrapText="1"/>
    </xf>
    <xf numFmtId="176" fontId="21" fillId="9" borderId="35" xfId="7" applyNumberFormat="1" applyFont="1" applyFill="1" applyBorder="1" applyAlignment="1" applyProtection="1">
      <alignment horizontal="center" vertical="center" wrapText="1"/>
    </xf>
    <xf numFmtId="0" fontId="38" fillId="7" borderId="0" xfId="1" applyFont="1" applyFill="1" applyAlignment="1">
      <alignment horizontal="center"/>
    </xf>
    <xf numFmtId="0" fontId="38" fillId="0" borderId="0" xfId="1" applyFont="1" applyAlignment="1">
      <alignment horizontal="center"/>
    </xf>
    <xf numFmtId="0" fontId="38" fillId="7" borderId="0" xfId="1" applyFont="1" applyFill="1" applyAlignment="1"/>
    <xf numFmtId="0" fontId="34" fillId="0" borderId="0" xfId="1" applyFont="1" applyAlignment="1"/>
    <xf numFmtId="0" fontId="34" fillId="7" borderId="0" xfId="1" applyFont="1" applyFill="1" applyAlignment="1"/>
    <xf numFmtId="0" fontId="38" fillId="7" borderId="0" xfId="0" applyFont="1" applyFill="1" applyAlignment="1"/>
    <xf numFmtId="0" fontId="38" fillId="0" borderId="0" xfId="0" applyFont="1" applyAlignment="1"/>
    <xf numFmtId="0" fontId="33" fillId="7" borderId="0" xfId="0" applyFont="1" applyFill="1" applyAlignment="1"/>
    <xf numFmtId="0" fontId="34" fillId="0" borderId="0" xfId="0" applyFont="1" applyAlignment="1"/>
    <xf numFmtId="0" fontId="34" fillId="7" borderId="0" xfId="0" applyFont="1" applyFill="1">
      <alignment vertical="center"/>
    </xf>
    <xf numFmtId="0" fontId="48" fillId="0" borderId="0" xfId="15" applyFont="1">
      <alignment vertical="center"/>
    </xf>
    <xf numFmtId="177" fontId="48" fillId="18" borderId="3" xfId="16" applyNumberFormat="1" applyFont="1" applyFill="1" applyBorder="1" applyAlignment="1">
      <alignment horizontal="center" vertical="center"/>
    </xf>
    <xf numFmtId="0" fontId="48" fillId="0" borderId="3" xfId="15" applyFont="1" applyBorder="1" applyAlignment="1">
      <alignment horizontal="right" vertical="center"/>
    </xf>
    <xf numFmtId="0" fontId="48" fillId="0" borderId="3" xfId="1" applyFont="1" applyBorder="1" applyAlignment="1">
      <alignment horizontal="center" vertical="center"/>
    </xf>
    <xf numFmtId="177" fontId="21" fillId="0" borderId="3" xfId="16" applyNumberFormat="1" applyFont="1" applyBorder="1" applyAlignment="1">
      <alignment horizontal="right" vertical="center"/>
    </xf>
    <xf numFmtId="0" fontId="48" fillId="2" borderId="3" xfId="15" applyFont="1" applyFill="1" applyBorder="1" applyAlignment="1">
      <alignment horizontal="right" vertical="center"/>
    </xf>
    <xf numFmtId="0" fontId="48" fillId="2" borderId="3" xfId="1" applyFont="1" applyFill="1" applyBorder="1" applyAlignment="1">
      <alignment horizontal="center" vertical="center"/>
    </xf>
    <xf numFmtId="177" fontId="21" fillId="2" borderId="3" xfId="16" applyNumberFormat="1" applyFont="1" applyFill="1" applyBorder="1" applyAlignment="1">
      <alignment horizontal="right" vertical="center"/>
    </xf>
    <xf numFmtId="0" fontId="22" fillId="0" borderId="3" xfId="0" applyFont="1" applyBorder="1" applyAlignment="1">
      <alignment horizontal="center" vertical="center" wrapText="1"/>
    </xf>
    <xf numFmtId="177" fontId="21" fillId="4" borderId="62" xfId="0" applyNumberFormat="1" applyFont="1" applyFill="1" applyBorder="1" applyAlignment="1">
      <alignment horizontal="center" vertical="center"/>
    </xf>
    <xf numFmtId="179" fontId="21" fillId="0" borderId="62" xfId="1" applyNumberFormat="1" applyFont="1" applyBorder="1" applyAlignment="1">
      <alignment horizontal="center" vertical="center"/>
    </xf>
    <xf numFmtId="0" fontId="21" fillId="2" borderId="3" xfId="0" applyFont="1" applyFill="1" applyBorder="1" applyAlignment="1">
      <alignment horizontal="center" vertical="center"/>
    </xf>
    <xf numFmtId="179" fontId="21" fillId="2" borderId="62" xfId="1" applyNumberFormat="1" applyFont="1" applyFill="1" applyBorder="1" applyAlignment="1">
      <alignment horizontal="center" vertical="center"/>
    </xf>
    <xf numFmtId="193" fontId="21" fillId="0" borderId="0" xfId="7" applyNumberFormat="1" applyFont="1" applyAlignment="1">
      <alignment horizontal="center" vertical="center"/>
    </xf>
    <xf numFmtId="182" fontId="21" fillId="0" borderId="0" xfId="0" applyNumberFormat="1" applyFont="1" applyAlignment="1">
      <alignment horizontal="center" vertical="center"/>
    </xf>
    <xf numFmtId="191" fontId="21" fillId="0" borderId="0" xfId="0" applyNumberFormat="1" applyFont="1" applyAlignment="1">
      <alignment horizontal="center" vertical="center"/>
    </xf>
    <xf numFmtId="192" fontId="21" fillId="0" borderId="0" xfId="0" applyNumberFormat="1" applyFont="1" applyAlignment="1">
      <alignment horizontal="center" vertical="center"/>
    </xf>
    <xf numFmtId="195" fontId="21" fillId="0" borderId="0" xfId="7" applyNumberFormat="1" applyFont="1" applyAlignment="1">
      <alignment horizontal="center" vertical="center"/>
    </xf>
    <xf numFmtId="196" fontId="21" fillId="0" borderId="0" xfId="0" applyNumberFormat="1" applyFont="1" applyAlignment="1">
      <alignment horizontal="center" vertical="center"/>
    </xf>
    <xf numFmtId="189" fontId="21" fillId="0" borderId="0" xfId="0" applyNumberFormat="1" applyFont="1" applyAlignment="1">
      <alignment horizontal="center" vertical="center"/>
    </xf>
    <xf numFmtId="197" fontId="21" fillId="0" borderId="0" xfId="0" applyNumberFormat="1" applyFont="1" applyAlignment="1">
      <alignment horizontal="center" vertical="center"/>
    </xf>
    <xf numFmtId="10" fontId="21" fillId="0" borderId="0" xfId="11" applyNumberFormat="1" applyFont="1" applyAlignment="1">
      <alignment horizontal="center" vertical="center"/>
    </xf>
    <xf numFmtId="185" fontId="21" fillId="0" borderId="105" xfId="7" applyNumberFormat="1" applyFont="1" applyFill="1" applyBorder="1">
      <alignment vertical="center"/>
    </xf>
    <xf numFmtId="185" fontId="21" fillId="0" borderId="62" xfId="7" applyNumberFormat="1" applyFont="1" applyFill="1" applyBorder="1">
      <alignment vertical="center"/>
    </xf>
    <xf numFmtId="185" fontId="21" fillId="0" borderId="65" xfId="7" applyNumberFormat="1" applyFont="1" applyFill="1" applyBorder="1">
      <alignment vertical="center"/>
    </xf>
    <xf numFmtId="185" fontId="21" fillId="0" borderId="66" xfId="7" applyNumberFormat="1" applyFont="1" applyFill="1" applyBorder="1">
      <alignment vertical="center"/>
    </xf>
    <xf numFmtId="185" fontId="22" fillId="9" borderId="69" xfId="0" applyNumberFormat="1" applyFont="1" applyFill="1" applyBorder="1">
      <alignment vertical="center"/>
    </xf>
    <xf numFmtId="185" fontId="22" fillId="9" borderId="70" xfId="0" applyNumberFormat="1" applyFont="1" applyFill="1" applyBorder="1">
      <alignment vertical="center"/>
    </xf>
    <xf numFmtId="0" fontId="21" fillId="0" borderId="3" xfId="0" applyFont="1" applyBorder="1" applyAlignment="1">
      <alignment horizontal="center" vertical="center" wrapText="1"/>
    </xf>
    <xf numFmtId="177" fontId="48" fillId="18" borderId="46" xfId="16" applyNumberFormat="1" applyFont="1" applyFill="1" applyBorder="1" applyAlignment="1">
      <alignment horizontal="center" vertical="center"/>
    </xf>
    <xf numFmtId="177" fontId="21" fillId="0" borderId="46" xfId="16" applyNumberFormat="1" applyFont="1" applyBorder="1" applyAlignment="1">
      <alignment horizontal="right" vertical="center"/>
    </xf>
    <xf numFmtId="177" fontId="21" fillId="2" borderId="46" xfId="16" applyNumberFormat="1" applyFont="1" applyFill="1" applyBorder="1" applyAlignment="1">
      <alignment horizontal="right" vertical="center"/>
    </xf>
    <xf numFmtId="0" fontId="48" fillId="0" borderId="43" xfId="15" applyFont="1" applyBorder="1" applyAlignment="1">
      <alignment horizontal="right" vertical="center"/>
    </xf>
    <xf numFmtId="0" fontId="48" fillId="2" borderId="43" xfId="15" applyFont="1" applyFill="1" applyBorder="1" applyAlignment="1">
      <alignment horizontal="right" vertical="center"/>
    </xf>
    <xf numFmtId="0" fontId="17" fillId="0" borderId="0" xfId="0" applyFont="1" applyAlignment="1">
      <alignment horizontal="center" vertical="center"/>
    </xf>
    <xf numFmtId="0" fontId="20" fillId="9" borderId="45" xfId="1" applyFont="1" applyFill="1" applyBorder="1" applyAlignment="1">
      <alignment horizontal="center" vertical="center"/>
    </xf>
    <xf numFmtId="0" fontId="20" fillId="9" borderId="46" xfId="1" applyFont="1" applyFill="1" applyBorder="1" applyAlignment="1">
      <alignment horizontal="center" vertical="center"/>
    </xf>
    <xf numFmtId="0" fontId="20" fillId="9" borderId="19" xfId="1" applyFont="1" applyFill="1" applyBorder="1" applyAlignment="1">
      <alignment horizontal="center" vertical="center"/>
    </xf>
    <xf numFmtId="0" fontId="20" fillId="9" borderId="3" xfId="1" applyFont="1" applyFill="1" applyBorder="1" applyAlignment="1">
      <alignment horizontal="center" vertical="center"/>
    </xf>
    <xf numFmtId="176" fontId="21" fillId="5" borderId="116" xfId="7" applyNumberFormat="1" applyFont="1" applyFill="1" applyBorder="1" applyAlignment="1" applyProtection="1">
      <alignment horizontal="center" vertical="center" wrapText="1"/>
    </xf>
    <xf numFmtId="186" fontId="21" fillId="5" borderId="35" xfId="3" applyNumberFormat="1" applyFont="1" applyFill="1" applyBorder="1" applyAlignment="1">
      <alignment horizontal="center" vertical="center" wrapText="1"/>
    </xf>
    <xf numFmtId="176" fontId="21" fillId="9" borderId="90" xfId="7" applyNumberFormat="1" applyFont="1" applyFill="1" applyBorder="1" applyAlignment="1" applyProtection="1">
      <alignment horizontal="center" vertical="center" wrapText="1"/>
    </xf>
    <xf numFmtId="176" fontId="21" fillId="9" borderId="96" xfId="7" applyNumberFormat="1" applyFont="1" applyFill="1" applyBorder="1" applyAlignment="1" applyProtection="1">
      <alignment horizontal="center" vertical="center" wrapText="1"/>
    </xf>
    <xf numFmtId="176" fontId="21" fillId="9" borderId="87" xfId="7" applyNumberFormat="1" applyFont="1" applyFill="1" applyBorder="1" applyAlignment="1" applyProtection="1">
      <alignment horizontal="center" vertical="center" wrapText="1"/>
    </xf>
    <xf numFmtId="176" fontId="21" fillId="9" borderId="3" xfId="9" applyNumberFormat="1" applyFont="1" applyFill="1" applyBorder="1" applyAlignment="1" applyProtection="1">
      <alignment horizontal="center" vertical="center" wrapText="1"/>
    </xf>
    <xf numFmtId="176" fontId="21" fillId="9" borderId="116" xfId="7" applyNumberFormat="1" applyFont="1" applyFill="1" applyBorder="1" applyAlignment="1" applyProtection="1">
      <alignment horizontal="center" vertical="center" wrapText="1"/>
    </xf>
    <xf numFmtId="0" fontId="49" fillId="0" borderId="19" xfId="4" applyFont="1" applyBorder="1" applyAlignment="1">
      <alignment horizontal="center" vertical="center" wrapText="1"/>
    </xf>
    <xf numFmtId="0" fontId="20" fillId="2" borderId="1" xfId="0" applyFont="1" applyFill="1" applyBorder="1" applyAlignment="1">
      <alignment horizontal="center" vertical="center" wrapText="1"/>
    </xf>
    <xf numFmtId="41" fontId="20" fillId="2" borderId="1"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41" fontId="42" fillId="2" borderId="1" xfId="0" applyNumberFormat="1" applyFont="1" applyFill="1" applyBorder="1" applyAlignment="1">
      <alignment horizontal="center" vertical="center" wrapText="1"/>
    </xf>
    <xf numFmtId="0" fontId="21" fillId="0" borderId="0" xfId="16" applyFont="1"/>
    <xf numFmtId="0" fontId="22" fillId="0" borderId="3" xfId="17" applyFont="1" applyBorder="1" applyAlignment="1">
      <alignment horizontal="center" vertical="center" wrapText="1"/>
    </xf>
    <xf numFmtId="0" fontId="53" fillId="0" borderId="3" xfId="16" quotePrefix="1" applyFont="1" applyBorder="1" applyAlignment="1">
      <alignment horizontal="center"/>
    </xf>
    <xf numFmtId="43" fontId="21" fillId="9" borderId="3" xfId="7" applyFont="1" applyFill="1" applyBorder="1" applyAlignment="1">
      <alignment horizontal="center" vertical="center"/>
    </xf>
    <xf numFmtId="0" fontId="22" fillId="0" borderId="3" xfId="16" applyFont="1" applyBorder="1" applyAlignment="1">
      <alignment horizontal="center" vertical="center"/>
    </xf>
    <xf numFmtId="0" fontId="17" fillId="0" borderId="0" xfId="2" applyFont="1"/>
    <xf numFmtId="0" fontId="21" fillId="0" borderId="0" xfId="3" applyFont="1" applyAlignment="1">
      <alignment vertical="center" wrapText="1"/>
    </xf>
    <xf numFmtId="0" fontId="21" fillId="0" borderId="0" xfId="16" applyFont="1" applyAlignment="1">
      <alignment wrapText="1"/>
    </xf>
    <xf numFmtId="0" fontId="22" fillId="0" borderId="0" xfId="3" applyFont="1" applyAlignment="1">
      <alignment horizontal="left" vertical="center" wrapText="1"/>
    </xf>
    <xf numFmtId="0" fontId="22" fillId="0" borderId="109" xfId="4" applyFont="1" applyBorder="1" applyAlignment="1">
      <alignment horizontal="center" vertical="center" wrapText="1"/>
    </xf>
    <xf numFmtId="0" fontId="22" fillId="0" borderId="110" xfId="4" applyFont="1" applyBorder="1" applyAlignment="1">
      <alignment horizontal="center" vertical="center" wrapText="1"/>
    </xf>
    <xf numFmtId="0" fontId="22" fillId="0" borderId="111" xfId="4" applyFont="1" applyBorder="1" applyAlignment="1">
      <alignment horizontal="center" vertical="center" wrapText="1"/>
    </xf>
    <xf numFmtId="176" fontId="21" fillId="5" borderId="113" xfId="9" applyNumberFormat="1" applyFont="1" applyFill="1" applyBorder="1" applyAlignment="1" applyProtection="1">
      <alignment horizontal="right" vertical="center" wrapText="1"/>
    </xf>
    <xf numFmtId="190" fontId="21" fillId="0" borderId="114" xfId="9" applyNumberFormat="1" applyFont="1" applyFill="1" applyBorder="1" applyAlignment="1" applyProtection="1">
      <alignment horizontal="center" vertical="center" wrapText="1"/>
    </xf>
    <xf numFmtId="176" fontId="21" fillId="9" borderId="115" xfId="9" applyNumberFormat="1" applyFont="1" applyFill="1" applyBorder="1" applyAlignment="1" applyProtection="1">
      <alignment horizontal="right" vertical="center" wrapText="1"/>
    </xf>
    <xf numFmtId="190" fontId="21" fillId="0" borderId="22" xfId="9" applyNumberFormat="1" applyFont="1" applyFill="1" applyBorder="1" applyAlignment="1" applyProtection="1">
      <alignment horizontal="center" vertical="center" wrapText="1"/>
    </xf>
    <xf numFmtId="176" fontId="21" fillId="9" borderId="7" xfId="9" applyNumberFormat="1" applyFont="1" applyFill="1" applyBorder="1" applyAlignment="1" applyProtection="1">
      <alignment horizontal="right" vertical="center" wrapText="1"/>
    </xf>
    <xf numFmtId="190" fontId="21" fillId="0" borderId="6" xfId="9" applyNumberFormat="1" applyFont="1" applyFill="1" applyBorder="1" applyAlignment="1" applyProtection="1">
      <alignment horizontal="center" vertical="center" wrapText="1"/>
    </xf>
    <xf numFmtId="0" fontId="21" fillId="0" borderId="0" xfId="17" applyFont="1" applyAlignment="1">
      <alignment vertical="center" wrapText="1"/>
    </xf>
    <xf numFmtId="176" fontId="21" fillId="0" borderId="116" xfId="9" applyNumberFormat="1" applyFont="1" applyFill="1" applyBorder="1" applyAlignment="1" applyProtection="1">
      <alignment horizontal="right" vertical="center" wrapText="1"/>
    </xf>
    <xf numFmtId="190" fontId="55" fillId="0" borderId="6" xfId="9" applyNumberFormat="1" applyFont="1" applyFill="1" applyBorder="1" applyAlignment="1" applyProtection="1">
      <alignment horizontal="center" vertical="center" wrapText="1"/>
    </xf>
    <xf numFmtId="176" fontId="21" fillId="5" borderId="116" xfId="9" applyNumberFormat="1" applyFont="1" applyFill="1" applyBorder="1" applyAlignment="1" applyProtection="1">
      <alignment horizontal="right" vertical="center" wrapText="1"/>
    </xf>
    <xf numFmtId="176" fontId="21" fillId="5" borderId="118" xfId="9" applyNumberFormat="1" applyFont="1" applyFill="1" applyBorder="1" applyAlignment="1" applyProtection="1">
      <alignment horizontal="right" vertical="center" wrapText="1"/>
    </xf>
    <xf numFmtId="190" fontId="21" fillId="0" borderId="119" xfId="9" applyNumberFormat="1" applyFont="1" applyFill="1" applyBorder="1" applyAlignment="1" applyProtection="1">
      <alignment horizontal="center" vertical="center" wrapText="1"/>
    </xf>
    <xf numFmtId="201" fontId="21" fillId="5" borderId="116" xfId="18" applyNumberFormat="1" applyFont="1" applyFill="1" applyBorder="1" applyAlignment="1" applyProtection="1">
      <alignment horizontal="center" vertical="center" wrapText="1"/>
    </xf>
    <xf numFmtId="176" fontId="21" fillId="0" borderId="120" xfId="9" applyNumberFormat="1" applyFont="1" applyFill="1" applyBorder="1" applyAlignment="1" applyProtection="1">
      <alignment horizontal="right" vertical="center" wrapText="1"/>
    </xf>
    <xf numFmtId="190" fontId="21" fillId="0" borderId="121" xfId="9" applyNumberFormat="1" applyFont="1" applyFill="1" applyBorder="1" applyAlignment="1" applyProtection="1">
      <alignment horizontal="center" vertical="center" wrapText="1"/>
    </xf>
    <xf numFmtId="176" fontId="21" fillId="0" borderId="24" xfId="9" applyNumberFormat="1" applyFont="1" applyFill="1" applyBorder="1" applyAlignment="1" applyProtection="1">
      <alignment horizontal="right" vertical="center" wrapText="1"/>
    </xf>
    <xf numFmtId="176" fontId="21" fillId="9" borderId="122" xfId="9" applyNumberFormat="1" applyFont="1" applyFill="1" applyBorder="1" applyAlignment="1" applyProtection="1">
      <alignment horizontal="right" vertical="center" wrapText="1"/>
    </xf>
    <xf numFmtId="190" fontId="21" fillId="0" borderId="123" xfId="9" applyNumberFormat="1" applyFont="1" applyFill="1" applyBorder="1" applyAlignment="1" applyProtection="1">
      <alignment horizontal="center" vertical="center" wrapText="1"/>
    </xf>
    <xf numFmtId="176" fontId="21" fillId="9" borderId="124" xfId="9" applyNumberFormat="1" applyFont="1" applyFill="1" applyBorder="1" applyAlignment="1" applyProtection="1">
      <alignment horizontal="right" vertical="center" wrapText="1"/>
    </xf>
    <xf numFmtId="0" fontId="21" fillId="20" borderId="0" xfId="6" applyFont="1" applyFill="1" applyAlignment="1" applyProtection="1">
      <alignment vertical="center"/>
      <protection locked="0"/>
    </xf>
    <xf numFmtId="0" fontId="21" fillId="20" borderId="0" xfId="4" applyFont="1" applyFill="1" applyAlignment="1">
      <alignment horizontal="center" vertical="center" wrapText="1"/>
    </xf>
    <xf numFmtId="0" fontId="34" fillId="20" borderId="0" xfId="4" applyFont="1" applyFill="1" applyAlignment="1">
      <alignment horizontal="center" vertical="center" wrapText="1"/>
    </xf>
    <xf numFmtId="0" fontId="34" fillId="20" borderId="0" xfId="4" applyFont="1" applyFill="1" applyAlignment="1">
      <alignment vertical="center" wrapText="1"/>
    </xf>
    <xf numFmtId="0" fontId="21" fillId="20" borderId="0" xfId="2" applyFont="1" applyFill="1" applyAlignment="1">
      <alignment horizontal="left" wrapText="1"/>
    </xf>
    <xf numFmtId="0" fontId="21" fillId="20" borderId="0" xfId="4" applyFont="1" applyFill="1" applyAlignment="1">
      <alignment vertical="center" wrapText="1"/>
    </xf>
    <xf numFmtId="0" fontId="21" fillId="20" borderId="0" xfId="3" quotePrefix="1" applyFont="1" applyFill="1" applyAlignment="1">
      <alignment horizontal="left" vertical="center" indent="2"/>
    </xf>
    <xf numFmtId="0" fontId="21" fillId="20" borderId="0" xfId="4" applyFont="1" applyFill="1" applyAlignment="1">
      <alignment wrapText="1"/>
    </xf>
    <xf numFmtId="49" fontId="21" fillId="20" borderId="0" xfId="3" applyNumberFormat="1" applyFont="1" applyFill="1" applyAlignment="1">
      <alignment horizontal="left" vertical="center" indent="2"/>
    </xf>
    <xf numFmtId="0" fontId="34" fillId="20" borderId="0" xfId="4" applyFont="1" applyFill="1" applyAlignment="1">
      <alignment horizontal="right" vertical="center" wrapText="1"/>
    </xf>
    <xf numFmtId="0" fontId="34" fillId="20" borderId="0" xfId="5" applyFont="1" applyFill="1" applyAlignment="1">
      <alignment horizontal="center" vertical="center" wrapText="1"/>
    </xf>
    <xf numFmtId="0" fontId="38" fillId="20" borderId="0" xfId="5" applyFont="1" applyFill="1">
      <alignment vertical="center"/>
    </xf>
    <xf numFmtId="0" fontId="34" fillId="20" borderId="0" xfId="2" applyFont="1" applyFill="1" applyAlignment="1">
      <alignment horizontal="left" vertical="center"/>
    </xf>
    <xf numFmtId="0" fontId="17" fillId="20" borderId="0" xfId="6" applyFont="1" applyFill="1" applyAlignment="1" applyProtection="1">
      <alignment vertical="center"/>
      <protection locked="0"/>
    </xf>
    <xf numFmtId="0" fontId="21" fillId="20" borderId="0" xfId="3" applyFont="1" applyFill="1" applyAlignment="1">
      <alignment horizontal="left" vertical="center"/>
    </xf>
    <xf numFmtId="0" fontId="22" fillId="20" borderId="37" xfId="4" applyFont="1" applyFill="1" applyBorder="1" applyAlignment="1">
      <alignment horizontal="center" vertical="center" wrapText="1"/>
    </xf>
    <xf numFmtId="0" fontId="21" fillId="20" borderId="112" xfId="4" applyFont="1" applyFill="1" applyBorder="1" applyAlignment="1">
      <alignment vertical="center" wrapText="1"/>
    </xf>
    <xf numFmtId="0" fontId="21" fillId="20" borderId="5" xfId="17" applyFont="1" applyFill="1" applyBorder="1" applyAlignment="1">
      <alignment vertical="center" wrapText="1"/>
    </xf>
    <xf numFmtId="0" fontId="21" fillId="20" borderId="117" xfId="4" applyFont="1" applyFill="1" applyBorder="1" applyAlignment="1">
      <alignment vertical="center" wrapText="1"/>
    </xf>
    <xf numFmtId="0" fontId="21" fillId="20" borderId="117" xfId="17" applyFont="1" applyFill="1" applyBorder="1" applyAlignment="1">
      <alignment vertical="center" wrapText="1"/>
    </xf>
    <xf numFmtId="0" fontId="21" fillId="20" borderId="117" xfId="17" applyFont="1" applyFill="1" applyBorder="1" applyAlignment="1">
      <alignment horizontal="left" vertical="center" wrapText="1"/>
    </xf>
    <xf numFmtId="0" fontId="21" fillId="20" borderId="23" xfId="17" applyFont="1" applyFill="1" applyBorder="1" applyAlignment="1">
      <alignment vertical="center" wrapText="1"/>
    </xf>
    <xf numFmtId="0" fontId="22" fillId="20" borderId="11" xfId="4" applyFont="1" applyFill="1" applyBorder="1" applyAlignment="1">
      <alignment vertical="center" wrapText="1"/>
    </xf>
    <xf numFmtId="0" fontId="17" fillId="20" borderId="0" xfId="17" applyFont="1" applyFill="1" applyAlignment="1">
      <alignment vertical="center"/>
    </xf>
    <xf numFmtId="0" fontId="21" fillId="20" borderId="0" xfId="17" applyFont="1" applyFill="1" applyAlignment="1">
      <alignment vertical="center"/>
    </xf>
    <xf numFmtId="0" fontId="21" fillId="20" borderId="0" xfId="16" applyFont="1" applyFill="1" applyAlignment="1">
      <alignment wrapText="1"/>
    </xf>
    <xf numFmtId="0" fontId="21" fillId="20" borderId="0" xfId="3" applyFont="1" applyFill="1" applyAlignment="1">
      <alignment vertical="center" wrapText="1"/>
    </xf>
    <xf numFmtId="198" fontId="21" fillId="20" borderId="0" xfId="3" applyNumberFormat="1" applyFont="1" applyFill="1" applyAlignment="1">
      <alignment horizontal="center" vertical="center" wrapText="1"/>
    </xf>
    <xf numFmtId="199" fontId="21" fillId="20" borderId="0" xfId="3" applyNumberFormat="1" applyFont="1" applyFill="1" applyAlignment="1">
      <alignment horizontal="center" vertical="center" wrapText="1"/>
    </xf>
    <xf numFmtId="0" fontId="22" fillId="20" borderId="0" xfId="3" applyFont="1" applyFill="1" applyAlignment="1">
      <alignment horizontal="left" vertical="center" wrapText="1"/>
    </xf>
    <xf numFmtId="0" fontId="22" fillId="20" borderId="0" xfId="3" applyFont="1" applyFill="1" applyAlignment="1">
      <alignment horizontal="center" vertical="center" wrapText="1"/>
    </xf>
    <xf numFmtId="0" fontId="21" fillId="20" borderId="0" xfId="3" applyFont="1" applyFill="1" applyAlignment="1">
      <alignment horizontal="right"/>
    </xf>
    <xf numFmtId="0" fontId="21" fillId="20" borderId="0" xfId="16" applyFont="1" applyFill="1"/>
    <xf numFmtId="0" fontId="21" fillId="20" borderId="0" xfId="3" applyFont="1" applyFill="1" applyAlignment="1">
      <alignment horizontal="center" vertical="center"/>
    </xf>
    <xf numFmtId="0" fontId="22" fillId="20" borderId="0" xfId="17" applyFont="1" applyFill="1" applyAlignment="1">
      <alignment horizontal="left" vertical="center"/>
    </xf>
    <xf numFmtId="0" fontId="52" fillId="20" borderId="3" xfId="19" quotePrefix="1" applyFont="1" applyFill="1" applyBorder="1" applyAlignment="1">
      <alignment horizontal="center" vertical="center"/>
    </xf>
    <xf numFmtId="0" fontId="30" fillId="20" borderId="0" xfId="16" applyFont="1" applyFill="1"/>
    <xf numFmtId="0" fontId="54" fillId="20" borderId="0" xfId="16" applyFont="1" applyFill="1"/>
    <xf numFmtId="0" fontId="21" fillId="20" borderId="0" xfId="17" applyFont="1" applyFill="1" applyAlignment="1">
      <alignment horizontal="left" vertical="center" wrapText="1"/>
    </xf>
    <xf numFmtId="0" fontId="21" fillId="20" borderId="0" xfId="16" applyFont="1" applyFill="1" applyAlignment="1">
      <alignment horizontal="center"/>
    </xf>
    <xf numFmtId="0" fontId="22" fillId="20" borderId="0" xfId="16" applyFont="1" applyFill="1"/>
    <xf numFmtId="0" fontId="27" fillId="20" borderId="0" xfId="0" applyFont="1" applyFill="1">
      <alignment vertical="center"/>
    </xf>
    <xf numFmtId="14" fontId="28" fillId="20" borderId="0" xfId="0" applyNumberFormat="1" applyFont="1" applyFill="1" applyAlignment="1">
      <alignment horizontal="left" vertical="center"/>
    </xf>
    <xf numFmtId="0" fontId="49" fillId="20" borderId="0" xfId="0" applyFont="1" applyFill="1">
      <alignment vertical="center"/>
    </xf>
    <xf numFmtId="0" fontId="22" fillId="20" borderId="0" xfId="0" applyFont="1" applyFill="1" applyAlignment="1">
      <alignment horizontal="right" vertical="center"/>
    </xf>
    <xf numFmtId="0" fontId="21" fillId="20" borderId="0" xfId="0" applyFont="1" applyFill="1">
      <alignment vertical="center"/>
    </xf>
    <xf numFmtId="0" fontId="22" fillId="20" borderId="0" xfId="0" applyFont="1" applyFill="1">
      <alignment vertical="center"/>
    </xf>
    <xf numFmtId="0" fontId="34" fillId="20" borderId="0" xfId="0" applyFont="1" applyFill="1">
      <alignment vertical="center"/>
    </xf>
    <xf numFmtId="0" fontId="22" fillId="20" borderId="0" xfId="1" applyFont="1" applyFill="1" applyAlignment="1">
      <alignment horizontal="center" vertical="center"/>
    </xf>
    <xf numFmtId="0" fontId="34" fillId="20" borderId="0" xfId="0" applyFont="1" applyFill="1" applyProtection="1">
      <alignment vertical="center"/>
      <protection locked="0"/>
    </xf>
    <xf numFmtId="0" fontId="43" fillId="20" borderId="0" xfId="0" applyFont="1" applyFill="1">
      <alignment vertical="center"/>
    </xf>
    <xf numFmtId="0" fontId="22" fillId="20" borderId="0" xfId="0" applyFont="1" applyFill="1" applyAlignment="1">
      <alignment horizontal="center" vertical="center"/>
    </xf>
    <xf numFmtId="176" fontId="21" fillId="20" borderId="0" xfId="7" applyNumberFormat="1" applyFont="1" applyFill="1" applyBorder="1" applyAlignment="1">
      <alignment horizontal="center" vertical="center"/>
    </xf>
    <xf numFmtId="176" fontId="21" fillId="20" borderId="0" xfId="7" applyNumberFormat="1" applyFont="1" applyFill="1" applyBorder="1" applyAlignment="1">
      <alignment vertical="center"/>
    </xf>
    <xf numFmtId="43" fontId="21" fillId="20" borderId="0" xfId="0" applyNumberFormat="1" applyFont="1" applyFill="1">
      <alignment vertical="center"/>
    </xf>
    <xf numFmtId="0" fontId="21" fillId="20" borderId="0" xfId="0" applyFont="1" applyFill="1" applyAlignment="1">
      <alignment horizontal="center" vertical="center"/>
    </xf>
    <xf numFmtId="178" fontId="21" fillId="20" borderId="0" xfId="0" applyNumberFormat="1" applyFont="1" applyFill="1">
      <alignment vertical="center"/>
    </xf>
    <xf numFmtId="183" fontId="21" fillId="20" borderId="0" xfId="7" applyNumberFormat="1" applyFont="1" applyFill="1" applyBorder="1">
      <alignment vertical="center"/>
    </xf>
    <xf numFmtId="178" fontId="21" fillId="20" borderId="0" xfId="0" applyNumberFormat="1" applyFont="1" applyFill="1" applyAlignment="1">
      <alignment horizontal="center" vertical="center"/>
    </xf>
    <xf numFmtId="0" fontId="34" fillId="20" borderId="0" xfId="0" applyFont="1" applyFill="1" applyAlignment="1">
      <alignment horizontal="center" vertical="center"/>
    </xf>
    <xf numFmtId="0" fontId="21" fillId="20" borderId="39" xfId="0" applyFont="1" applyFill="1" applyBorder="1">
      <alignment vertical="center"/>
    </xf>
    <xf numFmtId="178" fontId="34" fillId="20" borderId="0" xfId="0" applyNumberFormat="1" applyFont="1" applyFill="1" applyAlignment="1">
      <alignment horizontal="center" vertical="center"/>
    </xf>
    <xf numFmtId="9" fontId="34" fillId="20" borderId="0" xfId="11" applyFont="1" applyFill="1" applyAlignment="1">
      <alignment horizontal="center" vertical="center"/>
    </xf>
    <xf numFmtId="0" fontId="17" fillId="20" borderId="0" xfId="0" applyFont="1" applyFill="1">
      <alignment vertical="center"/>
    </xf>
    <xf numFmtId="9" fontId="34" fillId="20" borderId="0" xfId="11" applyFont="1" applyFill="1">
      <alignment vertical="center"/>
    </xf>
    <xf numFmtId="0" fontId="48" fillId="20" borderId="0" xfId="15" applyFont="1" applyFill="1">
      <alignment vertical="center"/>
    </xf>
    <xf numFmtId="0" fontId="48" fillId="20" borderId="1" xfId="15" applyFont="1" applyFill="1" applyBorder="1">
      <alignment vertical="center"/>
    </xf>
    <xf numFmtId="0" fontId="48" fillId="20" borderId="0" xfId="1" applyFont="1" applyFill="1">
      <alignment vertical="center"/>
    </xf>
    <xf numFmtId="0" fontId="48" fillId="20" borderId="0" xfId="15" applyFont="1" applyFill="1" applyAlignment="1">
      <alignment horizontal="right" vertical="center"/>
    </xf>
    <xf numFmtId="0" fontId="48" fillId="20" borderId="0" xfId="1" applyFont="1" applyFill="1" applyAlignment="1">
      <alignment horizontal="center" vertical="center"/>
    </xf>
    <xf numFmtId="177" fontId="21" fillId="20" borderId="0" xfId="16" applyNumberFormat="1" applyFont="1" applyFill="1" applyAlignment="1">
      <alignment horizontal="right" vertical="center"/>
    </xf>
    <xf numFmtId="189" fontId="22" fillId="20" borderId="0" xfId="0" applyNumberFormat="1" applyFont="1" applyFill="1">
      <alignment vertical="center"/>
    </xf>
    <xf numFmtId="0" fontId="38" fillId="20" borderId="0" xfId="0" applyFont="1" applyFill="1" applyAlignment="1"/>
    <xf numFmtId="0" fontId="38" fillId="20" borderId="0" xfId="0" applyFont="1" applyFill="1" applyAlignment="1">
      <alignment horizontal="center"/>
    </xf>
    <xf numFmtId="0" fontId="47" fillId="20" borderId="0" xfId="1" applyFont="1" applyFill="1" applyAlignment="1">
      <alignment horizontal="center"/>
    </xf>
    <xf numFmtId="0" fontId="33" fillId="20" borderId="0" xfId="0" applyFont="1" applyFill="1" applyAlignment="1"/>
    <xf numFmtId="194" fontId="34" fillId="20" borderId="0" xfId="0" applyNumberFormat="1" applyFont="1" applyFill="1" applyAlignment="1"/>
    <xf numFmtId="0" fontId="34" fillId="20" borderId="0" xfId="0" applyFont="1" applyFill="1" applyAlignment="1"/>
    <xf numFmtId="181" fontId="38" fillId="20" borderId="0" xfId="1" applyNumberFormat="1" applyFont="1" applyFill="1" applyAlignment="1">
      <alignment horizontal="center"/>
    </xf>
    <xf numFmtId="0" fontId="38" fillId="20" borderId="0" xfId="1" applyFont="1" applyFill="1" applyAlignment="1">
      <alignment horizontal="center"/>
    </xf>
    <xf numFmtId="181" fontId="38" fillId="20" borderId="0" xfId="1" applyNumberFormat="1" applyFont="1" applyFill="1" applyAlignment="1"/>
    <xf numFmtId="0" fontId="34" fillId="20" borderId="0" xfId="1" applyFont="1" applyFill="1" applyAlignment="1"/>
    <xf numFmtId="0" fontId="22" fillId="0" borderId="125" xfId="4" applyFont="1" applyBorder="1" applyAlignment="1">
      <alignment horizontal="center" vertical="center" wrapText="1"/>
    </xf>
    <xf numFmtId="0" fontId="21" fillId="0" borderId="126" xfId="17" applyFont="1" applyBorder="1" applyAlignment="1" applyProtection="1">
      <alignment horizontal="left" vertical="center" wrapText="1"/>
      <protection locked="0"/>
    </xf>
    <xf numFmtId="0" fontId="21" fillId="0" borderId="88" xfId="4" applyFont="1" applyBorder="1" applyAlignment="1">
      <alignment horizontal="left" vertical="center" wrapText="1"/>
    </xf>
    <xf numFmtId="0" fontId="21" fillId="0" borderId="88" xfId="17" applyFont="1" applyBorder="1" applyAlignment="1" applyProtection="1">
      <alignment horizontal="left" vertical="center" wrapText="1"/>
      <protection locked="0"/>
    </xf>
    <xf numFmtId="0" fontId="57" fillId="0" borderId="88" xfId="17" applyFont="1" applyBorder="1" applyAlignment="1" applyProtection="1">
      <alignment horizontal="left" vertical="center" wrapText="1"/>
      <protection locked="0"/>
    </xf>
    <xf numFmtId="0" fontId="55" fillId="0" borderId="88" xfId="4" applyFont="1" applyBorder="1" applyAlignment="1">
      <alignment horizontal="left" vertical="center" wrapText="1"/>
    </xf>
    <xf numFmtId="0" fontId="21" fillId="21" borderId="88" xfId="17" applyFont="1" applyFill="1" applyBorder="1" applyAlignment="1" applyProtection="1">
      <alignment horizontal="left" vertical="center" wrapText="1"/>
      <protection locked="0"/>
    </xf>
    <xf numFmtId="0" fontId="21" fillId="0" borderId="88" xfId="17" applyFont="1" applyBorder="1" applyAlignment="1">
      <alignment vertical="center" wrapText="1"/>
    </xf>
    <xf numFmtId="0" fontId="21" fillId="0" borderId="127" xfId="17" applyFont="1" applyBorder="1" applyAlignment="1" applyProtection="1">
      <alignment horizontal="left" vertical="center" wrapText="1"/>
      <protection locked="0"/>
    </xf>
    <xf numFmtId="202" fontId="21" fillId="0" borderId="18" xfId="4" applyNumberFormat="1" applyFont="1" applyBorder="1" applyAlignment="1">
      <alignment horizontal="center" vertical="center" wrapText="1"/>
    </xf>
    <xf numFmtId="0" fontId="21" fillId="0" borderId="0" xfId="0" applyFont="1" applyAlignment="1">
      <alignment wrapText="1"/>
    </xf>
    <xf numFmtId="0" fontId="21" fillId="20" borderId="0" xfId="0" applyFont="1" applyFill="1" applyAlignment="1">
      <alignment wrapText="1"/>
    </xf>
    <xf numFmtId="0" fontId="21" fillId="15" borderId="3" xfId="0" applyFont="1" applyFill="1" applyBorder="1" applyAlignment="1">
      <alignment horizontal="center" vertical="center"/>
    </xf>
    <xf numFmtId="0" fontId="21" fillId="15" borderId="3" xfId="0" applyFont="1" applyFill="1" applyBorder="1" applyAlignment="1">
      <alignment horizontal="center" vertical="center" wrapText="1"/>
    </xf>
    <xf numFmtId="43" fontId="21" fillId="5" borderId="3" xfId="7" applyFont="1" applyFill="1" applyBorder="1" applyAlignment="1">
      <alignment horizontal="center" vertical="center"/>
    </xf>
    <xf numFmtId="176" fontId="21" fillId="3" borderId="3" xfId="7" applyNumberFormat="1" applyFont="1" applyFill="1" applyBorder="1" applyProtection="1">
      <alignment vertical="center"/>
      <protection locked="0"/>
    </xf>
    <xf numFmtId="176" fontId="21" fillId="3" borderId="3" xfId="7" applyNumberFormat="1" applyFont="1" applyFill="1" applyBorder="1" applyAlignment="1" applyProtection="1">
      <alignment vertical="center" wrapText="1"/>
      <protection locked="0"/>
    </xf>
    <xf numFmtId="0" fontId="22" fillId="20" borderId="49" xfId="1" applyFont="1" applyFill="1" applyBorder="1" applyAlignment="1">
      <alignment horizontal="center" vertical="center"/>
    </xf>
    <xf numFmtId="176" fontId="21" fillId="20" borderId="49" xfId="7" applyNumberFormat="1" applyFont="1" applyFill="1" applyBorder="1" applyAlignment="1">
      <alignment vertical="center"/>
    </xf>
    <xf numFmtId="190" fontId="21" fillId="0" borderId="3" xfId="7" applyNumberFormat="1" applyFont="1" applyFill="1" applyBorder="1">
      <alignment vertical="center"/>
    </xf>
    <xf numFmtId="0" fontId="17" fillId="0" borderId="3" xfId="1" applyFont="1" applyBorder="1" applyAlignment="1">
      <alignment horizontal="center" vertical="center"/>
    </xf>
    <xf numFmtId="43" fontId="21" fillId="20" borderId="58" xfId="7" applyFont="1" applyFill="1" applyBorder="1" applyAlignment="1">
      <alignment vertical="center"/>
    </xf>
    <xf numFmtId="0" fontId="21" fillId="20" borderId="0" xfId="15" applyFont="1" applyFill="1">
      <alignment vertical="center"/>
    </xf>
    <xf numFmtId="0" fontId="21" fillId="20" borderId="0" xfId="15" applyFont="1" applyFill="1" applyAlignment="1">
      <alignment horizontal="right" vertical="center"/>
    </xf>
    <xf numFmtId="0" fontId="21" fillId="20" borderId="0" xfId="1" applyFont="1" applyFill="1" applyAlignment="1">
      <alignment horizontal="center" vertical="center"/>
    </xf>
    <xf numFmtId="0" fontId="21" fillId="20" borderId="0" xfId="1" applyFont="1" applyFill="1">
      <alignment vertical="center"/>
    </xf>
    <xf numFmtId="0" fontId="21" fillId="18" borderId="3" xfId="1" applyFont="1" applyFill="1" applyBorder="1" applyAlignment="1">
      <alignment horizontal="center" vertical="center"/>
    </xf>
    <xf numFmtId="0" fontId="21" fillId="0" borderId="3" xfId="15" applyFont="1" applyBorder="1" applyAlignment="1">
      <alignment horizontal="center" vertical="center"/>
    </xf>
    <xf numFmtId="190" fontId="21" fillId="0" borderId="3" xfId="7" applyNumberFormat="1" applyFont="1" applyFill="1" applyBorder="1" applyAlignment="1">
      <alignment vertical="center"/>
    </xf>
    <xf numFmtId="0" fontId="17" fillId="18" borderId="46" xfId="1" applyFont="1" applyFill="1" applyBorder="1" applyAlignment="1">
      <alignment horizontal="center" vertical="center"/>
    </xf>
    <xf numFmtId="0" fontId="17" fillId="20" borderId="49" xfId="1" applyFont="1" applyFill="1" applyBorder="1" applyAlignment="1">
      <alignment horizontal="center" vertical="center"/>
    </xf>
    <xf numFmtId="190" fontId="21" fillId="20" borderId="49" xfId="7" applyNumberFormat="1" applyFont="1" applyFill="1" applyBorder="1" applyAlignment="1">
      <alignment vertical="center"/>
    </xf>
    <xf numFmtId="190" fontId="21" fillId="20" borderId="49" xfId="7" applyNumberFormat="1" applyFont="1" applyFill="1" applyBorder="1">
      <alignment vertical="center"/>
    </xf>
    <xf numFmtId="0" fontId="21" fillId="18" borderId="3" xfId="1" applyFont="1" applyFill="1" applyBorder="1" applyAlignment="1">
      <alignment horizontal="center" vertical="center" wrapText="1"/>
    </xf>
    <xf numFmtId="0" fontId="17" fillId="20" borderId="49" xfId="1" applyFont="1" applyFill="1" applyBorder="1">
      <alignment vertical="center"/>
    </xf>
    <xf numFmtId="43" fontId="21" fillId="20" borderId="49" xfId="7" applyFont="1" applyFill="1" applyBorder="1" applyAlignment="1">
      <alignment vertical="center"/>
    </xf>
    <xf numFmtId="0" fontId="34" fillId="0" borderId="128" xfId="4" applyFont="1" applyBorder="1" applyAlignment="1">
      <alignment vertical="center" wrapText="1"/>
    </xf>
    <xf numFmtId="0" fontId="34" fillId="0" borderId="5" xfId="4" applyFont="1" applyBorder="1" applyAlignment="1">
      <alignment horizontal="left" vertical="center" wrapText="1" indent="2"/>
    </xf>
    <xf numFmtId="0" fontId="39" fillId="0" borderId="4" xfId="4" applyFont="1" applyBorder="1" applyAlignment="1">
      <alignment horizontal="center" vertical="center" wrapText="1"/>
    </xf>
    <xf numFmtId="0" fontId="37" fillId="0" borderId="9" xfId="4" applyFont="1" applyBorder="1" applyAlignment="1">
      <alignment vertical="center" wrapText="1"/>
    </xf>
    <xf numFmtId="176" fontId="21" fillId="5" borderId="88" xfId="7" applyNumberFormat="1" applyFont="1" applyFill="1" applyBorder="1" applyAlignment="1" applyProtection="1">
      <alignment horizontal="center" vertical="center" wrapText="1"/>
    </xf>
    <xf numFmtId="176" fontId="21" fillId="9" borderId="88" xfId="7" applyNumberFormat="1" applyFont="1" applyFill="1" applyBorder="1" applyAlignment="1" applyProtection="1">
      <alignment horizontal="center" vertical="center" wrapText="1"/>
    </xf>
    <xf numFmtId="10" fontId="22" fillId="17" borderId="18" xfId="11" applyNumberFormat="1" applyFont="1" applyFill="1" applyBorder="1" applyAlignment="1" applyProtection="1">
      <alignment horizontal="center" vertical="center" wrapText="1"/>
    </xf>
    <xf numFmtId="176" fontId="21" fillId="5" borderId="87" xfId="7" applyNumberFormat="1" applyFont="1" applyFill="1" applyBorder="1" applyAlignment="1" applyProtection="1">
      <alignment horizontal="center" vertical="center" wrapText="1"/>
    </xf>
    <xf numFmtId="10" fontId="21" fillId="9" borderId="3" xfId="14" applyNumberFormat="1" applyFont="1" applyFill="1" applyBorder="1" applyAlignment="1" applyProtection="1">
      <alignment horizontal="center" vertical="center" wrapText="1"/>
    </xf>
    <xf numFmtId="201" fontId="21" fillId="9" borderId="116" xfId="18" applyNumberFormat="1" applyFont="1" applyFill="1" applyBorder="1" applyAlignment="1" applyProtection="1">
      <alignment horizontal="center" vertical="center" wrapText="1"/>
    </xf>
    <xf numFmtId="185" fontId="21" fillId="3" borderId="3" xfId="7" applyNumberFormat="1" applyFont="1" applyFill="1" applyBorder="1" applyAlignment="1">
      <alignment horizontal="center" vertical="center"/>
    </xf>
    <xf numFmtId="185" fontId="21" fillId="3" borderId="27" xfId="7" applyNumberFormat="1" applyFont="1" applyFill="1" applyBorder="1" applyAlignment="1">
      <alignment horizontal="center" vertical="center"/>
    </xf>
    <xf numFmtId="185" fontId="21" fillId="12" borderId="67" xfId="7" applyNumberFormat="1" applyFont="1" applyFill="1" applyBorder="1" applyAlignment="1">
      <alignment vertical="center" wrapText="1"/>
    </xf>
    <xf numFmtId="185" fontId="21" fillId="0" borderId="67" xfId="7" applyNumberFormat="1" applyFont="1" applyFill="1" applyBorder="1">
      <alignment vertical="center"/>
    </xf>
    <xf numFmtId="185" fontId="21" fillId="0" borderId="62" xfId="7" applyNumberFormat="1" applyFont="1" applyFill="1" applyBorder="1" applyAlignment="1">
      <alignment horizontal="center" vertical="center"/>
    </xf>
    <xf numFmtId="185" fontId="22" fillId="9" borderId="68" xfId="7" applyNumberFormat="1" applyFont="1" applyFill="1" applyBorder="1">
      <alignment vertical="center"/>
    </xf>
    <xf numFmtId="185" fontId="22" fillId="9" borderId="69" xfId="7" applyNumberFormat="1" applyFont="1" applyFill="1" applyBorder="1">
      <alignment vertical="center"/>
    </xf>
    <xf numFmtId="185" fontId="22" fillId="9" borderId="100" xfId="7" applyNumberFormat="1" applyFont="1" applyFill="1" applyBorder="1">
      <alignment vertical="center"/>
    </xf>
    <xf numFmtId="185" fontId="22" fillId="9" borderId="104" xfId="7" applyNumberFormat="1" applyFont="1" applyFill="1" applyBorder="1" applyAlignment="1">
      <alignment vertical="center" wrapText="1"/>
    </xf>
    <xf numFmtId="185" fontId="22" fillId="9" borderId="68" xfId="7" applyNumberFormat="1" applyFont="1" applyFill="1" applyBorder="1" applyAlignment="1">
      <alignment vertical="center" wrapText="1"/>
    </xf>
    <xf numFmtId="185" fontId="22" fillId="9" borderId="72" xfId="7" applyNumberFormat="1" applyFont="1" applyFill="1" applyBorder="1" applyAlignment="1">
      <alignment vertical="center" wrapText="1"/>
    </xf>
    <xf numFmtId="185" fontId="21" fillId="0" borderId="99" xfId="7" applyNumberFormat="1" applyFont="1" applyFill="1" applyBorder="1">
      <alignment vertical="center"/>
    </xf>
    <xf numFmtId="185" fontId="22" fillId="9" borderId="68" xfId="7" applyNumberFormat="1" applyFont="1" applyFill="1" applyBorder="1" applyAlignment="1">
      <alignment vertical="center"/>
    </xf>
    <xf numFmtId="185" fontId="22" fillId="9" borderId="70" xfId="7" applyNumberFormat="1" applyFont="1" applyFill="1" applyBorder="1">
      <alignment vertical="center"/>
    </xf>
    <xf numFmtId="185" fontId="22" fillId="9" borderId="71" xfId="7" applyNumberFormat="1" applyFont="1" applyFill="1" applyBorder="1">
      <alignment vertical="center"/>
    </xf>
    <xf numFmtId="185" fontId="22" fillId="9" borderId="100" xfId="0" applyNumberFormat="1" applyFont="1" applyFill="1" applyBorder="1">
      <alignment vertical="center"/>
    </xf>
    <xf numFmtId="185" fontId="22" fillId="9" borderId="104" xfId="0" applyNumberFormat="1" applyFont="1" applyFill="1" applyBorder="1">
      <alignment vertical="center"/>
    </xf>
    <xf numFmtId="185" fontId="21" fillId="12" borderId="105" xfId="7" applyNumberFormat="1" applyFont="1" applyFill="1" applyBorder="1">
      <alignment vertical="center"/>
    </xf>
    <xf numFmtId="185" fontId="21" fillId="12" borderId="104" xfId="7" applyNumberFormat="1" applyFont="1" applyFill="1" applyBorder="1">
      <alignment vertical="center"/>
    </xf>
    <xf numFmtId="0" fontId="20" fillId="20" borderId="0" xfId="0" applyFont="1" applyFill="1" applyAlignment="1">
      <alignment horizontal="right" vertical="center"/>
    </xf>
    <xf numFmtId="0" fontId="22" fillId="9" borderId="19" xfId="0" applyFont="1" applyFill="1" applyBorder="1" applyAlignment="1">
      <alignment horizontal="center" vertical="center"/>
    </xf>
    <xf numFmtId="0" fontId="22" fillId="9" borderId="20" xfId="0" applyFont="1" applyFill="1" applyBorder="1" applyAlignment="1">
      <alignment horizontal="center" vertical="center"/>
    </xf>
    <xf numFmtId="185" fontId="21" fillId="20" borderId="0" xfId="0" applyNumberFormat="1" applyFont="1" applyFill="1" applyAlignment="1">
      <alignment horizontal="center" vertical="center"/>
    </xf>
    <xf numFmtId="185" fontId="21" fillId="20" borderId="0" xfId="0" applyNumberFormat="1" applyFont="1" applyFill="1">
      <alignment vertical="center"/>
    </xf>
    <xf numFmtId="185" fontId="22" fillId="9" borderId="72" xfId="7" applyNumberFormat="1" applyFont="1" applyFill="1" applyBorder="1">
      <alignment vertical="center"/>
    </xf>
    <xf numFmtId="0" fontId="21" fillId="20" borderId="0" xfId="17" applyFont="1" applyFill="1" applyAlignment="1">
      <alignment vertical="center" wrapText="1"/>
    </xf>
    <xf numFmtId="0" fontId="54" fillId="20" borderId="0" xfId="0" applyFont="1" applyFill="1">
      <alignment vertical="center"/>
    </xf>
    <xf numFmtId="0" fontId="20" fillId="20" borderId="0" xfId="1" applyFont="1" applyFill="1" applyAlignment="1">
      <alignment horizontal="center" vertical="center" wrapText="1"/>
    </xf>
    <xf numFmtId="185" fontId="21" fillId="20" borderId="0" xfId="7" applyNumberFormat="1" applyFont="1" applyFill="1" applyBorder="1">
      <alignment vertical="center"/>
    </xf>
    <xf numFmtId="185" fontId="21" fillId="12" borderId="47" xfId="7" applyNumberFormat="1" applyFont="1" applyFill="1" applyBorder="1">
      <alignment vertical="center"/>
    </xf>
    <xf numFmtId="185" fontId="21" fillId="12" borderId="48" xfId="7" applyNumberFormat="1" applyFont="1" applyFill="1" applyBorder="1">
      <alignment vertical="center"/>
    </xf>
    <xf numFmtId="185" fontId="22" fillId="20" borderId="0" xfId="0" applyNumberFormat="1" applyFont="1" applyFill="1">
      <alignment vertical="center"/>
    </xf>
    <xf numFmtId="0" fontId="59" fillId="20" borderId="0" xfId="0" applyFont="1" applyFill="1">
      <alignment vertical="center"/>
    </xf>
    <xf numFmtId="0" fontId="35" fillId="20" borderId="0" xfId="1" applyFont="1" applyFill="1" applyAlignment="1">
      <alignment horizontal="center"/>
    </xf>
    <xf numFmtId="194" fontId="34" fillId="20" borderId="0" xfId="0" applyNumberFormat="1" applyFont="1" applyFill="1">
      <alignment vertical="center"/>
    </xf>
    <xf numFmtId="194" fontId="38" fillId="20" borderId="0" xfId="0" applyNumberFormat="1" applyFont="1" applyFill="1" applyAlignment="1">
      <alignment horizontal="center"/>
    </xf>
    <xf numFmtId="194" fontId="47" fillId="20" borderId="0" xfId="1" applyNumberFormat="1" applyFont="1" applyFill="1" applyAlignment="1">
      <alignment horizontal="center"/>
    </xf>
    <xf numFmtId="194" fontId="35" fillId="20" borderId="0" xfId="1" applyNumberFormat="1" applyFont="1" applyFill="1" applyAlignment="1">
      <alignment horizontal="center"/>
    </xf>
    <xf numFmtId="194" fontId="34" fillId="20" borderId="0" xfId="1" applyNumberFormat="1" applyFont="1" applyFill="1" applyAlignment="1"/>
    <xf numFmtId="194" fontId="21" fillId="20" borderId="0" xfId="1" applyNumberFormat="1" applyFont="1" applyFill="1" applyAlignment="1"/>
    <xf numFmtId="0" fontId="42" fillId="9" borderId="3" xfId="0" applyFont="1" applyFill="1" applyBorder="1" applyAlignment="1">
      <alignment horizontal="center" vertical="center" wrapText="1"/>
    </xf>
    <xf numFmtId="0" fontId="21" fillId="3" borderId="0" xfId="20" applyFont="1" applyFill="1" applyAlignment="1">
      <alignment horizontal="center" vertical="center"/>
    </xf>
    <xf numFmtId="41" fontId="21" fillId="3" borderId="0" xfId="20" applyNumberFormat="1" applyFont="1" applyFill="1" applyAlignment="1">
      <alignment horizontal="center" vertical="center"/>
    </xf>
    <xf numFmtId="176" fontId="21" fillId="3" borderId="0" xfId="21" applyNumberFormat="1" applyFont="1" applyFill="1" applyAlignment="1">
      <alignment horizontal="center" vertical="center"/>
    </xf>
    <xf numFmtId="180" fontId="21" fillId="3" borderId="0" xfId="20" applyNumberFormat="1" applyFont="1" applyFill="1" applyAlignment="1">
      <alignment horizontal="center" vertical="center"/>
    </xf>
    <xf numFmtId="9" fontId="21" fillId="3" borderId="0" xfId="20" applyNumberFormat="1" applyFont="1" applyFill="1" applyAlignment="1">
      <alignment horizontal="center" vertical="center"/>
    </xf>
    <xf numFmtId="10" fontId="21" fillId="3" borderId="0" xfId="20" applyNumberFormat="1" applyFont="1" applyFill="1" applyAlignment="1">
      <alignment horizontal="center" vertical="center"/>
    </xf>
    <xf numFmtId="0" fontId="22" fillId="9" borderId="51" xfId="0" applyFont="1" applyFill="1" applyBorder="1" applyAlignment="1">
      <alignment horizontal="center" vertical="center" wrapText="1"/>
    </xf>
    <xf numFmtId="185" fontId="21" fillId="0" borderId="67" xfId="7" applyNumberFormat="1" applyFont="1" applyFill="1" applyBorder="1" applyAlignment="1">
      <alignment horizontal="center" vertical="center"/>
    </xf>
    <xf numFmtId="185" fontId="21" fillId="0" borderId="132" xfId="7" applyNumberFormat="1" applyFont="1" applyFill="1" applyBorder="1">
      <alignment vertical="center"/>
    </xf>
    <xf numFmtId="185" fontId="22" fillId="9" borderId="133" xfId="0" applyNumberFormat="1" applyFont="1" applyFill="1" applyBorder="1">
      <alignment vertical="center"/>
    </xf>
    <xf numFmtId="185" fontId="22" fillId="9" borderId="71" xfId="7" applyNumberFormat="1" applyFont="1" applyFill="1" applyBorder="1" applyAlignment="1">
      <alignment vertical="center"/>
    </xf>
    <xf numFmtId="185" fontId="21" fillId="0" borderId="134" xfId="7" applyNumberFormat="1" applyFont="1" applyFill="1" applyBorder="1">
      <alignment vertical="center"/>
    </xf>
    <xf numFmtId="185" fontId="21" fillId="0" borderId="135" xfId="7" applyNumberFormat="1" applyFont="1" applyFill="1" applyBorder="1">
      <alignment vertical="center"/>
    </xf>
    <xf numFmtId="185" fontId="21" fillId="0" borderId="136" xfId="7" applyNumberFormat="1" applyFont="1" applyFill="1" applyBorder="1">
      <alignment vertical="center"/>
    </xf>
    <xf numFmtId="185" fontId="22" fillId="9" borderId="137" xfId="0" applyNumberFormat="1" applyFont="1" applyFill="1" applyBorder="1">
      <alignment vertical="center"/>
    </xf>
    <xf numFmtId="0" fontId="48" fillId="22" borderId="0" xfId="15" applyFont="1" applyFill="1">
      <alignment vertical="center"/>
    </xf>
    <xf numFmtId="187" fontId="63" fillId="20" borderId="0" xfId="22" applyNumberFormat="1" applyFont="1" applyFill="1" applyAlignment="1">
      <alignment horizontal="left"/>
    </xf>
    <xf numFmtId="0" fontId="64" fillId="20" borderId="0" xfId="0" applyFont="1" applyFill="1">
      <alignment vertical="center"/>
    </xf>
    <xf numFmtId="177" fontId="17" fillId="15" borderId="47" xfId="16" applyNumberFormat="1" applyFont="1" applyFill="1" applyBorder="1" applyAlignment="1">
      <alignment horizontal="center" vertical="center"/>
    </xf>
    <xf numFmtId="177" fontId="17" fillId="4" borderId="48" xfId="16" applyNumberFormat="1" applyFont="1" applyFill="1" applyBorder="1" applyAlignment="1">
      <alignment horizontal="center" vertical="center"/>
    </xf>
    <xf numFmtId="0" fontId="17" fillId="0" borderId="142" xfId="0" applyFont="1" applyBorder="1" applyAlignment="1">
      <alignment horizontal="right" vertical="center"/>
    </xf>
    <xf numFmtId="0" fontId="21" fillId="0" borderId="143" xfId="1" applyFont="1" applyBorder="1" applyAlignment="1">
      <alignment horizontal="center" vertical="center"/>
    </xf>
    <xf numFmtId="203" fontId="21" fillId="0" borderId="60" xfId="0" applyNumberFormat="1" applyFont="1" applyBorder="1" applyAlignment="1">
      <alignment horizontal="right" vertical="center"/>
    </xf>
    <xf numFmtId="177" fontId="21" fillId="0" borderId="142" xfId="16" applyNumberFormat="1" applyFont="1" applyBorder="1" applyAlignment="1">
      <alignment horizontal="right" vertical="center"/>
    </xf>
    <xf numFmtId="177" fontId="21" fillId="0" borderId="143" xfId="16" applyNumberFormat="1" applyFont="1" applyBorder="1" applyAlignment="1">
      <alignment horizontal="right" vertical="center"/>
    </xf>
    <xf numFmtId="177" fontId="21" fillId="0" borderId="144" xfId="16" applyNumberFormat="1" applyFont="1" applyBorder="1" applyAlignment="1">
      <alignment horizontal="right" vertical="center"/>
    </xf>
    <xf numFmtId="177" fontId="64" fillId="20" borderId="0" xfId="0" applyNumberFormat="1" applyFont="1" applyFill="1">
      <alignment vertical="center"/>
    </xf>
    <xf numFmtId="177" fontId="48" fillId="20" borderId="0" xfId="15" applyNumberFormat="1" applyFont="1" applyFill="1">
      <alignment vertical="center"/>
    </xf>
    <xf numFmtId="0" fontId="17" fillId="0" borderId="43" xfId="0" applyFont="1" applyBorder="1" applyAlignment="1">
      <alignment horizontal="right" vertical="center"/>
    </xf>
    <xf numFmtId="0" fontId="21" fillId="0" borderId="3" xfId="1" applyFont="1" applyBorder="1" applyAlignment="1">
      <alignment horizontal="center" vertical="center"/>
    </xf>
    <xf numFmtId="177" fontId="21" fillId="0" borderId="43" xfId="16" applyNumberFormat="1" applyFont="1" applyBorder="1" applyAlignment="1">
      <alignment horizontal="right" vertical="center"/>
    </xf>
    <xf numFmtId="177" fontId="21" fillId="0" borderId="27" xfId="16" applyNumberFormat="1" applyFont="1" applyBorder="1" applyAlignment="1">
      <alignment horizontal="right" vertical="center"/>
    </xf>
    <xf numFmtId="0" fontId="17" fillId="0" borderId="145" xfId="0" applyFont="1" applyBorder="1" applyAlignment="1">
      <alignment horizontal="right" vertical="center"/>
    </xf>
    <xf numFmtId="0" fontId="21" fillId="0" borderId="146" xfId="1" applyFont="1" applyBorder="1" applyAlignment="1">
      <alignment horizontal="center" vertical="center"/>
    </xf>
    <xf numFmtId="203" fontId="21" fillId="0" borderId="49" xfId="0" applyNumberFormat="1" applyFont="1" applyBorder="1" applyAlignment="1">
      <alignment horizontal="right" vertical="center"/>
    </xf>
    <xf numFmtId="177" fontId="21" fillId="0" borderId="145" xfId="16" applyNumberFormat="1" applyFont="1" applyBorder="1" applyAlignment="1">
      <alignment horizontal="right" vertical="center"/>
    </xf>
    <xf numFmtId="177" fontId="21" fillId="0" borderId="146" xfId="16" applyNumberFormat="1" applyFont="1" applyBorder="1" applyAlignment="1">
      <alignment horizontal="right" vertical="center"/>
    </xf>
    <xf numFmtId="177" fontId="21" fillId="0" borderId="147" xfId="16" applyNumberFormat="1" applyFont="1" applyBorder="1" applyAlignment="1">
      <alignment horizontal="right" vertical="center"/>
    </xf>
    <xf numFmtId="0" fontId="17" fillId="0" borderId="4" xfId="0" applyFont="1" applyBorder="1" applyAlignment="1">
      <alignment horizontal="right" vertical="center"/>
    </xf>
    <xf numFmtId="0" fontId="21" fillId="0" borderId="19" xfId="1" applyFont="1" applyBorder="1" applyAlignment="1">
      <alignment horizontal="center" vertical="center"/>
    </xf>
    <xf numFmtId="203" fontId="21" fillId="0" borderId="45" xfId="0" quotePrefix="1" applyNumberFormat="1" applyFont="1" applyBorder="1" applyAlignment="1">
      <alignment horizontal="right" vertical="center"/>
    </xf>
    <xf numFmtId="177" fontId="21" fillId="0" borderId="4" xfId="16" applyNumberFormat="1" applyFont="1" applyBorder="1" applyAlignment="1">
      <alignment horizontal="right" vertical="center"/>
    </xf>
    <xf numFmtId="177" fontId="21" fillId="0" borderId="19" xfId="16" applyNumberFormat="1" applyFont="1" applyBorder="1" applyAlignment="1">
      <alignment horizontal="right" vertical="center"/>
    </xf>
    <xf numFmtId="177" fontId="21" fillId="0" borderId="20" xfId="16" applyNumberFormat="1" applyFont="1" applyBorder="1" applyAlignment="1">
      <alignment horizontal="right" vertical="center"/>
    </xf>
    <xf numFmtId="0" fontId="65" fillId="20" borderId="0" xfId="0" applyFont="1" applyFill="1">
      <alignment vertical="center"/>
    </xf>
    <xf numFmtId="0" fontId="17" fillId="0" borderId="44" xfId="0" applyFont="1" applyBorder="1" applyAlignment="1">
      <alignment horizontal="right" vertical="center"/>
    </xf>
    <xf numFmtId="0" fontId="21" fillId="0" borderId="47" xfId="1" applyFont="1" applyBorder="1" applyAlignment="1">
      <alignment horizontal="center" vertical="center"/>
    </xf>
    <xf numFmtId="203" fontId="21" fillId="0" borderId="38" xfId="0" applyNumberFormat="1" applyFont="1" applyBorder="1" applyAlignment="1">
      <alignment horizontal="right" vertical="center"/>
    </xf>
    <xf numFmtId="177" fontId="21" fillId="0" borderId="44" xfId="16" applyNumberFormat="1" applyFont="1" applyBorder="1" applyAlignment="1">
      <alignment horizontal="right" vertical="center"/>
    </xf>
    <xf numFmtId="177" fontId="21" fillId="0" borderId="47" xfId="16" applyNumberFormat="1" applyFont="1" applyBorder="1" applyAlignment="1">
      <alignment horizontal="right" vertical="center"/>
    </xf>
    <xf numFmtId="177" fontId="21" fillId="0" borderId="48" xfId="16" applyNumberFormat="1" applyFont="1" applyBorder="1" applyAlignment="1">
      <alignment horizontal="right" vertical="center"/>
    </xf>
    <xf numFmtId="0" fontId="64" fillId="0" borderId="0" xfId="0" applyFont="1">
      <alignment vertical="center"/>
    </xf>
    <xf numFmtId="0" fontId="17" fillId="20" borderId="3" xfId="0" applyFont="1" applyFill="1" applyBorder="1">
      <alignment vertical="center"/>
    </xf>
    <xf numFmtId="9" fontId="21" fillId="20" borderId="3" xfId="0" applyNumberFormat="1" applyFont="1" applyFill="1" applyBorder="1">
      <alignment vertical="center"/>
    </xf>
    <xf numFmtId="9" fontId="21" fillId="0" borderId="3" xfId="0" applyNumberFormat="1" applyFont="1" applyBorder="1">
      <alignment vertical="center"/>
    </xf>
    <xf numFmtId="177" fontId="21" fillId="0" borderId="3" xfId="7" applyNumberFormat="1" applyFont="1" applyFill="1" applyBorder="1" applyAlignment="1">
      <alignment vertical="center"/>
    </xf>
    <xf numFmtId="9" fontId="21" fillId="20" borderId="0" xfId="0" applyNumberFormat="1" applyFont="1" applyFill="1">
      <alignment vertical="center"/>
    </xf>
    <xf numFmtId="9" fontId="21" fillId="20" borderId="3" xfId="11" applyFont="1" applyFill="1" applyBorder="1">
      <alignment vertical="center"/>
    </xf>
    <xf numFmtId="0" fontId="20" fillId="2" borderId="1" xfId="20" applyFont="1" applyFill="1" applyBorder="1" applyAlignment="1">
      <alignment horizontal="center" vertical="center" wrapText="1"/>
    </xf>
    <xf numFmtId="41" fontId="20" fillId="2" borderId="1" xfId="20" applyNumberFormat="1" applyFont="1" applyFill="1" applyBorder="1" applyAlignment="1">
      <alignment horizontal="center" vertical="center" wrapText="1"/>
    </xf>
    <xf numFmtId="41" fontId="22" fillId="0" borderId="0" xfId="20" applyNumberFormat="1" applyFont="1" applyAlignment="1">
      <alignment horizontal="center" vertical="center" wrapText="1"/>
    </xf>
    <xf numFmtId="0" fontId="21" fillId="0" borderId="0" xfId="20" applyFont="1" applyAlignment="1">
      <alignment horizontal="center" vertical="center"/>
    </xf>
    <xf numFmtId="204" fontId="22" fillId="2" borderId="2" xfId="20" quotePrefix="1" applyNumberFormat="1" applyFont="1" applyFill="1" applyBorder="1" applyAlignment="1">
      <alignment horizontal="center" vertical="center" wrapText="1"/>
    </xf>
    <xf numFmtId="0" fontId="22" fillId="0" borderId="0" xfId="20" quotePrefix="1" applyFont="1" applyAlignment="1">
      <alignment horizontal="center" vertical="center" wrapText="1"/>
    </xf>
    <xf numFmtId="0" fontId="22" fillId="23" borderId="0" xfId="20" applyFont="1" applyFill="1" applyAlignment="1">
      <alignment horizontal="center" vertical="center"/>
    </xf>
    <xf numFmtId="0" fontId="21" fillId="2" borderId="0" xfId="20" applyFont="1" applyFill="1" applyAlignment="1">
      <alignment horizontal="center" vertical="center"/>
    </xf>
    <xf numFmtId="41" fontId="21" fillId="2" borderId="0" xfId="20" applyNumberFormat="1" applyFont="1" applyFill="1" applyAlignment="1">
      <alignment horizontal="center" vertical="center"/>
    </xf>
    <xf numFmtId="184" fontId="21" fillId="2" borderId="0" xfId="23" quotePrefix="1" applyNumberFormat="1" applyFont="1" applyFill="1" applyBorder="1" applyAlignment="1">
      <alignment horizontal="center" vertical="center" wrapText="1"/>
    </xf>
    <xf numFmtId="176" fontId="21" fillId="2" borderId="0" xfId="21" applyNumberFormat="1" applyFont="1" applyFill="1" applyAlignment="1">
      <alignment horizontal="center" vertical="center"/>
    </xf>
    <xf numFmtId="41" fontId="21" fillId="2" borderId="0" xfId="20" quotePrefix="1" applyNumberFormat="1" applyFont="1" applyFill="1" applyAlignment="1">
      <alignment horizontal="center" vertical="center" wrapText="1"/>
    </xf>
    <xf numFmtId="41" fontId="21" fillId="0" borderId="0" xfId="20" quotePrefix="1" applyNumberFormat="1" applyFont="1" applyAlignment="1">
      <alignment horizontal="center" vertical="center" wrapText="1"/>
    </xf>
    <xf numFmtId="190" fontId="21" fillId="2" borderId="0" xfId="7" applyNumberFormat="1" applyFont="1" applyFill="1" applyAlignment="1">
      <alignment horizontal="center" vertical="center"/>
    </xf>
    <xf numFmtId="0" fontId="69" fillId="0" borderId="0" xfId="20" applyFont="1" applyAlignment="1">
      <alignment horizontal="left" vertical="center"/>
    </xf>
    <xf numFmtId="182" fontId="21" fillId="2" borderId="0" xfId="21" applyNumberFormat="1" applyFont="1" applyFill="1" applyAlignment="1">
      <alignment horizontal="center" vertical="center"/>
    </xf>
    <xf numFmtId="0" fontId="21" fillId="0" borderId="0" xfId="20" quotePrefix="1" applyFont="1" applyAlignment="1">
      <alignment horizontal="center" vertical="center"/>
    </xf>
    <xf numFmtId="9" fontId="21" fillId="0" borderId="0" xfId="20" applyNumberFormat="1" applyFont="1">
      <alignment vertical="center"/>
    </xf>
    <xf numFmtId="0" fontId="21" fillId="0" borderId="0" xfId="20" applyFont="1" applyAlignment="1">
      <alignment vertical="center" wrapText="1"/>
    </xf>
    <xf numFmtId="0" fontId="21" fillId="0" borderId="0" xfId="20" applyFont="1">
      <alignment vertical="center"/>
    </xf>
    <xf numFmtId="41" fontId="21" fillId="0" borderId="0" xfId="20" applyNumberFormat="1" applyFont="1" applyAlignment="1">
      <alignment horizontal="center" vertical="center"/>
    </xf>
    <xf numFmtId="176" fontId="21" fillId="0" borderId="0" xfId="21" applyNumberFormat="1" applyFont="1" applyFill="1" applyAlignment="1">
      <alignment horizontal="center" vertical="center"/>
    </xf>
    <xf numFmtId="9" fontId="21" fillId="0" borderId="0" xfId="20" applyNumberFormat="1" applyFont="1" applyAlignment="1">
      <alignment horizontal="center" vertical="center"/>
    </xf>
    <xf numFmtId="184" fontId="21" fillId="0" borderId="0" xfId="23" quotePrefix="1" applyNumberFormat="1" applyFont="1" applyFill="1" applyBorder="1" applyAlignment="1">
      <alignment horizontal="center" vertical="center" wrapText="1"/>
    </xf>
    <xf numFmtId="182" fontId="21" fillId="0" borderId="0" xfId="21" applyNumberFormat="1" applyFont="1" applyFill="1" applyAlignment="1">
      <alignment horizontal="center" vertical="center"/>
    </xf>
    <xf numFmtId="0" fontId="22" fillId="0" borderId="160" xfId="4" applyFont="1" applyBorder="1" applyAlignment="1">
      <alignment horizontal="left" vertical="center"/>
    </xf>
    <xf numFmtId="186" fontId="21" fillId="8" borderId="161" xfId="3" applyNumberFormat="1" applyFont="1" applyFill="1" applyBorder="1" applyAlignment="1">
      <alignment horizontal="center" vertical="center" wrapText="1"/>
    </xf>
    <xf numFmtId="186" fontId="21" fillId="8" borderId="164" xfId="3" applyNumberFormat="1" applyFont="1" applyFill="1" applyBorder="1" applyAlignment="1">
      <alignment horizontal="center" vertical="center" wrapText="1"/>
    </xf>
    <xf numFmtId="186" fontId="21" fillId="0" borderId="165" xfId="3" applyNumberFormat="1" applyFont="1" applyBorder="1" applyAlignment="1">
      <alignment horizontal="center" vertical="center" wrapText="1"/>
    </xf>
    <xf numFmtId="176" fontId="21" fillId="9" borderId="166" xfId="7" applyNumberFormat="1" applyFont="1" applyFill="1" applyBorder="1" applyAlignment="1" applyProtection="1">
      <alignment horizontal="center" vertical="center" wrapText="1"/>
    </xf>
    <xf numFmtId="0" fontId="17" fillId="0" borderId="0" xfId="6" applyFont="1" applyAlignment="1" applyProtection="1">
      <alignment vertical="center"/>
      <protection locked="0"/>
    </xf>
    <xf numFmtId="0" fontId="70" fillId="0" borderId="0" xfId="3" applyFont="1" applyAlignment="1">
      <alignment horizontal="left" vertical="center"/>
    </xf>
    <xf numFmtId="0" fontId="70" fillId="0" borderId="0" xfId="3" applyFont="1" applyAlignment="1">
      <alignment horizontal="center" vertical="center"/>
    </xf>
    <xf numFmtId="0" fontId="71" fillId="0" borderId="0" xfId="16" applyFont="1"/>
    <xf numFmtId="0" fontId="70" fillId="0" borderId="0" xfId="3" applyFont="1" applyAlignment="1">
      <alignment horizontal="right"/>
    </xf>
    <xf numFmtId="0" fontId="73" fillId="0" borderId="138" xfId="4" applyFont="1" applyBorder="1" applyAlignment="1">
      <alignment horizontal="center" vertical="center"/>
    </xf>
    <xf numFmtId="0" fontId="73" fillId="0" borderId="125" xfId="4" applyFont="1" applyBorder="1" applyAlignment="1">
      <alignment horizontal="center" vertical="center"/>
    </xf>
    <xf numFmtId="0" fontId="73" fillId="0" borderId="96" xfId="4" applyFont="1" applyBorder="1" applyAlignment="1">
      <alignment horizontal="center" vertical="center"/>
    </xf>
    <xf numFmtId="0" fontId="73" fillId="0" borderId="109" xfId="4" applyFont="1" applyBorder="1" applyAlignment="1">
      <alignment horizontal="center" vertical="center" wrapText="1"/>
    </xf>
    <xf numFmtId="0" fontId="73" fillId="0" borderId="165" xfId="4" applyFont="1" applyBorder="1" applyAlignment="1">
      <alignment horizontal="center" vertical="center"/>
    </xf>
    <xf numFmtId="0" fontId="73" fillId="0" borderId="111" xfId="4" applyFont="1" applyBorder="1" applyAlignment="1">
      <alignment horizontal="center" vertical="center"/>
    </xf>
    <xf numFmtId="0" fontId="70" fillId="0" borderId="117" xfId="4" applyFont="1" applyBorder="1" applyAlignment="1">
      <alignment horizontal="left" vertical="center"/>
    </xf>
    <xf numFmtId="0" fontId="70" fillId="0" borderId="88" xfId="4" applyFont="1" applyBorder="1" applyAlignment="1">
      <alignment horizontal="left" vertical="center"/>
    </xf>
    <xf numFmtId="206" fontId="70" fillId="0" borderId="167" xfId="4" applyNumberFormat="1" applyFont="1" applyBorder="1" applyAlignment="1">
      <alignment horizontal="center" vertical="center"/>
    </xf>
    <xf numFmtId="199" fontId="70" fillId="0" borderId="6" xfId="4" applyNumberFormat="1" applyFont="1" applyBorder="1" applyAlignment="1">
      <alignment horizontal="center" vertical="center"/>
    </xf>
    <xf numFmtId="0" fontId="70" fillId="0" borderId="117" xfId="4" applyFont="1" applyBorder="1" applyAlignment="1">
      <alignment horizontal="left" vertical="center" indent="2"/>
    </xf>
    <xf numFmtId="0" fontId="70" fillId="0" borderId="117" xfId="4" applyFont="1" applyBorder="1" applyAlignment="1">
      <alignment vertical="center"/>
    </xf>
    <xf numFmtId="0" fontId="70" fillId="0" borderId="88" xfId="4" applyFont="1" applyBorder="1" applyAlignment="1">
      <alignment horizontal="left" vertical="center" wrapText="1"/>
    </xf>
    <xf numFmtId="206" fontId="70" fillId="0" borderId="168" xfId="4" applyNumberFormat="1" applyFont="1" applyBorder="1" applyAlignment="1">
      <alignment horizontal="center" vertical="center"/>
    </xf>
    <xf numFmtId="199" fontId="70" fillId="25" borderId="169" xfId="4" applyNumberFormat="1" applyFont="1" applyFill="1" applyBorder="1" applyAlignment="1">
      <alignment horizontal="center" vertical="center"/>
    </xf>
    <xf numFmtId="0" fontId="71" fillId="0" borderId="0" xfId="16" applyFont="1" applyAlignment="1">
      <alignment wrapText="1"/>
    </xf>
    <xf numFmtId="0" fontId="73" fillId="0" borderId="11" xfId="4" applyFont="1" applyBorder="1" applyAlignment="1">
      <alignment vertical="center"/>
    </xf>
    <xf numFmtId="0" fontId="70" fillId="0" borderId="18" xfId="4" applyFont="1" applyBorder="1" applyAlignment="1">
      <alignment vertical="center"/>
    </xf>
    <xf numFmtId="206" fontId="70" fillId="0" borderId="26" xfId="4" applyNumberFormat="1" applyFont="1" applyBorder="1" applyAlignment="1">
      <alignment horizontal="center" vertical="center"/>
    </xf>
    <xf numFmtId="199" fontId="70" fillId="0" borderId="123" xfId="4" applyNumberFormat="1" applyFont="1" applyBorder="1" applyAlignment="1">
      <alignment horizontal="center" vertical="center"/>
    </xf>
    <xf numFmtId="0" fontId="75" fillId="0" borderId="0" xfId="16" applyFont="1"/>
    <xf numFmtId="176" fontId="22" fillId="26" borderId="162" xfId="7" applyNumberFormat="1" applyFont="1" applyFill="1" applyBorder="1" applyAlignment="1" applyProtection="1">
      <alignment horizontal="center" vertical="center" wrapText="1"/>
    </xf>
    <xf numFmtId="176" fontId="22" fillId="26" borderId="159" xfId="7" applyNumberFormat="1" applyFont="1" applyFill="1" applyBorder="1" applyAlignment="1" applyProtection="1">
      <alignment horizontal="center" vertical="center" wrapText="1"/>
    </xf>
    <xf numFmtId="0" fontId="21" fillId="0" borderId="170" xfId="4" applyFont="1" applyBorder="1" applyAlignment="1">
      <alignment horizontal="left" vertical="center"/>
    </xf>
    <xf numFmtId="0" fontId="21" fillId="0" borderId="171" xfId="4" applyFont="1" applyBorder="1" applyAlignment="1">
      <alignment horizontal="left" vertical="center"/>
    </xf>
    <xf numFmtId="0" fontId="17" fillId="0" borderId="172" xfId="4" applyFont="1" applyBorder="1" applyAlignment="1">
      <alignment horizontal="left" vertical="center"/>
    </xf>
    <xf numFmtId="0" fontId="21" fillId="0" borderId="117" xfId="4" applyFont="1" applyBorder="1" applyAlignment="1">
      <alignment horizontal="left" vertical="center"/>
    </xf>
    <xf numFmtId="176" fontId="21" fillId="9" borderId="173" xfId="7" applyNumberFormat="1" applyFont="1" applyFill="1" applyBorder="1" applyAlignment="1" applyProtection="1">
      <alignment horizontal="center" vertical="center" wrapText="1"/>
      <protection locked="0"/>
    </xf>
    <xf numFmtId="176" fontId="21" fillId="9" borderId="120" xfId="7" applyNumberFormat="1" applyFont="1" applyFill="1" applyBorder="1" applyAlignment="1" applyProtection="1">
      <alignment horizontal="center" vertical="center" wrapText="1"/>
      <protection locked="0"/>
    </xf>
    <xf numFmtId="176" fontId="21" fillId="9" borderId="174" xfId="7" applyNumberFormat="1" applyFont="1" applyFill="1" applyBorder="1" applyAlignment="1" applyProtection="1">
      <alignment horizontal="center" vertical="center" wrapText="1"/>
      <protection locked="0"/>
    </xf>
    <xf numFmtId="176" fontId="21" fillId="9" borderId="116" xfId="7" applyNumberFormat="1" applyFont="1" applyFill="1" applyBorder="1" applyAlignment="1" applyProtection="1">
      <alignment horizontal="center" vertical="center" wrapText="1"/>
      <protection locked="0"/>
    </xf>
    <xf numFmtId="176" fontId="22" fillId="26" borderId="175" xfId="3" applyNumberFormat="1" applyFont="1" applyFill="1" applyBorder="1" applyAlignment="1" applyProtection="1">
      <alignment horizontal="left" vertical="center" wrapText="1"/>
      <protection locked="0"/>
    </xf>
    <xf numFmtId="176" fontId="22" fillId="26" borderId="157" xfId="3" applyNumberFormat="1" applyFont="1" applyFill="1" applyBorder="1" applyAlignment="1" applyProtection="1">
      <alignment horizontal="left" vertical="center" wrapText="1"/>
      <protection locked="0"/>
    </xf>
    <xf numFmtId="186" fontId="21" fillId="27" borderId="10" xfId="3" applyNumberFormat="1" applyFont="1" applyFill="1" applyBorder="1" applyAlignment="1">
      <alignment horizontal="center" vertical="center" wrapText="1"/>
    </xf>
    <xf numFmtId="205" fontId="70" fillId="27" borderId="88" xfId="4" applyNumberFormat="1" applyFont="1" applyFill="1" applyBorder="1" applyAlignment="1">
      <alignment horizontal="right" vertical="center"/>
    </xf>
    <xf numFmtId="205" fontId="70" fillId="27" borderId="7" xfId="4" applyNumberFormat="1" applyFont="1" applyFill="1" applyBorder="1" applyAlignment="1">
      <alignment horizontal="right" vertical="center"/>
    </xf>
    <xf numFmtId="176" fontId="21" fillId="26" borderId="7" xfId="9" applyNumberFormat="1" applyFont="1" applyFill="1" applyBorder="1" applyAlignment="1" applyProtection="1">
      <alignment horizontal="right" vertical="center" wrapText="1"/>
    </xf>
    <xf numFmtId="205" fontId="70" fillId="26" borderId="7" xfId="4" applyNumberFormat="1" applyFont="1" applyFill="1" applyBorder="1" applyAlignment="1">
      <alignment horizontal="right" vertical="center"/>
    </xf>
    <xf numFmtId="205" fontId="70" fillId="26" borderId="8" xfId="4" applyNumberFormat="1" applyFont="1" applyFill="1" applyBorder="1" applyAlignment="1">
      <alignment horizontal="right" vertical="center"/>
    </xf>
    <xf numFmtId="205" fontId="70" fillId="26" borderId="33" xfId="4" applyNumberFormat="1" applyFont="1" applyFill="1" applyBorder="1" applyAlignment="1">
      <alignment horizontal="right" vertical="center"/>
    </xf>
    <xf numFmtId="205" fontId="70" fillId="26" borderId="12" xfId="4" applyNumberFormat="1" applyFont="1" applyFill="1" applyBorder="1" applyAlignment="1">
      <alignment horizontal="right" vertical="center"/>
    </xf>
    <xf numFmtId="205" fontId="70" fillId="26" borderId="88" xfId="4" applyNumberFormat="1" applyFont="1" applyFill="1" applyBorder="1" applyAlignment="1">
      <alignment horizontal="right" vertical="center"/>
    </xf>
    <xf numFmtId="205" fontId="70" fillId="26" borderId="18" xfId="4" applyNumberFormat="1" applyFont="1" applyFill="1" applyBorder="1" applyAlignment="1">
      <alignment horizontal="right" vertical="center"/>
    </xf>
    <xf numFmtId="176" fontId="21" fillId="27" borderId="116" xfId="9" applyNumberFormat="1" applyFont="1" applyFill="1" applyBorder="1" applyAlignment="1" applyProtection="1">
      <alignment horizontal="right" vertical="center" wrapText="1"/>
    </xf>
    <xf numFmtId="0" fontId="76" fillId="0" borderId="117" xfId="4" applyFont="1" applyBorder="1" applyAlignment="1">
      <alignment vertical="center"/>
    </xf>
    <xf numFmtId="0" fontId="78" fillId="0" borderId="88" xfId="4" applyFont="1" applyBorder="1" applyAlignment="1">
      <alignment horizontal="left" vertical="center" wrapText="1"/>
    </xf>
    <xf numFmtId="186" fontId="33" fillId="0" borderId="121" xfId="3" applyNumberFormat="1" applyFont="1" applyBorder="1" applyAlignment="1">
      <alignment horizontal="center" vertical="center" wrapText="1"/>
    </xf>
    <xf numFmtId="186" fontId="33" fillId="0" borderId="6" xfId="3" applyNumberFormat="1" applyFont="1" applyBorder="1" applyAlignment="1">
      <alignment horizontal="center" vertical="center" wrapText="1"/>
    </xf>
    <xf numFmtId="0" fontId="54" fillId="0" borderId="88" xfId="4" applyFont="1" applyBorder="1" applyAlignment="1">
      <alignment horizontal="left" vertical="center" wrapText="1"/>
    </xf>
    <xf numFmtId="0" fontId="54" fillId="21" borderId="88" xfId="17" applyFont="1" applyFill="1" applyBorder="1" applyAlignment="1" applyProtection="1">
      <alignment horizontal="left" vertical="center" wrapText="1"/>
      <protection locked="0"/>
    </xf>
    <xf numFmtId="9" fontId="21" fillId="0" borderId="3" xfId="11" applyFont="1" applyFill="1" applyBorder="1">
      <alignment vertical="center"/>
    </xf>
    <xf numFmtId="10" fontId="33" fillId="20" borderId="0" xfId="11" applyNumberFormat="1" applyFont="1" applyFill="1" applyAlignment="1"/>
    <xf numFmtId="10" fontId="39" fillId="20" borderId="0" xfId="1" applyNumberFormat="1" applyFont="1" applyFill="1" applyAlignment="1"/>
    <xf numFmtId="10" fontId="33" fillId="20" borderId="0" xfId="12" applyNumberFormat="1" applyFont="1" applyFill="1"/>
    <xf numFmtId="10" fontId="34" fillId="20" borderId="0" xfId="12" applyNumberFormat="1" applyFont="1" applyFill="1"/>
    <xf numFmtId="10" fontId="33" fillId="20" borderId="0" xfId="1" applyNumberFormat="1" applyFont="1" applyFill="1" applyAlignment="1"/>
    <xf numFmtId="0" fontId="42" fillId="0" borderId="163" xfId="4" applyFont="1" applyBorder="1" applyAlignment="1">
      <alignment horizontal="left" vertical="center"/>
    </xf>
    <xf numFmtId="0" fontId="21" fillId="0" borderId="5" xfId="4" applyFont="1" applyBorder="1" applyAlignment="1">
      <alignment horizontal="left" vertical="center" wrapText="1" indent="2"/>
    </xf>
    <xf numFmtId="0" fontId="21" fillId="0" borderId="5" xfId="4" applyFont="1" applyBorder="1" applyAlignment="1">
      <alignment vertical="center" wrapText="1"/>
    </xf>
    <xf numFmtId="0" fontId="21" fillId="0" borderId="5" xfId="4" applyFont="1" applyBorder="1" applyAlignment="1">
      <alignment horizontal="left" vertical="center" wrapText="1"/>
    </xf>
    <xf numFmtId="0" fontId="17" fillId="0" borderId="5" xfId="4" applyFont="1" applyBorder="1" applyAlignment="1">
      <alignment horizontal="left" vertical="center" wrapText="1"/>
    </xf>
    <xf numFmtId="0" fontId="21" fillId="0" borderId="9" xfId="4" applyFont="1" applyBorder="1" applyAlignment="1">
      <alignment vertical="center" wrapText="1"/>
    </xf>
    <xf numFmtId="0" fontId="21" fillId="0" borderId="129" xfId="4" applyFont="1" applyBorder="1" applyAlignment="1">
      <alignment vertical="center" wrapText="1"/>
    </xf>
    <xf numFmtId="0" fontId="21" fillId="0" borderId="13" xfId="4" applyFont="1" applyBorder="1" applyAlignment="1">
      <alignment horizontal="left" vertical="center" wrapText="1"/>
    </xf>
    <xf numFmtId="0" fontId="54" fillId="0" borderId="0" xfId="3" applyFont="1" applyAlignment="1">
      <alignment horizontal="left" vertical="center"/>
    </xf>
    <xf numFmtId="0" fontId="21" fillId="0" borderId="0" xfId="3" applyFont="1" applyAlignment="1">
      <alignment horizontal="left" vertical="center"/>
    </xf>
    <xf numFmtId="0" fontId="22" fillId="0" borderId="37" xfId="3" applyFont="1" applyBorder="1" applyAlignment="1">
      <alignment horizontal="center" vertical="center" wrapText="1"/>
    </xf>
    <xf numFmtId="0" fontId="22" fillId="0" borderId="11"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44" xfId="3" applyFont="1" applyBorder="1" applyAlignment="1">
      <alignment horizontal="center" vertical="center" wrapText="1"/>
    </xf>
    <xf numFmtId="0" fontId="52" fillId="20" borderId="3" xfId="19" applyFont="1" applyFill="1" applyBorder="1" applyAlignment="1">
      <alignment horizontal="center" vertical="center"/>
    </xf>
    <xf numFmtId="0" fontId="22" fillId="9" borderId="3" xfId="1" applyFont="1" applyFill="1" applyBorder="1" applyAlignment="1">
      <alignment horizontal="center" vertical="center" wrapText="1"/>
    </xf>
    <xf numFmtId="0" fontId="22" fillId="9" borderId="3" xfId="1" applyFont="1" applyFill="1" applyBorder="1" applyAlignment="1">
      <alignment horizontal="center" vertical="center"/>
    </xf>
    <xf numFmtId="0" fontId="22" fillId="9" borderId="3" xfId="0" applyFont="1" applyFill="1" applyBorder="1" applyAlignment="1">
      <alignment horizontal="center" vertical="center" wrapText="1"/>
    </xf>
    <xf numFmtId="0" fontId="22" fillId="9" borderId="3" xfId="0" applyFont="1" applyFill="1" applyBorder="1" applyAlignment="1">
      <alignment horizontal="center" vertical="center"/>
    </xf>
    <xf numFmtId="0" fontId="20" fillId="9" borderId="3" xfId="0" applyFont="1" applyFill="1" applyBorder="1" applyAlignment="1">
      <alignment horizontal="center" vertical="center" wrapText="1"/>
    </xf>
    <xf numFmtId="0" fontId="20" fillId="9" borderId="3" xfId="0" applyFont="1" applyFill="1" applyBorder="1" applyAlignment="1">
      <alignment horizontal="center" vertical="center"/>
    </xf>
    <xf numFmtId="0" fontId="20" fillId="9" borderId="3" xfId="1" applyFont="1" applyFill="1" applyBorder="1" applyAlignment="1">
      <alignment horizontal="center" vertical="center"/>
    </xf>
    <xf numFmtId="0" fontId="22" fillId="9" borderId="4" xfId="1" applyFont="1" applyFill="1" applyBorder="1" applyAlignment="1">
      <alignment horizontal="center" vertical="center" wrapText="1"/>
    </xf>
    <xf numFmtId="0" fontId="22" fillId="9" borderId="19" xfId="1" applyFont="1" applyFill="1" applyBorder="1" applyAlignment="1">
      <alignment horizontal="center" vertical="center" wrapText="1"/>
    </xf>
    <xf numFmtId="0" fontId="42" fillId="9" borderId="43" xfId="1" applyFont="1" applyFill="1" applyBorder="1" applyAlignment="1">
      <alignment horizontal="center" vertical="center" wrapText="1"/>
    </xf>
    <xf numFmtId="0" fontId="35" fillId="9" borderId="3" xfId="1" applyFont="1" applyFill="1" applyBorder="1" applyAlignment="1">
      <alignment horizontal="center" vertical="center" wrapText="1"/>
    </xf>
    <xf numFmtId="0" fontId="20" fillId="9" borderId="44" xfId="1" applyFont="1" applyFill="1" applyBorder="1" applyAlignment="1">
      <alignment horizontal="center" vertical="center" wrapText="1"/>
    </xf>
    <xf numFmtId="0" fontId="20" fillId="9" borderId="47" xfId="1" applyFont="1" applyFill="1" applyBorder="1" applyAlignment="1">
      <alignment horizontal="center" vertical="center" wrapText="1"/>
    </xf>
    <xf numFmtId="0" fontId="20" fillId="9" borderId="130" xfId="1" applyFont="1" applyFill="1" applyBorder="1" applyAlignment="1">
      <alignment horizontal="center" vertical="center" wrapText="1"/>
    </xf>
    <xf numFmtId="0" fontId="20" fillId="9" borderId="51" xfId="1" applyFont="1" applyFill="1" applyBorder="1" applyAlignment="1">
      <alignment horizontal="center" vertical="center" wrapText="1"/>
    </xf>
    <xf numFmtId="0" fontId="21" fillId="0" borderId="11" xfId="0" applyFont="1" applyBorder="1" applyAlignment="1">
      <alignment horizontal="center" vertical="center"/>
    </xf>
    <xf numFmtId="0" fontId="21" fillId="0" borderId="38" xfId="0" applyFont="1" applyBorder="1" applyAlignment="1">
      <alignment horizontal="center" vertical="center"/>
    </xf>
    <xf numFmtId="0" fontId="35" fillId="0" borderId="40" xfId="0" applyFont="1" applyBorder="1" applyAlignment="1">
      <alignment horizontal="center" vertical="center"/>
    </xf>
    <xf numFmtId="0" fontId="35" fillId="0" borderId="41" xfId="0" applyFont="1" applyBorder="1" applyAlignment="1">
      <alignment horizontal="center" vertical="center"/>
    </xf>
    <xf numFmtId="0" fontId="22" fillId="9" borderId="106" xfId="1" applyFont="1" applyFill="1" applyBorder="1" applyAlignment="1">
      <alignment horizontal="center" vertical="center" wrapText="1"/>
    </xf>
    <xf numFmtId="0" fontId="22" fillId="9" borderId="107" xfId="1" applyFont="1" applyFill="1" applyBorder="1" applyAlignment="1">
      <alignment horizontal="center" vertical="center" wrapText="1"/>
    </xf>
    <xf numFmtId="0" fontId="22" fillId="9" borderId="19" xfId="0" applyFont="1" applyFill="1" applyBorder="1" applyAlignment="1">
      <alignment horizontal="center" vertical="center"/>
    </xf>
    <xf numFmtId="0" fontId="22" fillId="9" borderId="20" xfId="0" applyFont="1" applyFill="1" applyBorder="1" applyAlignment="1">
      <alignment horizontal="center" vertical="center"/>
    </xf>
    <xf numFmtId="0" fontId="22" fillId="9" borderId="55" xfId="0" applyFont="1" applyFill="1" applyBorder="1" applyAlignment="1">
      <alignment horizontal="center" vertical="center"/>
    </xf>
    <xf numFmtId="0" fontId="22" fillId="9" borderId="59" xfId="0" applyFont="1" applyFill="1" applyBorder="1" applyAlignment="1">
      <alignment horizontal="center" vertical="center"/>
    </xf>
    <xf numFmtId="0" fontId="22" fillId="9" borderId="52" xfId="0" applyFont="1" applyFill="1" applyBorder="1" applyAlignment="1">
      <alignment horizontal="center" vertical="center"/>
    </xf>
    <xf numFmtId="0" fontId="22" fillId="9" borderId="54" xfId="0" applyFont="1" applyFill="1" applyBorder="1" applyAlignment="1">
      <alignment horizontal="center" vertical="center"/>
    </xf>
    <xf numFmtId="0" fontId="22" fillId="9" borderId="101" xfId="1" applyFont="1" applyFill="1" applyBorder="1" applyAlignment="1">
      <alignment horizontal="center" vertical="center" wrapText="1"/>
    </xf>
    <xf numFmtId="0" fontId="22" fillId="9" borderId="102" xfId="1" applyFont="1" applyFill="1" applyBorder="1" applyAlignment="1">
      <alignment horizontal="center" vertical="center" wrapText="1"/>
    </xf>
    <xf numFmtId="0" fontId="22" fillId="9" borderId="76" xfId="0" applyFont="1" applyFill="1" applyBorder="1" applyAlignment="1">
      <alignment horizontal="center" vertical="center"/>
    </xf>
    <xf numFmtId="0" fontId="22" fillId="9" borderId="77" xfId="0" applyFont="1" applyFill="1" applyBorder="1" applyAlignment="1">
      <alignment horizontal="center" vertical="center"/>
    </xf>
    <xf numFmtId="0" fontId="22" fillId="9" borderId="97" xfId="0" applyFont="1" applyFill="1" applyBorder="1" applyAlignment="1">
      <alignment horizontal="center" vertical="center"/>
    </xf>
    <xf numFmtId="0" fontId="22" fillId="9" borderId="56" xfId="0" applyFont="1" applyFill="1" applyBorder="1" applyAlignment="1">
      <alignment horizontal="center" vertical="center"/>
    </xf>
    <xf numFmtId="0" fontId="22" fillId="9" borderId="25" xfId="0" applyFont="1" applyFill="1" applyBorder="1" applyAlignment="1">
      <alignment horizontal="center" vertical="center"/>
    </xf>
    <xf numFmtId="0" fontId="22" fillId="9" borderId="26" xfId="0" applyFont="1" applyFill="1" applyBorder="1" applyAlignment="1">
      <alignment horizontal="center" vertical="center"/>
    </xf>
    <xf numFmtId="0" fontId="22" fillId="9" borderId="85" xfId="0" applyFont="1" applyFill="1" applyBorder="1" applyAlignment="1">
      <alignment horizontal="center" vertical="center"/>
    </xf>
    <xf numFmtId="0" fontId="22" fillId="9" borderId="68" xfId="0" applyFont="1" applyFill="1" applyBorder="1" applyAlignment="1">
      <alignment horizontal="center" vertical="center"/>
    </xf>
    <xf numFmtId="0" fontId="21" fillId="20" borderId="0" xfId="0" applyFont="1" applyFill="1" applyAlignment="1">
      <alignment horizontal="center" vertical="center"/>
    </xf>
    <xf numFmtId="0" fontId="22" fillId="9" borderId="84" xfId="1" applyFont="1" applyFill="1" applyBorder="1" applyAlignment="1">
      <alignment horizontal="center" vertical="center"/>
    </xf>
    <xf numFmtId="0" fontId="22" fillId="9" borderId="64" xfId="1" applyFont="1" applyFill="1" applyBorder="1" applyAlignment="1">
      <alignment horizontal="center" vertical="center"/>
    </xf>
    <xf numFmtId="0" fontId="20" fillId="9" borderId="76" xfId="1" applyFont="1" applyFill="1" applyBorder="1" applyAlignment="1">
      <alignment horizontal="center" vertical="center"/>
    </xf>
    <xf numFmtId="0" fontId="22" fillId="9" borderId="62" xfId="1" applyFont="1" applyFill="1" applyBorder="1" applyAlignment="1">
      <alignment horizontal="center" vertical="center"/>
    </xf>
    <xf numFmtId="0" fontId="22" fillId="9" borderId="45" xfId="0" applyFont="1" applyFill="1" applyBorder="1" applyAlignment="1">
      <alignment horizontal="center" vertical="center" wrapText="1"/>
    </xf>
    <xf numFmtId="0" fontId="22" fillId="9" borderId="98" xfId="0" applyFont="1" applyFill="1" applyBorder="1" applyAlignment="1">
      <alignment horizontal="center" vertical="center" wrapText="1"/>
    </xf>
    <xf numFmtId="0" fontId="22" fillId="9" borderId="131" xfId="0" applyFont="1" applyFill="1" applyBorder="1" applyAlignment="1">
      <alignment horizontal="center" vertical="center" wrapText="1"/>
    </xf>
    <xf numFmtId="0" fontId="22" fillId="9" borderId="78" xfId="0" applyFont="1" applyFill="1" applyBorder="1" applyAlignment="1">
      <alignment horizontal="center" vertical="center"/>
    </xf>
    <xf numFmtId="0" fontId="22" fillId="9" borderId="73" xfId="0" applyFont="1" applyFill="1" applyBorder="1" applyAlignment="1">
      <alignment horizontal="center" vertical="center"/>
    </xf>
    <xf numFmtId="0" fontId="22" fillId="9" borderId="79" xfId="0" applyFont="1" applyFill="1" applyBorder="1" applyAlignment="1">
      <alignment horizontal="center" vertical="center" wrapText="1"/>
    </xf>
    <xf numFmtId="0" fontId="22" fillId="9" borderId="80" xfId="0" applyFont="1" applyFill="1" applyBorder="1" applyAlignment="1">
      <alignment horizontal="center" vertical="center" wrapText="1"/>
    </xf>
    <xf numFmtId="0" fontId="22" fillId="9" borderId="81" xfId="0" applyFont="1" applyFill="1" applyBorder="1" applyAlignment="1">
      <alignment horizontal="center" vertical="center" wrapText="1"/>
    </xf>
    <xf numFmtId="0" fontId="22" fillId="9" borderId="82" xfId="0" applyFont="1" applyFill="1" applyBorder="1" applyAlignment="1">
      <alignment horizontal="center" vertical="center" wrapText="1"/>
    </xf>
    <xf numFmtId="0" fontId="35" fillId="9" borderId="42" xfId="0" applyFont="1" applyFill="1" applyBorder="1" applyAlignment="1">
      <alignment horizontal="center" vertical="center" wrapText="1"/>
    </xf>
    <xf numFmtId="0" fontId="35" fillId="9" borderId="83" xfId="0" applyFont="1" applyFill="1" applyBorder="1" applyAlignment="1">
      <alignment horizontal="center" vertical="center" wrapText="1"/>
    </xf>
    <xf numFmtId="0" fontId="22" fillId="9" borderId="76" xfId="1" applyFont="1" applyFill="1" applyBorder="1" applyAlignment="1">
      <alignment horizontal="center" vertical="center"/>
    </xf>
    <xf numFmtId="0" fontId="22" fillId="9" borderId="76" xfId="0" applyFont="1" applyFill="1" applyBorder="1" applyAlignment="1">
      <alignment horizontal="center" vertical="center" wrapText="1"/>
    </xf>
    <xf numFmtId="0" fontId="22" fillId="9" borderId="62" xfId="0" applyFont="1" applyFill="1" applyBorder="1" applyAlignment="1">
      <alignment horizontal="center" vertical="center"/>
    </xf>
    <xf numFmtId="0" fontId="21" fillId="20" borderId="39" xfId="0" applyFont="1" applyFill="1" applyBorder="1" applyAlignment="1">
      <alignment horizontal="center" vertical="center"/>
    </xf>
    <xf numFmtId="0" fontId="22" fillId="9" borderId="74" xfId="1" applyFont="1" applyFill="1" applyBorder="1" applyAlignment="1">
      <alignment horizontal="center" vertical="center" wrapText="1"/>
    </xf>
    <xf numFmtId="0" fontId="22" fillId="9" borderId="75" xfId="1" applyFont="1" applyFill="1" applyBorder="1" applyAlignment="1">
      <alignment horizontal="center" vertical="center" wrapText="1"/>
    </xf>
    <xf numFmtId="0" fontId="20" fillId="9" borderId="43" xfId="1" applyFont="1" applyFill="1" applyBorder="1" applyAlignment="1">
      <alignment horizontal="center" vertical="center" wrapText="1"/>
    </xf>
    <xf numFmtId="0" fontId="22" fillId="6" borderId="0" xfId="0" applyFont="1" applyFill="1" applyAlignment="1">
      <alignment horizontal="center" vertical="center"/>
    </xf>
    <xf numFmtId="0" fontId="21" fillId="15" borderId="3" xfId="0" applyFont="1" applyFill="1" applyBorder="1" applyAlignment="1">
      <alignment horizontal="center" vertical="center"/>
    </xf>
    <xf numFmtId="0" fontId="21" fillId="4" borderId="62" xfId="1" applyFont="1" applyFill="1" applyBorder="1" applyAlignment="1">
      <alignment horizontal="center" vertical="center" wrapText="1"/>
    </xf>
    <xf numFmtId="0" fontId="21" fillId="4" borderId="62" xfId="1" applyFont="1" applyFill="1" applyBorder="1" applyAlignment="1">
      <alignment horizontal="center" vertical="center"/>
    </xf>
    <xf numFmtId="177" fontId="21" fillId="4" borderId="62" xfId="0" applyNumberFormat="1" applyFont="1" applyFill="1" applyBorder="1" applyAlignment="1">
      <alignment horizontal="center" vertical="center" wrapText="1"/>
    </xf>
    <xf numFmtId="187" fontId="46" fillId="4" borderId="0" xfId="22" applyNumberFormat="1" applyFont="1" applyFill="1" applyAlignment="1">
      <alignment horizontal="left"/>
    </xf>
    <xf numFmtId="0" fontId="17" fillId="15" borderId="138" xfId="1" applyFont="1" applyFill="1" applyBorder="1" applyAlignment="1">
      <alignment horizontal="center" vertical="center"/>
    </xf>
    <xf numFmtId="0" fontId="17" fillId="15" borderId="139" xfId="1" applyFont="1" applyFill="1" applyBorder="1" applyAlignment="1">
      <alignment horizontal="center" vertical="center"/>
    </xf>
    <xf numFmtId="0" fontId="17" fillId="15" borderId="25" xfId="1" applyFont="1" applyFill="1" applyBorder="1" applyAlignment="1">
      <alignment horizontal="center" vertical="center"/>
    </xf>
    <xf numFmtId="0" fontId="17" fillId="15" borderId="141" xfId="1" applyFont="1" applyFill="1" applyBorder="1" applyAlignment="1">
      <alignment horizontal="center" vertical="center"/>
    </xf>
    <xf numFmtId="203" fontId="17" fillId="15" borderId="140" xfId="0" applyNumberFormat="1" applyFont="1" applyFill="1" applyBorder="1" applyAlignment="1">
      <alignment horizontal="center" vertical="center" wrapText="1"/>
    </xf>
    <xf numFmtId="203" fontId="17" fillId="15" borderId="38" xfId="0" applyNumberFormat="1" applyFont="1" applyFill="1" applyBorder="1" applyAlignment="1">
      <alignment horizontal="center" vertical="center" wrapText="1"/>
    </xf>
    <xf numFmtId="177" fontId="17" fillId="15" borderId="4" xfId="1" applyNumberFormat="1" applyFont="1" applyFill="1" applyBorder="1" applyAlignment="1">
      <alignment horizontal="center" vertical="center" wrapText="1"/>
    </xf>
    <xf numFmtId="177" fontId="17" fillId="15" borderId="44" xfId="1" applyNumberFormat="1" applyFont="1" applyFill="1" applyBorder="1" applyAlignment="1">
      <alignment horizontal="center" vertical="center" wrapText="1"/>
    </xf>
    <xf numFmtId="177" fontId="56" fillId="18" borderId="3" xfId="1" applyNumberFormat="1" applyFont="1" applyFill="1" applyBorder="1" applyAlignment="1">
      <alignment horizontal="center" vertical="center" wrapText="1"/>
    </xf>
    <xf numFmtId="177" fontId="48" fillId="18" borderId="3" xfId="1" applyNumberFormat="1" applyFont="1" applyFill="1" applyBorder="1" applyAlignment="1">
      <alignment horizontal="center" vertical="center" wrapText="1"/>
    </xf>
    <xf numFmtId="0" fontId="46" fillId="19" borderId="0" xfId="15" applyFont="1" applyFill="1" applyAlignment="1">
      <alignment horizontal="center" vertical="center"/>
    </xf>
    <xf numFmtId="187" fontId="62" fillId="4" borderId="0" xfId="22" applyNumberFormat="1" applyFont="1" applyFill="1" applyAlignment="1">
      <alignment horizontal="left"/>
    </xf>
    <xf numFmtId="0" fontId="48" fillId="18" borderId="43" xfId="1" applyFont="1" applyFill="1" applyBorder="1" applyAlignment="1">
      <alignment horizontal="center" vertical="center"/>
    </xf>
    <xf numFmtId="0" fontId="48" fillId="18" borderId="3" xfId="1" applyFont="1" applyFill="1" applyBorder="1" applyAlignment="1">
      <alignment horizontal="center" vertical="center"/>
    </xf>
    <xf numFmtId="177" fontId="48" fillId="18" borderId="46" xfId="1" applyNumberFormat="1" applyFont="1" applyFill="1" applyBorder="1" applyAlignment="1">
      <alignment horizontal="center" vertical="center" wrapText="1"/>
    </xf>
    <xf numFmtId="0" fontId="22" fillId="0" borderId="3" xfId="15" applyFont="1" applyBorder="1" applyAlignment="1">
      <alignment horizontal="center" vertical="center"/>
    </xf>
    <xf numFmtId="0" fontId="56" fillId="18" borderId="3" xfId="15" applyFont="1" applyFill="1" applyBorder="1" applyAlignment="1">
      <alignment horizontal="center" vertical="center"/>
    </xf>
    <xf numFmtId="0" fontId="48" fillId="18" borderId="3" xfId="15" applyFont="1" applyFill="1" applyBorder="1" applyAlignment="1">
      <alignment horizontal="center" vertical="center"/>
    </xf>
    <xf numFmtId="0" fontId="48" fillId="19" borderId="0" xfId="15" applyFont="1" applyFill="1" applyAlignment="1">
      <alignment horizontal="center" vertical="center"/>
    </xf>
    <xf numFmtId="0" fontId="48" fillId="0" borderId="3" xfId="15" applyFont="1" applyBorder="1" applyAlignment="1">
      <alignment horizontal="center" vertical="center"/>
    </xf>
    <xf numFmtId="0" fontId="48" fillId="18" borderId="46" xfId="15" applyFont="1" applyFill="1" applyBorder="1" applyAlignment="1">
      <alignment horizontal="center" vertical="center"/>
    </xf>
    <xf numFmtId="0" fontId="48" fillId="0" borderId="43" xfId="15" applyFont="1" applyBorder="1" applyAlignment="1">
      <alignment horizontal="center" vertical="center"/>
    </xf>
    <xf numFmtId="0" fontId="21" fillId="15" borderId="58" xfId="0" applyFont="1" applyFill="1" applyBorder="1" applyAlignment="1">
      <alignment horizontal="center" vertical="center"/>
    </xf>
    <xf numFmtId="0" fontId="21" fillId="15" borderId="59" xfId="0" applyFont="1" applyFill="1" applyBorder="1" applyAlignment="1">
      <alignment horizontal="center" vertical="center"/>
    </xf>
    <xf numFmtId="0" fontId="21" fillId="15" borderId="60" xfId="0" applyFont="1" applyFill="1" applyBorder="1" applyAlignment="1">
      <alignment horizontal="center" vertical="center"/>
    </xf>
    <xf numFmtId="0" fontId="21" fillId="15" borderId="61" xfId="0" applyFont="1" applyFill="1" applyBorder="1" applyAlignment="1">
      <alignment horizontal="center" vertical="center"/>
    </xf>
    <xf numFmtId="0" fontId="21" fillId="15" borderId="3" xfId="0" applyFont="1" applyFill="1" applyBorder="1" applyAlignment="1">
      <alignment horizontal="center" vertical="center" wrapText="1"/>
    </xf>
    <xf numFmtId="0" fontId="54" fillId="18" borderId="46" xfId="1" applyFont="1" applyFill="1" applyBorder="1" applyAlignment="1">
      <alignment horizontal="center" vertical="center"/>
    </xf>
    <xf numFmtId="0" fontId="21" fillId="18" borderId="1" xfId="1" applyFont="1" applyFill="1" applyBorder="1" applyAlignment="1">
      <alignment horizontal="center" vertical="center"/>
    </xf>
    <xf numFmtId="0" fontId="21" fillId="18" borderId="51" xfId="1" applyFont="1" applyFill="1" applyBorder="1" applyAlignment="1">
      <alignment horizontal="center" vertical="center"/>
    </xf>
    <xf numFmtId="0" fontId="21" fillId="18" borderId="146" xfId="1" applyFont="1" applyFill="1" applyBorder="1" applyAlignment="1">
      <alignment horizontal="center" vertical="center"/>
    </xf>
    <xf numFmtId="0" fontId="21" fillId="18" borderId="143" xfId="1" applyFont="1" applyFill="1" applyBorder="1" applyAlignment="1">
      <alignment horizontal="center" vertical="center"/>
    </xf>
    <xf numFmtId="0" fontId="21" fillId="18" borderId="146" xfId="1" applyFont="1" applyFill="1" applyBorder="1" applyAlignment="1">
      <alignment horizontal="center" vertical="center" wrapText="1"/>
    </xf>
    <xf numFmtId="0" fontId="21" fillId="18" borderId="143" xfId="1" applyFont="1" applyFill="1" applyBorder="1" applyAlignment="1">
      <alignment horizontal="center" vertical="center" wrapText="1"/>
    </xf>
    <xf numFmtId="0" fontId="21" fillId="19" borderId="54" xfId="15" applyFont="1" applyFill="1" applyBorder="1" applyAlignment="1">
      <alignment horizontal="center" vertical="center"/>
    </xf>
    <xf numFmtId="0" fontId="67" fillId="6" borderId="0" xfId="20" applyFont="1" applyFill="1" applyAlignment="1">
      <alignment horizontal="center" vertical="center"/>
    </xf>
    <xf numFmtId="9" fontId="21" fillId="11" borderId="148" xfId="20" applyNumberFormat="1" applyFont="1" applyFill="1" applyBorder="1" applyAlignment="1">
      <alignment horizontal="center" vertical="center"/>
    </xf>
    <xf numFmtId="9" fontId="21" fillId="11" borderId="151" xfId="20" applyNumberFormat="1" applyFont="1" applyFill="1" applyBorder="1" applyAlignment="1">
      <alignment horizontal="center" vertical="center"/>
    </xf>
    <xf numFmtId="9" fontId="21" fillId="11" borderId="156" xfId="20" applyNumberFormat="1" applyFont="1" applyFill="1" applyBorder="1" applyAlignment="1">
      <alignment horizontal="center" vertical="center"/>
    </xf>
    <xf numFmtId="0" fontId="21" fillId="0" borderId="4" xfId="20" applyFont="1" applyBorder="1" applyAlignment="1">
      <alignment horizontal="center" vertical="center" wrapText="1"/>
    </xf>
    <xf numFmtId="0" fontId="21" fillId="0" borderId="43" xfId="20" applyFont="1" applyBorder="1" applyAlignment="1">
      <alignment horizontal="center" vertical="center" wrapText="1"/>
    </xf>
    <xf numFmtId="0" fontId="21" fillId="0" borderId="44" xfId="20" applyFont="1" applyBorder="1" applyAlignment="1">
      <alignment horizontal="center" vertical="center" wrapText="1"/>
    </xf>
    <xf numFmtId="0" fontId="21" fillId="0" borderId="20" xfId="20" applyFont="1" applyBorder="1" applyAlignment="1">
      <alignment horizontal="center" vertical="center" wrapText="1"/>
    </xf>
    <xf numFmtId="0" fontId="21" fillId="0" borderId="27" xfId="20" applyFont="1" applyBorder="1" applyAlignment="1">
      <alignment horizontal="center" vertical="center" wrapText="1"/>
    </xf>
    <xf numFmtId="0" fontId="21" fillId="0" borderId="48" xfId="20" applyFont="1" applyBorder="1" applyAlignment="1">
      <alignment horizontal="center" vertical="center" wrapText="1"/>
    </xf>
    <xf numFmtId="0" fontId="21" fillId="0" borderId="19" xfId="20" applyFont="1" applyBorder="1" applyAlignment="1">
      <alignment horizontal="center" vertical="center" wrapText="1"/>
    </xf>
    <xf numFmtId="0" fontId="21" fillId="0" borderId="3" xfId="20" applyFont="1" applyBorder="1" applyAlignment="1">
      <alignment horizontal="center" vertical="center" wrapText="1"/>
    </xf>
    <xf numFmtId="0" fontId="21" fillId="0" borderId="47" xfId="20" applyFont="1" applyBorder="1" applyAlignment="1">
      <alignment horizontal="center" vertical="center" wrapText="1"/>
    </xf>
    <xf numFmtId="0" fontId="21" fillId="0" borderId="138" xfId="20" applyFont="1" applyBorder="1" applyAlignment="1">
      <alignment horizontal="center" vertical="center" wrapText="1"/>
    </xf>
    <xf numFmtId="0" fontId="21" fillId="0" borderId="39" xfId="20" applyFont="1" applyBorder="1" applyAlignment="1">
      <alignment horizontal="center" vertical="center" wrapText="1"/>
    </xf>
    <xf numFmtId="0" fontId="21" fillId="0" borderId="149" xfId="20" applyFont="1" applyBorder="1" applyAlignment="1">
      <alignment horizontal="center" vertical="center" wrapText="1"/>
    </xf>
    <xf numFmtId="0" fontId="21" fillId="0" borderId="152" xfId="20" applyFont="1" applyBorder="1" applyAlignment="1">
      <alignment horizontal="center" vertical="center" wrapText="1"/>
    </xf>
    <xf numFmtId="0" fontId="21" fillId="0" borderId="0" xfId="20" applyFont="1" applyAlignment="1">
      <alignment horizontal="center" vertical="center" wrapText="1"/>
    </xf>
    <xf numFmtId="0" fontId="21" fillId="0" borderId="53" xfId="20" applyFont="1" applyBorder="1" applyAlignment="1">
      <alignment horizontal="center" vertical="center" wrapText="1"/>
    </xf>
    <xf numFmtId="0" fontId="21" fillId="0" borderId="52" xfId="20" applyFont="1" applyBorder="1" applyAlignment="1">
      <alignment horizontal="center" vertical="center" wrapText="1"/>
    </xf>
    <xf numFmtId="0" fontId="21" fillId="0" borderId="54" xfId="20" applyFont="1" applyBorder="1" applyAlignment="1">
      <alignment horizontal="center" vertical="center" wrapText="1"/>
    </xf>
    <xf numFmtId="0" fontId="21" fillId="0" borderId="153" xfId="20" applyFont="1" applyBorder="1" applyAlignment="1">
      <alignment horizontal="center" vertical="center" wrapText="1"/>
    </xf>
    <xf numFmtId="0" fontId="22" fillId="0" borderId="0" xfId="20" applyFont="1" applyAlignment="1">
      <alignment horizontal="center" vertical="center"/>
    </xf>
    <xf numFmtId="0" fontId="21" fillId="0" borderId="142" xfId="20" applyFont="1" applyBorder="1" applyAlignment="1">
      <alignment horizontal="center" vertical="center" wrapText="1"/>
    </xf>
    <xf numFmtId="0" fontId="21" fillId="0" borderId="143" xfId="20" applyFont="1" applyBorder="1" applyAlignment="1">
      <alignment horizontal="center" vertical="center" wrapText="1"/>
    </xf>
    <xf numFmtId="0" fontId="21" fillId="24" borderId="143" xfId="20" applyFont="1" applyFill="1" applyBorder="1" applyAlignment="1">
      <alignment horizontal="center" vertical="center" wrapText="1"/>
    </xf>
    <xf numFmtId="0" fontId="21" fillId="24" borderId="144" xfId="20" applyFont="1" applyFill="1" applyBorder="1" applyAlignment="1">
      <alignment horizontal="center" vertical="center" wrapText="1"/>
    </xf>
    <xf numFmtId="0" fontId="21" fillId="24" borderId="3" xfId="20" applyFont="1" applyFill="1" applyBorder="1" applyAlignment="1">
      <alignment horizontal="center" vertical="center" wrapText="1"/>
    </xf>
    <xf numFmtId="0" fontId="21" fillId="24" borderId="27" xfId="20" applyFont="1" applyFill="1" applyBorder="1" applyAlignment="1">
      <alignment horizontal="center" vertical="center" wrapText="1"/>
    </xf>
    <xf numFmtId="0" fontId="21" fillId="24" borderId="47" xfId="20" applyFont="1" applyFill="1" applyBorder="1" applyAlignment="1">
      <alignment horizontal="center" vertical="center" wrapText="1"/>
    </xf>
    <xf numFmtId="0" fontId="21" fillId="24" borderId="48" xfId="20" applyFont="1" applyFill="1" applyBorder="1" applyAlignment="1">
      <alignment horizontal="center" vertical="center" wrapText="1"/>
    </xf>
    <xf numFmtId="0" fontId="21" fillId="24" borderId="55" xfId="20" applyFont="1" applyFill="1" applyBorder="1" applyAlignment="1">
      <alignment horizontal="center" vertical="center" wrapText="1"/>
    </xf>
    <xf numFmtId="0" fontId="21" fillId="24" borderId="57" xfId="20" applyFont="1" applyFill="1" applyBorder="1" applyAlignment="1">
      <alignment horizontal="center" vertical="center" wrapText="1"/>
    </xf>
    <xf numFmtId="0" fontId="21" fillId="24" borderId="154" xfId="20" applyFont="1" applyFill="1" applyBorder="1" applyAlignment="1">
      <alignment horizontal="center" vertical="center" wrapText="1"/>
    </xf>
    <xf numFmtId="0" fontId="21" fillId="24" borderId="152" xfId="20" applyFont="1" applyFill="1" applyBorder="1" applyAlignment="1">
      <alignment horizontal="center" vertical="center" wrapText="1"/>
    </xf>
    <xf numFmtId="0" fontId="21" fillId="24" borderId="0" xfId="20" applyFont="1" applyFill="1" applyAlignment="1">
      <alignment horizontal="center" vertical="center" wrapText="1"/>
    </xf>
    <xf numFmtId="0" fontId="21" fillId="24" borderId="53" xfId="20" applyFont="1" applyFill="1" applyBorder="1" applyAlignment="1">
      <alignment horizontal="center" vertical="center" wrapText="1"/>
    </xf>
    <xf numFmtId="0" fontId="21" fillId="24" borderId="52" xfId="20" applyFont="1" applyFill="1" applyBorder="1" applyAlignment="1">
      <alignment horizontal="center" vertical="center" wrapText="1"/>
    </xf>
    <xf numFmtId="0" fontId="21" fillId="24" borderId="54" xfId="20" applyFont="1" applyFill="1" applyBorder="1" applyAlignment="1">
      <alignment horizontal="center" vertical="center" wrapText="1"/>
    </xf>
    <xf numFmtId="0" fontId="21" fillId="24" borderId="153" xfId="20" applyFont="1" applyFill="1" applyBorder="1" applyAlignment="1">
      <alignment horizontal="center" vertical="center" wrapText="1"/>
    </xf>
    <xf numFmtId="0" fontId="21" fillId="24" borderId="37" xfId="20" applyFont="1" applyFill="1" applyBorder="1" applyAlignment="1">
      <alignment horizontal="center" vertical="center" wrapText="1"/>
    </xf>
    <xf numFmtId="0" fontId="21" fillId="24" borderId="142" xfId="20" applyFont="1" applyFill="1" applyBorder="1" applyAlignment="1">
      <alignment horizontal="center" vertical="center" wrapText="1"/>
    </xf>
    <xf numFmtId="0" fontId="21" fillId="24" borderId="138" xfId="20" applyFont="1" applyFill="1" applyBorder="1" applyAlignment="1">
      <alignment horizontal="center" vertical="center" wrapText="1"/>
    </xf>
    <xf numFmtId="0" fontId="21" fillId="24" borderId="149" xfId="20" applyFont="1" applyFill="1" applyBorder="1" applyAlignment="1">
      <alignment horizontal="center" vertical="center" wrapText="1"/>
    </xf>
    <xf numFmtId="0" fontId="21" fillId="24" borderId="25" xfId="20" applyFont="1" applyFill="1" applyBorder="1" applyAlignment="1">
      <alignment horizontal="center" vertical="center" wrapText="1"/>
    </xf>
    <xf numFmtId="0" fontId="21" fillId="24" borderId="12" xfId="20" applyFont="1" applyFill="1" applyBorder="1" applyAlignment="1">
      <alignment horizontal="center" vertical="center" wrapText="1"/>
    </xf>
    <xf numFmtId="0" fontId="21" fillId="0" borderId="55" xfId="20" applyFont="1" applyBorder="1" applyAlignment="1">
      <alignment horizontal="center" vertical="center" wrapText="1"/>
    </xf>
    <xf numFmtId="0" fontId="21" fillId="24" borderId="4" xfId="20" applyFont="1" applyFill="1" applyBorder="1" applyAlignment="1">
      <alignment horizontal="center" vertical="center" wrapText="1"/>
    </xf>
    <xf numFmtId="0" fontId="21" fillId="24" borderId="56" xfId="20" applyFont="1" applyFill="1" applyBorder="1" applyAlignment="1">
      <alignment horizontal="center" vertical="center" wrapText="1"/>
    </xf>
    <xf numFmtId="0" fontId="21" fillId="24" borderId="20" xfId="20" applyFont="1" applyFill="1" applyBorder="1" applyAlignment="1">
      <alignment horizontal="center" vertical="center" wrapText="1"/>
    </xf>
    <xf numFmtId="0" fontId="21" fillId="24" borderId="43" xfId="20" applyFont="1" applyFill="1" applyBorder="1" applyAlignment="1">
      <alignment horizontal="center" vertical="center" wrapText="1"/>
    </xf>
    <xf numFmtId="0" fontId="21" fillId="24" borderId="51" xfId="20" applyFont="1" applyFill="1" applyBorder="1" applyAlignment="1">
      <alignment horizontal="center" vertical="center" wrapText="1"/>
    </xf>
    <xf numFmtId="0" fontId="21" fillId="24" borderId="44" xfId="20" applyFont="1" applyFill="1" applyBorder="1" applyAlignment="1">
      <alignment horizontal="center" vertical="center" wrapText="1"/>
    </xf>
    <xf numFmtId="0" fontId="21" fillId="24" borderId="158" xfId="20" applyFont="1" applyFill="1" applyBorder="1" applyAlignment="1">
      <alignment horizontal="center" vertical="center" wrapText="1"/>
    </xf>
    <xf numFmtId="0" fontId="21" fillId="0" borderId="0" xfId="20" applyFont="1" applyAlignment="1">
      <alignment horizontal="center" vertical="center"/>
    </xf>
    <xf numFmtId="0" fontId="21" fillId="0" borderId="27" xfId="20" applyFont="1" applyBorder="1" applyAlignment="1">
      <alignment horizontal="center" vertical="center"/>
    </xf>
    <xf numFmtId="0" fontId="21" fillId="0" borderId="48" xfId="20" applyFont="1" applyBorder="1" applyAlignment="1">
      <alignment horizontal="center" vertical="center"/>
    </xf>
    <xf numFmtId="0" fontId="21" fillId="0" borderId="45" xfId="20" applyFont="1" applyBorder="1" applyAlignment="1">
      <alignment horizontal="center" vertical="center" wrapText="1"/>
    </xf>
    <xf numFmtId="0" fontId="21" fillId="0" borderId="46" xfId="20" applyFont="1" applyBorder="1" applyAlignment="1">
      <alignment horizontal="center" vertical="center" wrapText="1"/>
    </xf>
    <xf numFmtId="0" fontId="21" fillId="0" borderId="157" xfId="20" applyFont="1" applyBorder="1" applyAlignment="1">
      <alignment horizontal="center" vertical="center" wrapText="1"/>
    </xf>
    <xf numFmtId="0" fontId="21" fillId="0" borderId="155" xfId="20" applyFont="1" applyBorder="1" applyAlignment="1">
      <alignment horizontal="center" vertical="center" wrapText="1"/>
    </xf>
    <xf numFmtId="0" fontId="21" fillId="0" borderId="155" xfId="20" applyFont="1" applyBorder="1" applyAlignment="1">
      <alignment horizontal="center" vertical="center"/>
    </xf>
    <xf numFmtId="0" fontId="21" fillId="0" borderId="159" xfId="20" applyFont="1" applyBorder="1" applyAlignment="1">
      <alignment horizontal="center" vertical="center"/>
    </xf>
    <xf numFmtId="0" fontId="21" fillId="0" borderId="150" xfId="20" applyFont="1" applyBorder="1" applyAlignment="1">
      <alignment horizontal="center" vertical="center" wrapText="1"/>
    </xf>
    <xf numFmtId="0" fontId="21" fillId="0" borderId="144" xfId="20" applyFont="1" applyBorder="1" applyAlignment="1">
      <alignment horizontal="center" vertical="center"/>
    </xf>
    <xf numFmtId="0" fontId="21" fillId="0" borderId="51" xfId="20" applyFont="1" applyBorder="1" applyAlignment="1">
      <alignment horizontal="center" vertical="center" wrapText="1"/>
    </xf>
    <xf numFmtId="0" fontId="21" fillId="0" borderId="51" xfId="20" applyFont="1" applyBorder="1" applyAlignment="1">
      <alignment horizontal="center" vertical="center"/>
    </xf>
    <xf numFmtId="0" fontId="21" fillId="0" borderId="3" xfId="20" applyFont="1" applyBorder="1" applyAlignment="1">
      <alignment horizontal="center" vertical="center"/>
    </xf>
    <xf numFmtId="0" fontId="21" fillId="0" borderId="146" xfId="20" applyFont="1" applyBorder="1" applyAlignment="1">
      <alignment horizontal="center" vertical="center"/>
    </xf>
    <xf numFmtId="0" fontId="21" fillId="0" borderId="50" xfId="20" applyFont="1" applyBorder="1" applyAlignment="1">
      <alignment horizontal="center" vertical="center" wrapText="1"/>
    </xf>
    <xf numFmtId="0" fontId="21" fillId="24" borderId="39" xfId="20" applyFont="1" applyFill="1" applyBorder="1" applyAlignment="1">
      <alignment horizontal="center" vertical="center" wrapText="1"/>
    </xf>
    <xf numFmtId="0" fontId="21" fillId="24" borderId="139" xfId="20" applyFont="1" applyFill="1" applyBorder="1" applyAlignment="1">
      <alignment horizontal="center" vertical="center" wrapText="1"/>
    </xf>
    <xf numFmtId="0" fontId="21" fillId="24" borderId="26" xfId="20" applyFont="1" applyFill="1" applyBorder="1" applyAlignment="1">
      <alignment horizontal="center" vertical="center" wrapText="1"/>
    </xf>
    <xf numFmtId="0" fontId="21" fillId="24" borderId="141" xfId="20" applyFont="1" applyFill="1" applyBorder="1" applyAlignment="1">
      <alignment horizontal="center" vertical="center" wrapText="1"/>
    </xf>
    <xf numFmtId="0" fontId="21" fillId="24" borderId="19" xfId="20" applyFont="1" applyFill="1" applyBorder="1" applyAlignment="1">
      <alignment horizontal="center" vertical="center" wrapText="1"/>
    </xf>
    <xf numFmtId="0" fontId="21" fillId="24" borderId="140" xfId="20" applyFont="1" applyFill="1" applyBorder="1" applyAlignment="1">
      <alignment horizontal="center" vertical="center" wrapText="1"/>
    </xf>
    <xf numFmtId="0" fontId="21" fillId="24" borderId="49" xfId="20" applyFont="1" applyFill="1" applyBorder="1" applyAlignment="1">
      <alignment horizontal="center" vertical="center" wrapText="1"/>
    </xf>
    <xf numFmtId="0" fontId="21" fillId="24" borderId="50" xfId="20" applyFont="1" applyFill="1" applyBorder="1" applyAlignment="1">
      <alignment horizontal="center" vertical="center" wrapText="1"/>
    </xf>
    <xf numFmtId="0" fontId="21" fillId="24" borderId="38" xfId="20" applyFont="1" applyFill="1" applyBorder="1" applyAlignment="1">
      <alignment horizontal="center" vertical="center" wrapText="1"/>
    </xf>
    <xf numFmtId="0" fontId="22" fillId="9" borderId="3" xfId="0" applyFont="1" applyFill="1" applyBorder="1" applyAlignment="1">
      <alignment horizontal="left" vertical="center"/>
    </xf>
    <xf numFmtId="0" fontId="30" fillId="16" borderId="3" xfId="0" applyFont="1" applyFill="1" applyBorder="1" applyAlignment="1">
      <alignment horizontal="center" vertical="center" wrapText="1"/>
    </xf>
    <xf numFmtId="0" fontId="30" fillId="16" borderId="3" xfId="0" applyFont="1" applyFill="1" applyBorder="1" applyAlignment="1">
      <alignment horizontal="center" vertical="center"/>
    </xf>
    <xf numFmtId="0" fontId="30" fillId="15" borderId="3" xfId="0" applyFont="1" applyFill="1" applyBorder="1" applyAlignment="1">
      <alignment horizontal="center" vertical="center"/>
    </xf>
    <xf numFmtId="0" fontId="30" fillId="15" borderId="3"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3" xfId="0" applyFont="1" applyFill="1" applyBorder="1" applyAlignment="1">
      <alignment horizontal="center" vertical="center"/>
    </xf>
    <xf numFmtId="0" fontId="30" fillId="3" borderId="58" xfId="0" applyFont="1" applyFill="1" applyBorder="1" applyAlignment="1">
      <alignment horizontal="center" vertical="center" wrapText="1"/>
    </xf>
    <xf numFmtId="0" fontId="30" fillId="3" borderId="57" xfId="0" applyFont="1" applyFill="1" applyBorder="1" applyAlignment="1">
      <alignment horizontal="center" vertical="center" wrapText="1"/>
    </xf>
    <xf numFmtId="0" fontId="30" fillId="3" borderId="59" xfId="0" applyFont="1" applyFill="1" applyBorder="1" applyAlignment="1">
      <alignment horizontal="center" vertical="center" wrapText="1"/>
    </xf>
    <xf numFmtId="0" fontId="30" fillId="3" borderId="49"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50" xfId="0" applyFont="1" applyFill="1" applyBorder="1" applyAlignment="1">
      <alignment horizontal="center" vertical="center" wrapText="1"/>
    </xf>
    <xf numFmtId="0" fontId="30" fillId="3" borderId="60" xfId="0" applyFont="1" applyFill="1" applyBorder="1" applyAlignment="1">
      <alignment horizontal="center" vertical="center" wrapText="1"/>
    </xf>
    <xf numFmtId="0" fontId="30" fillId="3" borderId="54" xfId="0" applyFont="1" applyFill="1" applyBorder="1" applyAlignment="1">
      <alignment horizontal="center" vertical="center" wrapText="1"/>
    </xf>
    <xf numFmtId="0" fontId="30" fillId="3" borderId="61" xfId="0" applyFont="1" applyFill="1" applyBorder="1" applyAlignment="1">
      <alignment horizontal="center" vertical="center" wrapText="1"/>
    </xf>
  </cellXfs>
  <cellStyles count="24">
    <cellStyle name="一般" xfId="0" builtinId="0"/>
    <cellStyle name="一般 10" xfId="1" xr:uid="{00000000-0005-0000-0000-000001000000}"/>
    <cellStyle name="一般 17" xfId="16" xr:uid="{651945B9-B3BA-401F-85F0-A7BA7D5A01A5}"/>
    <cellStyle name="一般 18" xfId="22" xr:uid="{5DA88A69-24DA-448C-A16E-DECF58B908F0}"/>
    <cellStyle name="一般 2" xfId="2" xr:uid="{00000000-0005-0000-0000-000002000000}"/>
    <cellStyle name="一般 3" xfId="15" xr:uid="{22CD29B7-D671-4F47-93C2-BDD825712AF7}"/>
    <cellStyle name="一般 4" xfId="20" xr:uid="{DB0DF4A2-53A3-48D9-B156-600AF32F9BF0}"/>
    <cellStyle name="一般_1.人身保險業資本適足性報告" xfId="3" xr:uid="{00000000-0005-0000-0000-000003000000}"/>
    <cellStyle name="一般_1.人身保險業資本適足性報告_壽險年度檢表930428-1" xfId="17" xr:uid="{8AC5C5CA-AD2B-4A84-BE6A-F59D663318AF}"/>
    <cellStyle name="一般_1.財產保險業資本適足性報告" xfId="4" xr:uid="{00000000-0005-0000-0000-000004000000}"/>
    <cellStyle name="一般_921002保險業月報yaotung" xfId="19" xr:uid="{EEBAFBB3-D843-4769-9BBC-E8AE7CF822B1}"/>
    <cellStyle name="一般_94RBC報表修改-壽險(2修 )" xfId="5" xr:uid="{00000000-0005-0000-0000-000005000000}"/>
    <cellStyle name="一般_檢查報表-產險980120(不含與RBC相關) 2" xfId="6" xr:uid="{00000000-0005-0000-0000-000006000000}"/>
    <cellStyle name="千分位" xfId="7" builtinId="3"/>
    <cellStyle name="千分位 2" xfId="8" xr:uid="{00000000-0005-0000-0000-000008000000}"/>
    <cellStyle name="千分位 3" xfId="9" xr:uid="{00000000-0005-0000-0000-000009000000}"/>
    <cellStyle name="千分位 3 2" xfId="18" xr:uid="{4FC5105C-8237-4266-A7B6-1E46A95F2EE5}"/>
    <cellStyle name="千分位 4" xfId="21" xr:uid="{8190E2BB-0599-4D44-B9CF-5290276DB3EF}"/>
    <cellStyle name="千分位 6" xfId="10" xr:uid="{00000000-0005-0000-0000-00000A000000}"/>
    <cellStyle name="百分比" xfId="11" builtinId="5"/>
    <cellStyle name="百分比 2" xfId="12" xr:uid="{00000000-0005-0000-0000-00000C000000}"/>
    <cellStyle name="百分比 3" xfId="13" xr:uid="{00000000-0005-0000-0000-00000D000000}"/>
    <cellStyle name="百分比 4" xfId="14" xr:uid="{00000000-0005-0000-0000-00000E000000}"/>
    <cellStyle name="百分比 5" xfId="23" xr:uid="{E9A069A1-08E3-4081-8A84-2CBBCC30E3D8}"/>
  </cellStyles>
  <dxfs count="0"/>
  <tableStyles count="0" defaultTableStyle="TableStyleMedium2" defaultPivotStyle="PivotStyleLight16"/>
  <colors>
    <mruColors>
      <color rgb="FFBDCFEA"/>
      <color rgb="FFFFF7E1"/>
      <color rgb="FFB9EDBE"/>
      <color rgb="FFC2EBBB"/>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1485899</xdr:colOff>
      <xdr:row>3</xdr:row>
      <xdr:rowOff>104775</xdr:rowOff>
    </xdr:from>
    <xdr:ext cx="6657975" cy="414985"/>
    <mc:AlternateContent xmlns:mc="http://schemas.openxmlformats.org/markup-compatibility/2006" xmlns:a14="http://schemas.microsoft.com/office/drawing/2010/main">
      <mc:Choice Requires="a14">
        <xdr:sp macro="" textlink="">
          <xdr:nvSpPr>
            <xdr:cNvPr id="2" name="文字方塊 1">
              <a:extLst>
                <a:ext uri="{FF2B5EF4-FFF2-40B4-BE49-F238E27FC236}">
                  <a16:creationId xmlns:a16="http://schemas.microsoft.com/office/drawing/2014/main" id="{00000000-0008-0000-0000-000002000000}"/>
                </a:ext>
              </a:extLst>
            </xdr:cNvPr>
            <xdr:cNvSpPr txBox="1"/>
          </xdr:nvSpPr>
          <xdr:spPr>
            <a:xfrm>
              <a:off x="1609724"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ysClr val="windowText" lastClr="000000"/>
                        </a:solidFill>
                        <a:latin typeface="Cambria Math" panose="02040503050406030204" pitchFamily="18" charset="0"/>
                      </a:rPr>
                      <m:t>0.5</m:t>
                    </m:r>
                    <m:r>
                      <a:rPr lang="en-US" altLang="zh-TW" sz="1200" i="1">
                        <a:solidFill>
                          <a:sysClr val="windowText" lastClr="000000"/>
                        </a:solidFill>
                        <a:latin typeface="Cambria Math" panose="02040503050406030204" pitchFamily="18" charset="0"/>
                        <a:ea typeface="Cambria Math" panose="02040503050406030204" pitchFamily="18" charset="0"/>
                      </a:rPr>
                      <m:t>×</m:t>
                    </m:r>
                    <m:d>
                      <m:dPr>
                        <m:ctrlPr>
                          <a:rPr lang="en-US" altLang="zh-TW" sz="1200" i="1">
                            <a:solidFill>
                              <a:sysClr val="windowText" lastClr="000000"/>
                            </a:solidFill>
                            <a:latin typeface="Cambria Math" panose="02040503050406030204" pitchFamily="18" charset="0"/>
                            <a:ea typeface="Cambria Math" panose="02040503050406030204" pitchFamily="18" charset="0"/>
                          </a:rPr>
                        </m:ctrlPr>
                      </m:dPr>
                      <m:e>
                        <m:sSub>
                          <m:sSubPr>
                            <m:ctrlPr>
                              <a:rPr lang="en-US" altLang="zh-TW" sz="1200" i="1">
                                <a:solidFill>
                                  <a:sysClr val="windowText" lastClr="000000"/>
                                </a:solidFill>
                                <a:effectLst/>
                                <a:latin typeface="Cambria Math" panose="02040503050406030204" pitchFamily="18" charset="0"/>
                                <a:ea typeface="+mn-ea"/>
                                <a:cs typeface="+mn-cs"/>
                              </a:rPr>
                            </m:ctrlPr>
                          </m:sSubPr>
                          <m:e>
                            <m:r>
                              <m:rPr>
                                <m:sty m:val="p"/>
                              </m:rPr>
                              <a:rPr lang="en-US" altLang="zh-TW" sz="1200" i="1">
                                <a:solidFill>
                                  <a:sysClr val="windowText" lastClr="000000"/>
                                </a:solidFill>
                                <a:effectLst/>
                                <a:latin typeface="Cambria Math" panose="02040503050406030204" pitchFamily="18" charset="0"/>
                                <a:ea typeface="+mn-ea"/>
                                <a:cs typeface="+mn-cs"/>
                              </a:rPr>
                              <m:t>R</m:t>
                            </m:r>
                          </m:e>
                          <m:sub>
                            <m:r>
                              <a:rPr lang="en-US" altLang="zh-TW" sz="1200" i="1">
                                <a:solidFill>
                                  <a:sysClr val="windowText" lastClr="000000"/>
                                </a:solidFill>
                                <a:effectLst/>
                                <a:latin typeface="Cambria Math" panose="02040503050406030204" pitchFamily="18" charset="0"/>
                                <a:ea typeface="+mn-ea"/>
                                <a:cs typeface="+mn-cs"/>
                              </a:rPr>
                              <m:t>0</m:t>
                            </m:r>
                            <m:r>
                              <m:rPr>
                                <m:sty m:val="p"/>
                              </m:rPr>
                              <a:rPr lang="en-US" altLang="zh-TW" sz="1200" i="1">
                                <a:solidFill>
                                  <a:sysClr val="windowText" lastClr="000000"/>
                                </a:solidFill>
                                <a:effectLst/>
                                <a:latin typeface="Cambria Math" panose="02040503050406030204" pitchFamily="18" charset="0"/>
                                <a:ea typeface="+mn-ea"/>
                                <a:cs typeface="+mn-cs"/>
                              </a:rPr>
                              <m:t>O</m:t>
                            </m:r>
                          </m:sub>
                        </m:sSub>
                        <m:r>
                          <a:rPr lang="en-US" altLang="zh-TW" sz="1200" i="1">
                            <a:solidFill>
                              <a:sysClr val="windowText" lastClr="000000"/>
                            </a:solidFill>
                            <a:effectLst/>
                            <a:latin typeface="Cambria Math" panose="02040503050406030204" pitchFamily="18" charset="0"/>
                            <a:ea typeface="+mn-ea"/>
                            <a:cs typeface="+mn-cs"/>
                          </a:rPr>
                          <m:t>+</m:t>
                        </m:r>
                        <m:sSub>
                          <m:sSubPr>
                            <m:ctrlPr>
                              <a:rPr lang="en-US" altLang="zh-TW" sz="1200" i="1">
                                <a:solidFill>
                                  <a:sysClr val="windowText" lastClr="000000"/>
                                </a:solidFill>
                                <a:effectLst/>
                                <a:latin typeface="Cambria Math" panose="02040503050406030204" pitchFamily="18" charset="0"/>
                                <a:ea typeface="+mn-ea"/>
                                <a:cs typeface="+mn-cs"/>
                              </a:rPr>
                            </m:ctrlPr>
                          </m:sSubPr>
                          <m:e>
                            <m:r>
                              <m:rPr>
                                <m:sty m:val="p"/>
                              </m:rPr>
                              <a:rPr lang="en-US" altLang="zh-TW" sz="1200" i="1">
                                <a:solidFill>
                                  <a:sysClr val="windowText" lastClr="000000"/>
                                </a:solidFill>
                                <a:effectLst/>
                                <a:latin typeface="Cambria Math" panose="02040503050406030204" pitchFamily="18" charset="0"/>
                                <a:ea typeface="+mn-ea"/>
                                <a:cs typeface="+mn-cs"/>
                              </a:rPr>
                              <m:t>R</m:t>
                            </m:r>
                          </m:e>
                          <m:sub>
                            <m:r>
                              <a:rPr lang="en-US" altLang="zh-TW" sz="1200" i="1">
                                <a:solidFill>
                                  <a:sysClr val="windowText" lastClr="000000"/>
                                </a:solidFill>
                                <a:effectLst/>
                                <a:latin typeface="Cambria Math" panose="02040503050406030204" pitchFamily="18" charset="0"/>
                                <a:ea typeface="+mn-ea"/>
                                <a:cs typeface="+mn-cs"/>
                              </a:rPr>
                              <m:t>5</m:t>
                            </m:r>
                          </m:sub>
                        </m:sSub>
                        <m:r>
                          <a:rPr lang="en-US" altLang="zh-TW" sz="1200" i="1">
                            <a:solidFill>
                              <a:sysClr val="windowText" lastClr="000000"/>
                            </a:solidFill>
                            <a:effectLst/>
                            <a:latin typeface="Cambria Math" panose="02040503050406030204" pitchFamily="18" charset="0"/>
                            <a:ea typeface="+mn-ea"/>
                            <a:cs typeface="+mn-cs"/>
                          </a:rPr>
                          <m:t>+</m:t>
                        </m:r>
                        <m:rad>
                          <m:radPr>
                            <m:degHide m:val="on"/>
                            <m:ctrlPr>
                              <a:rPr lang="en-US" altLang="zh-TW" sz="1200" i="1">
                                <a:solidFill>
                                  <a:sysClr val="windowText" lastClr="000000"/>
                                </a:solidFill>
                                <a:effectLst/>
                                <a:latin typeface="Cambria Math" panose="02040503050406030204" pitchFamily="18" charset="0"/>
                                <a:ea typeface="+mn-ea"/>
                                <a:cs typeface="+mn-cs"/>
                              </a:rPr>
                            </m:ctrlPr>
                          </m:radPr>
                          <m:deg/>
                          <m:e>
                            <m:sSup>
                              <m:sSupPr>
                                <m:ctrlPr>
                                  <a:rPr lang="en-US" altLang="zh-TW" sz="1200" i="1">
                                    <a:solidFill>
                                      <a:sysClr val="windowText" lastClr="000000"/>
                                    </a:solidFill>
                                    <a:effectLst/>
                                    <a:latin typeface="Cambria Math" panose="02040503050406030204" pitchFamily="18" charset="0"/>
                                    <a:ea typeface="+mn-ea"/>
                                    <a:cs typeface="+mn-cs"/>
                                  </a:rPr>
                                </m:ctrlPr>
                              </m:sSupPr>
                              <m:e>
                                <m:r>
                                  <a:rPr lang="en-US" altLang="zh-TW" sz="1200" i="1">
                                    <a:solidFill>
                                      <a:sysClr val="windowText" lastClr="000000"/>
                                    </a:solidFill>
                                    <a:effectLst/>
                                    <a:latin typeface="Cambria Math" panose="02040503050406030204" pitchFamily="18" charset="0"/>
                                    <a:ea typeface="+mn-ea"/>
                                    <a:cs typeface="+mn-cs"/>
                                  </a:rPr>
                                  <m:t>(</m:t>
                                </m:r>
                                <m:sSub>
                                  <m:sSubPr>
                                    <m:ctrlPr>
                                      <a:rPr lang="en-US" altLang="zh-TW" sz="1200" i="1">
                                        <a:solidFill>
                                          <a:sysClr val="windowText" lastClr="000000"/>
                                        </a:solidFill>
                                        <a:effectLst/>
                                        <a:latin typeface="Cambria Math" panose="02040503050406030204" pitchFamily="18" charset="0"/>
                                        <a:ea typeface="+mn-ea"/>
                                        <a:cs typeface="+mn-cs"/>
                                      </a:rPr>
                                    </m:ctrlPr>
                                  </m:sSubPr>
                                  <m:e>
                                    <m:r>
                                      <m:rPr>
                                        <m:sty m:val="p"/>
                                      </m:rPr>
                                      <a:rPr lang="en-US" altLang="zh-TW" sz="1200" b="0" i="1">
                                        <a:solidFill>
                                          <a:sysClr val="windowText" lastClr="000000"/>
                                        </a:solidFill>
                                        <a:effectLst/>
                                        <a:latin typeface="Cambria Math" panose="02040503050406030204" pitchFamily="18" charset="0"/>
                                        <a:ea typeface="+mn-ea"/>
                                        <a:cs typeface="+mn-cs"/>
                                      </a:rPr>
                                      <m:t>R</m:t>
                                    </m:r>
                                  </m:e>
                                  <m:sub>
                                    <m:r>
                                      <a:rPr lang="en-US" altLang="zh-TW" sz="1200" b="0" i="1">
                                        <a:solidFill>
                                          <a:sysClr val="windowText" lastClr="000000"/>
                                        </a:solidFill>
                                        <a:effectLst/>
                                        <a:latin typeface="Cambria Math" panose="02040503050406030204" pitchFamily="18" charset="0"/>
                                        <a:ea typeface="+mn-ea"/>
                                        <a:cs typeface="+mn-cs"/>
                                      </a:rPr>
                                      <m:t>10</m:t>
                                    </m:r>
                                  </m:sub>
                                </m:sSub>
                                <m:r>
                                  <a:rPr lang="en-US" altLang="zh-TW" sz="1200" i="1">
                                    <a:solidFill>
                                      <a:sysClr val="windowText" lastClr="000000"/>
                                    </a:solidFill>
                                    <a:effectLst/>
                                    <a:latin typeface="Cambria Math" panose="02040503050406030204" pitchFamily="18" charset="0"/>
                                    <a:ea typeface="+mn-ea"/>
                                    <a:cs typeface="+mn-cs"/>
                                  </a:rPr>
                                  <m:t>+</m:t>
                                </m:r>
                                <m:sSub>
                                  <m:sSubPr>
                                    <m:ctrlPr>
                                      <a:rPr lang="en-US" altLang="zh-TW" sz="1200" i="1">
                                        <a:solidFill>
                                          <a:sysClr val="windowText" lastClr="000000"/>
                                        </a:solidFill>
                                        <a:effectLst/>
                                        <a:latin typeface="Cambria Math" panose="02040503050406030204" pitchFamily="18" charset="0"/>
                                        <a:ea typeface="+mn-ea"/>
                                        <a:cs typeface="+mn-cs"/>
                                      </a:rPr>
                                    </m:ctrlPr>
                                  </m:sSubPr>
                                  <m:e>
                                    <m:r>
                                      <m:rPr>
                                        <m:sty m:val="p"/>
                                      </m:rPr>
                                      <a:rPr lang="en-US" altLang="zh-TW" sz="1200" b="0" i="1">
                                        <a:solidFill>
                                          <a:sysClr val="windowText" lastClr="000000"/>
                                        </a:solidFill>
                                        <a:effectLst/>
                                        <a:latin typeface="Cambria Math" panose="02040503050406030204" pitchFamily="18" charset="0"/>
                                        <a:ea typeface="+mn-ea"/>
                                        <a:cs typeface="+mn-cs"/>
                                      </a:rPr>
                                      <m:t>R</m:t>
                                    </m:r>
                                  </m:e>
                                  <m:sub>
                                    <m:r>
                                      <a:rPr lang="en-US" altLang="zh-TW" sz="1200" b="0" i="1">
                                        <a:solidFill>
                                          <a:sysClr val="windowText" lastClr="000000"/>
                                        </a:solidFill>
                                        <a:effectLst/>
                                        <a:latin typeface="Cambria Math" panose="02040503050406030204" pitchFamily="18" charset="0"/>
                                        <a:ea typeface="+mn-ea"/>
                                        <a:cs typeface="+mn-cs"/>
                                      </a:rPr>
                                      <m:t>4</m:t>
                                    </m:r>
                                  </m:sub>
                                </m:sSub>
                                <m:r>
                                  <a:rPr lang="en-US" altLang="zh-TW" sz="1200" i="1">
                                    <a:solidFill>
                                      <a:sysClr val="windowText" lastClr="000000"/>
                                    </a:solidFill>
                                    <a:effectLst/>
                                    <a:latin typeface="Cambria Math" panose="02040503050406030204" pitchFamily="18" charset="0"/>
                                    <a:ea typeface="+mn-ea"/>
                                    <a:cs typeface="+mn-cs"/>
                                  </a:rPr>
                                  <m:t>)</m:t>
                                </m:r>
                              </m:e>
                              <m:sup>
                                <m:r>
                                  <a:rPr lang="en-US" altLang="zh-TW" sz="1200" i="1">
                                    <a:solidFill>
                                      <a:sysClr val="windowText" lastClr="000000"/>
                                    </a:solidFill>
                                    <a:effectLst/>
                                    <a:latin typeface="Cambria Math" panose="02040503050406030204" pitchFamily="18" charset="0"/>
                                    <a:ea typeface="+mn-ea"/>
                                    <a:cs typeface="+mn-cs"/>
                                  </a:rPr>
                                  <m:t>2</m:t>
                                </m:r>
                              </m:sup>
                            </m:sSup>
                            <m:r>
                              <a:rPr lang="en-US" altLang="zh-TW" sz="1200" i="1">
                                <a:solidFill>
                                  <a:sysClr val="windowText" lastClr="000000"/>
                                </a:solidFill>
                                <a:effectLst/>
                                <a:latin typeface="Cambria Math" panose="02040503050406030204" pitchFamily="18" charset="0"/>
                                <a:ea typeface="+mn-ea"/>
                                <a:cs typeface="+mn-cs"/>
                              </a:rPr>
                              <m:t>+</m:t>
                            </m:r>
                            <m:sSup>
                              <m:sSupPr>
                                <m:ctrlPr>
                                  <a:rPr lang="en-US" altLang="zh-TW" sz="1200" i="1">
                                    <a:solidFill>
                                      <a:sysClr val="windowText" lastClr="000000"/>
                                    </a:solidFill>
                                    <a:effectLst/>
                                    <a:latin typeface="Cambria Math" panose="02040503050406030204" pitchFamily="18" charset="0"/>
                                    <a:ea typeface="+mn-ea"/>
                                    <a:cs typeface="+mn-cs"/>
                                  </a:rPr>
                                </m:ctrlPr>
                              </m:sSupPr>
                              <m:e>
                                <m:r>
                                  <a:rPr lang="en-US" altLang="zh-TW" sz="1200" b="0" i="1">
                                    <a:solidFill>
                                      <a:sysClr val="windowText" lastClr="000000"/>
                                    </a:solidFill>
                                    <a:effectLst/>
                                    <a:latin typeface="Cambria Math" panose="02040503050406030204" pitchFamily="18" charset="0"/>
                                    <a:ea typeface="+mn-ea"/>
                                    <a:cs typeface="+mn-cs"/>
                                  </a:rPr>
                                  <m:t>(</m:t>
                                </m:r>
                                <m:sSub>
                                  <m:sSubPr>
                                    <m:ctrlPr>
                                      <a:rPr lang="en-US" altLang="zh-TW" sz="1200" b="0" i="1">
                                        <a:solidFill>
                                          <a:sysClr val="windowText" lastClr="000000"/>
                                        </a:solidFill>
                                        <a:effectLst/>
                                        <a:latin typeface="Cambria Math" panose="02040503050406030204" pitchFamily="18" charset="0"/>
                                        <a:ea typeface="+mn-ea"/>
                                        <a:cs typeface="+mn-cs"/>
                                      </a:rPr>
                                    </m:ctrlPr>
                                  </m:sSubPr>
                                  <m:e>
                                    <m:r>
                                      <m:rPr>
                                        <m:sty m:val="p"/>
                                      </m:rPr>
                                      <a:rPr lang="en-US" altLang="zh-TW" sz="1200" b="0" i="1">
                                        <a:solidFill>
                                          <a:sysClr val="windowText" lastClr="000000"/>
                                        </a:solidFill>
                                        <a:effectLst/>
                                        <a:latin typeface="Cambria Math" panose="02040503050406030204" pitchFamily="18" charset="0"/>
                                        <a:ea typeface="+mn-ea"/>
                                        <a:cs typeface="+mn-cs"/>
                                      </a:rPr>
                                      <m:t>R</m:t>
                                    </m:r>
                                  </m:e>
                                  <m:sub>
                                    <m:r>
                                      <a:rPr lang="en-US" altLang="zh-TW" sz="1200" b="0" i="1">
                                        <a:solidFill>
                                          <a:sysClr val="windowText" lastClr="000000"/>
                                        </a:solidFill>
                                        <a:effectLst/>
                                        <a:latin typeface="Cambria Math" panose="02040503050406030204" pitchFamily="18" charset="0"/>
                                        <a:ea typeface="+mn-ea"/>
                                        <a:cs typeface="+mn-cs"/>
                                      </a:rPr>
                                      <m:t>0</m:t>
                                    </m:r>
                                    <m:r>
                                      <a:rPr lang="en-US" altLang="zh-TW" sz="1200" b="0" i="1">
                                        <a:solidFill>
                                          <a:sysClr val="windowText" lastClr="000000"/>
                                        </a:solidFill>
                                        <a:effectLst/>
                                        <a:latin typeface="Cambria Math" panose="02040503050406030204" pitchFamily="18" charset="0"/>
                                        <a:ea typeface="+mn-ea"/>
                                        <a:cs typeface="+mn-cs"/>
                                      </a:rPr>
                                      <m:t>𝐶</m:t>
                                    </m:r>
                                  </m:sub>
                                </m:sSub>
                                <m:r>
                                  <a:rPr lang="en-US" altLang="zh-TW" sz="1200" b="0" i="1">
                                    <a:solidFill>
                                      <a:sysClr val="windowText" lastClr="000000"/>
                                    </a:solidFill>
                                    <a:effectLst/>
                                    <a:latin typeface="Cambria Math" panose="02040503050406030204" pitchFamily="18" charset="0"/>
                                    <a:ea typeface="+mn-ea"/>
                                    <a:cs typeface="+mn-cs"/>
                                  </a:rPr>
                                  <m:t>+</m:t>
                                </m:r>
                                <m:sSub>
                                  <m:sSubPr>
                                    <m:ctrlPr>
                                      <a:rPr lang="en-US" altLang="zh-TW" sz="1200" b="0" i="1">
                                        <a:solidFill>
                                          <a:sysClr val="windowText" lastClr="000000"/>
                                        </a:solidFill>
                                        <a:effectLst/>
                                        <a:latin typeface="Cambria Math" panose="02040503050406030204" pitchFamily="18" charset="0"/>
                                        <a:ea typeface="+mn-ea"/>
                                        <a:cs typeface="+mn-cs"/>
                                      </a:rPr>
                                    </m:ctrlPr>
                                  </m:sSubPr>
                                  <m:e>
                                    <m:r>
                                      <m:rPr>
                                        <m:sty m:val="p"/>
                                      </m:rPr>
                                      <a:rPr lang="en-US" altLang="zh-TW" sz="1200" b="0" i="1">
                                        <a:solidFill>
                                          <a:sysClr val="windowText" lastClr="000000"/>
                                        </a:solidFill>
                                        <a:effectLst/>
                                        <a:latin typeface="Cambria Math" panose="02040503050406030204" pitchFamily="18" charset="0"/>
                                        <a:ea typeface="+mn-ea"/>
                                        <a:cs typeface="+mn-cs"/>
                                      </a:rPr>
                                      <m:t>R</m:t>
                                    </m:r>
                                  </m:e>
                                  <m:sub>
                                    <m:r>
                                      <a:rPr lang="en-US" altLang="zh-TW" sz="1200" b="0" i="1">
                                        <a:solidFill>
                                          <a:sysClr val="windowText" lastClr="000000"/>
                                        </a:solidFill>
                                        <a:effectLst/>
                                        <a:latin typeface="Cambria Math" panose="02040503050406030204" pitchFamily="18" charset="0"/>
                                        <a:ea typeface="+mn-ea"/>
                                        <a:cs typeface="+mn-cs"/>
                                      </a:rPr>
                                      <m:t>1</m:t>
                                    </m:r>
                                    <m:r>
                                      <a:rPr lang="en-US" altLang="zh-TW" sz="1200" b="0" i="1">
                                        <a:solidFill>
                                          <a:sysClr val="windowText" lastClr="000000"/>
                                        </a:solidFill>
                                        <a:effectLst/>
                                        <a:latin typeface="Cambria Math" panose="02040503050406030204" pitchFamily="18" charset="0"/>
                                        <a:ea typeface="+mn-ea"/>
                                        <a:cs typeface="+mn-cs"/>
                                      </a:rPr>
                                      <m:t>𝐶</m:t>
                                    </m:r>
                                  </m:sub>
                                </m:sSub>
                                <m:r>
                                  <a:rPr lang="en-US" altLang="zh-TW" sz="1200" b="0" i="1">
                                    <a:solidFill>
                                      <a:sysClr val="windowText" lastClr="000000"/>
                                    </a:solidFill>
                                    <a:effectLst/>
                                    <a:latin typeface="Cambria Math" panose="02040503050406030204" pitchFamily="18" charset="0"/>
                                    <a:ea typeface="+mn-ea"/>
                                    <a:cs typeface="+mn-cs"/>
                                  </a:rPr>
                                  <m:t>)</m:t>
                                </m:r>
                              </m:e>
                              <m:sup>
                                <m:r>
                                  <a:rPr lang="en-US" altLang="zh-TW" sz="1200" b="0" i="1">
                                    <a:solidFill>
                                      <a:sysClr val="windowText" lastClr="000000"/>
                                    </a:solidFill>
                                    <a:effectLst/>
                                    <a:latin typeface="Cambria Math" panose="02040503050406030204" pitchFamily="18" charset="0"/>
                                    <a:ea typeface="+mn-ea"/>
                                    <a:cs typeface="+mn-cs"/>
                                  </a:rPr>
                                  <m:t>2</m:t>
                                </m:r>
                              </m:sup>
                            </m:sSup>
                            <m:r>
                              <a:rPr lang="en-US" altLang="zh-TW" sz="1200" b="0" i="1">
                                <a:solidFill>
                                  <a:sysClr val="windowText" lastClr="000000"/>
                                </a:solidFill>
                                <a:effectLst/>
                                <a:latin typeface="Cambria Math" panose="02040503050406030204" pitchFamily="18" charset="0"/>
                                <a:ea typeface="+mn-ea"/>
                                <a:cs typeface="+mn-cs"/>
                              </a:rPr>
                              <m:t>+</m:t>
                            </m:r>
                            <m:sSubSup>
                              <m:sSubSupPr>
                                <m:ctrlPr>
                                  <a:rPr lang="en-US" altLang="zh-TW" sz="1200" b="0" i="1">
                                    <a:solidFill>
                                      <a:sysClr val="windowText" lastClr="000000"/>
                                    </a:solidFill>
                                    <a:effectLst/>
                                    <a:latin typeface="Cambria Math" panose="02040503050406030204" pitchFamily="18" charset="0"/>
                                    <a:ea typeface="+mn-ea"/>
                                    <a:cs typeface="+mn-cs"/>
                                  </a:rPr>
                                </m:ctrlPr>
                              </m:sSubSupPr>
                              <m:e>
                                <m:r>
                                  <m:rPr>
                                    <m:sty m:val="p"/>
                                  </m:rPr>
                                  <a:rPr lang="en-US" altLang="zh-TW" sz="1200" b="0" i="1">
                                    <a:solidFill>
                                      <a:sysClr val="windowText" lastClr="000000"/>
                                    </a:solidFill>
                                    <a:effectLst/>
                                    <a:latin typeface="Cambria Math" panose="02040503050406030204" pitchFamily="18" charset="0"/>
                                    <a:ea typeface="+mn-ea"/>
                                    <a:cs typeface="+mn-cs"/>
                                  </a:rPr>
                                  <m:t>R</m:t>
                                </m:r>
                              </m:e>
                              <m:sub>
                                <m:r>
                                  <a:rPr lang="en-US" altLang="zh-TW" sz="1200" b="0" i="1">
                                    <a:solidFill>
                                      <a:sysClr val="windowText" lastClr="000000"/>
                                    </a:solidFill>
                                    <a:effectLst/>
                                    <a:latin typeface="Cambria Math" panose="02040503050406030204" pitchFamily="18" charset="0"/>
                                    <a:ea typeface="+mn-ea"/>
                                    <a:cs typeface="+mn-cs"/>
                                  </a:rPr>
                                  <m:t>1</m:t>
                                </m:r>
                                <m:r>
                                  <a:rPr lang="en-US" altLang="zh-TW" sz="1200" b="0" i="1">
                                    <a:solidFill>
                                      <a:sysClr val="windowText" lastClr="000000"/>
                                    </a:solidFill>
                                    <a:effectLst/>
                                    <a:latin typeface="Cambria Math" panose="02040503050406030204" pitchFamily="18" charset="0"/>
                                    <a:ea typeface="+mn-ea"/>
                                    <a:cs typeface="+mn-cs"/>
                                  </a:rPr>
                                  <m:t>𝑆</m:t>
                                </m:r>
                              </m:sub>
                              <m:sup>
                                <m:r>
                                  <a:rPr lang="en-US" altLang="zh-TW" sz="1200" b="0" i="1">
                                    <a:solidFill>
                                      <a:sysClr val="windowText" lastClr="000000"/>
                                    </a:solidFill>
                                    <a:effectLst/>
                                    <a:latin typeface="Cambria Math" panose="02040503050406030204" pitchFamily="18" charset="0"/>
                                    <a:ea typeface="+mn-ea"/>
                                    <a:cs typeface="+mn-cs"/>
                                  </a:rPr>
                                  <m:t>2</m:t>
                                </m:r>
                              </m:sup>
                            </m:sSubSup>
                            <m:r>
                              <a:rPr lang="en-US" altLang="zh-TW" sz="1200" b="0" i="1">
                                <a:solidFill>
                                  <a:sysClr val="windowText" lastClr="000000"/>
                                </a:solidFill>
                                <a:effectLst/>
                                <a:latin typeface="Cambria Math" panose="02040503050406030204" pitchFamily="18" charset="0"/>
                                <a:ea typeface="+mn-ea"/>
                                <a:cs typeface="+mn-cs"/>
                              </a:rPr>
                              <m:t>+</m:t>
                            </m:r>
                            <m:sSubSup>
                              <m:sSubSupPr>
                                <m:ctrlPr>
                                  <a:rPr lang="en-US" altLang="zh-TW" sz="1200" b="0" i="1">
                                    <a:solidFill>
                                      <a:sysClr val="windowText" lastClr="000000"/>
                                    </a:solidFill>
                                    <a:effectLst/>
                                    <a:latin typeface="Cambria Math" panose="02040503050406030204" pitchFamily="18" charset="0"/>
                                    <a:ea typeface="+mn-ea"/>
                                    <a:cs typeface="+mn-cs"/>
                                  </a:rPr>
                                </m:ctrlPr>
                              </m:sSubSupPr>
                              <m:e>
                                <m:r>
                                  <m:rPr>
                                    <m:sty m:val="p"/>
                                  </m:rPr>
                                  <a:rPr lang="en-US" altLang="zh-TW" sz="1200" b="0" i="1">
                                    <a:solidFill>
                                      <a:sysClr val="windowText" lastClr="000000"/>
                                    </a:solidFill>
                                    <a:effectLst/>
                                    <a:latin typeface="Cambria Math" panose="02040503050406030204" pitchFamily="18" charset="0"/>
                                    <a:ea typeface="+mn-ea"/>
                                    <a:cs typeface="+mn-cs"/>
                                  </a:rPr>
                                  <m:t>R</m:t>
                                </m:r>
                              </m:e>
                              <m:sub>
                                <m:r>
                                  <a:rPr lang="en-US" altLang="zh-TW" sz="1200" b="0" i="1">
                                    <a:solidFill>
                                      <a:sysClr val="windowText" lastClr="000000"/>
                                    </a:solidFill>
                                    <a:effectLst/>
                                    <a:latin typeface="Cambria Math" panose="02040503050406030204" pitchFamily="18" charset="0"/>
                                    <a:ea typeface="+mn-ea"/>
                                    <a:cs typeface="+mn-cs"/>
                                  </a:rPr>
                                  <m:t>2</m:t>
                                </m:r>
                              </m:sub>
                              <m:sup>
                                <m:r>
                                  <a:rPr lang="en-US" altLang="zh-TW" sz="1200" b="0" i="1">
                                    <a:solidFill>
                                      <a:sysClr val="windowText" lastClr="000000"/>
                                    </a:solidFill>
                                    <a:effectLst/>
                                    <a:latin typeface="Cambria Math" panose="02040503050406030204" pitchFamily="18" charset="0"/>
                                    <a:ea typeface="+mn-ea"/>
                                    <a:cs typeface="+mn-cs"/>
                                  </a:rPr>
                                  <m:t>2</m:t>
                                </m:r>
                              </m:sup>
                            </m:sSubSup>
                            <m:r>
                              <a:rPr lang="en-US" altLang="zh-TW" sz="1200" b="0" i="1">
                                <a:solidFill>
                                  <a:sysClr val="windowText" lastClr="000000"/>
                                </a:solidFill>
                                <a:effectLst/>
                                <a:latin typeface="Cambria Math" panose="02040503050406030204" pitchFamily="18" charset="0"/>
                                <a:ea typeface="+mn-ea"/>
                                <a:cs typeface="+mn-cs"/>
                              </a:rPr>
                              <m:t>+</m:t>
                            </m:r>
                            <m:sSubSup>
                              <m:sSubSupPr>
                                <m:ctrlPr>
                                  <a:rPr lang="en-US" altLang="zh-TW" sz="1200" b="0" i="1">
                                    <a:solidFill>
                                      <a:sysClr val="windowText" lastClr="000000"/>
                                    </a:solidFill>
                                    <a:effectLst/>
                                    <a:latin typeface="Cambria Math" panose="02040503050406030204" pitchFamily="18" charset="0"/>
                                    <a:ea typeface="+mn-ea"/>
                                    <a:cs typeface="+mn-cs"/>
                                  </a:rPr>
                                </m:ctrlPr>
                              </m:sSubSupPr>
                              <m:e>
                                <m:r>
                                  <m:rPr>
                                    <m:sty m:val="p"/>
                                  </m:rPr>
                                  <a:rPr lang="en-US" altLang="zh-TW" sz="1200" b="0" i="1">
                                    <a:solidFill>
                                      <a:sysClr val="windowText" lastClr="000000"/>
                                    </a:solidFill>
                                    <a:effectLst/>
                                    <a:latin typeface="Cambria Math" panose="02040503050406030204" pitchFamily="18" charset="0"/>
                                    <a:ea typeface="+mn-ea"/>
                                    <a:cs typeface="+mn-cs"/>
                                  </a:rPr>
                                  <m:t>R</m:t>
                                </m:r>
                              </m:e>
                              <m:sub>
                                <m:r>
                                  <a:rPr lang="en-US" altLang="zh-TW" sz="1200" b="0" i="1">
                                    <a:solidFill>
                                      <a:sysClr val="windowText" lastClr="000000"/>
                                    </a:solidFill>
                                    <a:effectLst/>
                                    <a:latin typeface="Cambria Math" panose="02040503050406030204" pitchFamily="18" charset="0"/>
                                    <a:ea typeface="+mn-ea"/>
                                    <a:cs typeface="+mn-cs"/>
                                  </a:rPr>
                                  <m:t>3</m:t>
                                </m:r>
                                <m:r>
                                  <a:rPr lang="en-US" altLang="zh-TW" sz="1200" b="0" i="1">
                                    <a:solidFill>
                                      <a:sysClr val="windowText" lastClr="000000"/>
                                    </a:solidFill>
                                    <a:effectLst/>
                                    <a:latin typeface="Cambria Math" panose="02040503050406030204" pitchFamily="18" charset="0"/>
                                    <a:ea typeface="+mn-ea"/>
                                    <a:cs typeface="+mn-cs"/>
                                  </a:rPr>
                                  <m:t>𝑎</m:t>
                                </m:r>
                              </m:sub>
                              <m:sup>
                                <m:r>
                                  <a:rPr lang="en-US" altLang="zh-TW" sz="1200" b="0" i="1">
                                    <a:solidFill>
                                      <a:sysClr val="windowText" lastClr="000000"/>
                                    </a:solidFill>
                                    <a:effectLst/>
                                    <a:latin typeface="Cambria Math" panose="02040503050406030204" pitchFamily="18" charset="0"/>
                                    <a:ea typeface="+mn-ea"/>
                                    <a:cs typeface="+mn-cs"/>
                                  </a:rPr>
                                  <m:t>2</m:t>
                                </m:r>
                              </m:sup>
                            </m:sSubSup>
                            <m:r>
                              <a:rPr lang="en-US" altLang="zh-TW" sz="1200" b="0" i="1">
                                <a:solidFill>
                                  <a:sysClr val="windowText" lastClr="000000"/>
                                </a:solidFill>
                                <a:effectLst/>
                                <a:latin typeface="Cambria Math" panose="02040503050406030204" pitchFamily="18" charset="0"/>
                                <a:ea typeface="+mn-ea"/>
                                <a:cs typeface="+mn-cs"/>
                              </a:rPr>
                              <m:t>+</m:t>
                            </m:r>
                            <m:sSubSup>
                              <m:sSubSupPr>
                                <m:ctrlPr>
                                  <a:rPr lang="en-US" altLang="zh-TW" sz="1200" b="0" i="1">
                                    <a:solidFill>
                                      <a:sysClr val="windowText" lastClr="000000"/>
                                    </a:solidFill>
                                    <a:effectLst/>
                                    <a:latin typeface="Cambria Math" panose="02040503050406030204" pitchFamily="18" charset="0"/>
                                    <a:ea typeface="+mn-ea"/>
                                    <a:cs typeface="+mn-cs"/>
                                  </a:rPr>
                                </m:ctrlPr>
                              </m:sSubSupPr>
                              <m:e>
                                <m:r>
                                  <m:rPr>
                                    <m:sty m:val="p"/>
                                  </m:rPr>
                                  <a:rPr lang="en-US" altLang="zh-TW" sz="1200" b="0" i="1">
                                    <a:solidFill>
                                      <a:sysClr val="windowText" lastClr="000000"/>
                                    </a:solidFill>
                                    <a:effectLst/>
                                    <a:latin typeface="Cambria Math" panose="02040503050406030204" pitchFamily="18" charset="0"/>
                                    <a:ea typeface="+mn-ea"/>
                                    <a:cs typeface="+mn-cs"/>
                                  </a:rPr>
                                  <m:t>R</m:t>
                                </m:r>
                              </m:e>
                              <m:sub>
                                <m:r>
                                  <a:rPr lang="en-US" altLang="zh-TW" sz="1200" b="0" i="1">
                                    <a:solidFill>
                                      <a:sysClr val="windowText" lastClr="000000"/>
                                    </a:solidFill>
                                    <a:effectLst/>
                                    <a:latin typeface="Cambria Math" panose="02040503050406030204" pitchFamily="18" charset="0"/>
                                    <a:ea typeface="+mn-ea"/>
                                    <a:cs typeface="+mn-cs"/>
                                  </a:rPr>
                                  <m:t>3</m:t>
                                </m:r>
                                <m:r>
                                  <a:rPr lang="en-US" altLang="zh-TW" sz="1200" b="0" i="1">
                                    <a:solidFill>
                                      <a:sysClr val="windowText" lastClr="000000"/>
                                    </a:solidFill>
                                    <a:effectLst/>
                                    <a:latin typeface="Cambria Math" panose="02040503050406030204" pitchFamily="18" charset="0"/>
                                    <a:ea typeface="+mn-ea"/>
                                    <a:cs typeface="+mn-cs"/>
                                  </a:rPr>
                                  <m:t>𝑏</m:t>
                                </m:r>
                              </m:sub>
                              <m:sup>
                                <m:r>
                                  <a:rPr lang="en-US" altLang="zh-TW" sz="1200" b="0" i="1">
                                    <a:solidFill>
                                      <a:sysClr val="windowText" lastClr="000000"/>
                                    </a:solidFill>
                                    <a:effectLst/>
                                    <a:latin typeface="Cambria Math" panose="02040503050406030204" pitchFamily="18" charset="0"/>
                                    <a:ea typeface="+mn-ea"/>
                                    <a:cs typeface="+mn-cs"/>
                                  </a:rPr>
                                  <m:t>2</m:t>
                                </m:r>
                              </m:sup>
                            </m:sSubSup>
                            <m:r>
                              <a:rPr lang="en-US" altLang="zh-TW" sz="1100" b="0" i="1">
                                <a:solidFill>
                                  <a:sysClr val="windowText" lastClr="000000"/>
                                </a:solidFill>
                                <a:effectLst/>
                                <a:latin typeface="Cambria Math" panose="02040503050406030204" pitchFamily="18" charset="0"/>
                                <a:ea typeface="+mn-ea"/>
                                <a:cs typeface="+mn-cs"/>
                              </a:rPr>
                              <m:t>+</m:t>
                            </m:r>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up>
                                <m:r>
                                  <a:rPr lang="en-US" altLang="zh-TW" sz="1100" b="0" i="1">
                                    <a:solidFill>
                                      <a:sysClr val="windowText" lastClr="000000"/>
                                    </a:solidFill>
                                    <a:effectLst/>
                                    <a:latin typeface="Cambria Math" panose="02040503050406030204" pitchFamily="18" charset="0"/>
                                    <a:ea typeface="+mn-ea"/>
                                    <a:cs typeface="+mn-cs"/>
                                  </a:rPr>
                                  <m:t>2</m:t>
                                </m:r>
                              </m:sup>
                            </m:sSubSup>
                            <m:r>
                              <a:rPr lang="en-US" altLang="zh-TW" sz="1100" b="0" i="1">
                                <a:solidFill>
                                  <a:sysClr val="windowText" lastClr="000000"/>
                                </a:solidFill>
                                <a:effectLst/>
                                <a:latin typeface="Cambria Math" panose="02040503050406030204" pitchFamily="18" charset="0"/>
                                <a:ea typeface="+mn-ea"/>
                                <a:cs typeface="+mn-cs"/>
                              </a:rPr>
                              <m:t>+</m:t>
                            </m:r>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𝑑</m:t>
                                </m:r>
                              </m:sub>
                              <m:sup>
                                <m:r>
                                  <a:rPr lang="en-US" altLang="zh-TW" sz="1100" b="0" i="1">
                                    <a:solidFill>
                                      <a:sysClr val="windowText" lastClr="00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2" name="文字方塊 1">
              <a:extLst>
                <a:ext uri="{FF2B5EF4-FFF2-40B4-BE49-F238E27FC236}">
                  <a16:creationId xmlns:a16="http://schemas.microsoft.com/office/drawing/2014/main" id="{00000000-0008-0000-0000-000002000000}"/>
                </a:ext>
              </a:extLst>
            </xdr:cNvPr>
            <xdr:cNvSpPr txBox="1"/>
          </xdr:nvSpPr>
          <xdr:spPr>
            <a:xfrm>
              <a:off x="1609724"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ysClr val="windowText" lastClr="000000"/>
                  </a:solidFill>
                  <a:latin typeface="Cambria Math" panose="02040503050406030204" pitchFamily="18" charset="0"/>
                </a:rPr>
                <a:t>0.5</a:t>
              </a:r>
              <a:r>
                <a:rPr lang="en-US" altLang="zh-TW" sz="1200" i="0">
                  <a:solidFill>
                    <a:sysClr val="windowText" lastClr="000000"/>
                  </a:solidFill>
                  <a:latin typeface="Cambria Math" panose="02040503050406030204" pitchFamily="18" charset="0"/>
                  <a:ea typeface="Cambria Math" panose="02040503050406030204" pitchFamily="18" charset="0"/>
                </a:rPr>
                <a:t>×(</a:t>
              </a:r>
              <a:r>
                <a:rPr lang="en-US" altLang="zh-TW" sz="1200" i="0">
                  <a:solidFill>
                    <a:sysClr val="windowText" lastClr="000000"/>
                  </a:solidFill>
                  <a:effectLst/>
                  <a:latin typeface="Cambria Math" panose="02040503050406030204" pitchFamily="18" charset="0"/>
                  <a:ea typeface="+mn-ea"/>
                  <a:cs typeface="+mn-cs"/>
                </a:rPr>
                <a:t>R_0O+R_5+√(〖(</a:t>
              </a:r>
              <a:r>
                <a:rPr lang="en-US" altLang="zh-TW" sz="1200" b="0" i="0">
                  <a:solidFill>
                    <a:sysClr val="windowText" lastClr="000000"/>
                  </a:solidFill>
                  <a:effectLst/>
                  <a:latin typeface="Cambria Math" panose="02040503050406030204" pitchFamily="18" charset="0"/>
                  <a:ea typeface="+mn-ea"/>
                  <a:cs typeface="+mn-cs"/>
                </a:rPr>
                <a:t>R_10</a:t>
              </a:r>
              <a:r>
                <a:rPr lang="en-US" altLang="zh-TW" sz="1200" i="0">
                  <a:solidFill>
                    <a:sysClr val="windowText" lastClr="000000"/>
                  </a:solidFill>
                  <a:effectLst/>
                  <a:latin typeface="Cambria Math" panose="02040503050406030204" pitchFamily="18" charset="0"/>
                  <a:ea typeface="+mn-ea"/>
                  <a:cs typeface="+mn-cs"/>
                </a:rPr>
                <a:t>+</a:t>
              </a:r>
              <a:r>
                <a:rPr lang="en-US" altLang="zh-TW" sz="1200" b="0" i="0">
                  <a:solidFill>
                    <a:sysClr val="windowText" lastClr="000000"/>
                  </a:solidFill>
                  <a:effectLst/>
                  <a:latin typeface="Cambria Math" panose="02040503050406030204" pitchFamily="18" charset="0"/>
                  <a:ea typeface="+mn-ea"/>
                  <a:cs typeface="+mn-cs"/>
                </a:rPr>
                <a:t>R_4</a:t>
              </a:r>
              <a:r>
                <a:rPr lang="en-US" altLang="zh-TW" sz="1200" i="0">
                  <a:solidFill>
                    <a:sysClr val="windowText" lastClr="000000"/>
                  </a:solidFill>
                  <a:effectLst/>
                  <a:latin typeface="Cambria Math" panose="02040503050406030204" pitchFamily="18" charset="0"/>
                  <a:ea typeface="+mn-ea"/>
                  <a:cs typeface="+mn-cs"/>
                </a:rPr>
                <a:t>)〗^2+〖</a:t>
              </a:r>
              <a:r>
                <a:rPr lang="en-US" altLang="zh-TW" sz="1200" b="0" i="0">
                  <a:solidFill>
                    <a:sysClr val="windowText" lastClr="000000"/>
                  </a:solidFill>
                  <a:effectLst/>
                  <a:latin typeface="Cambria Math" panose="02040503050406030204" pitchFamily="18" charset="0"/>
                  <a:ea typeface="+mn-ea"/>
                  <a:cs typeface="+mn-cs"/>
                </a:rPr>
                <a:t>(R_0𝐶+R_1𝐶)〗^2+R_1𝑆^2+R_2^2+R_3𝑎^2+R_3𝑏^2</a:t>
              </a:r>
              <a:r>
                <a:rPr lang="en-US" altLang="zh-TW" sz="1100" b="0" i="0">
                  <a:solidFill>
                    <a:sysClr val="windowText" lastClr="000000"/>
                  </a:solidFill>
                  <a:effectLst/>
                  <a:latin typeface="Cambria Math" panose="02040503050406030204" pitchFamily="18" charset="0"/>
                  <a:ea typeface="+mn-ea"/>
                  <a:cs typeface="+mn-cs"/>
                </a:rPr>
                <a:t>+R_3𝑐^2+R_3𝑑^2 </a:t>
              </a:r>
              <a:r>
                <a:rPr lang="en-US" altLang="zh-TW" sz="1200" b="0" i="0">
                  <a:solidFill>
                    <a:sysClr val="windowText" lastClr="000000"/>
                  </a:solidFill>
                  <a:effectLst/>
                  <a:latin typeface="Cambria Math" panose="02040503050406030204" pitchFamily="18" charset="0"/>
                  <a:ea typeface="+mn-ea"/>
                  <a:cs typeface="+mn-cs"/>
                </a:rPr>
                <a:t>)</a:t>
              </a:r>
              <a:r>
                <a:rPr lang="en-US" altLang="zh-TW" sz="1100" b="0" i="0">
                  <a:solidFill>
                    <a:srgbClr val="FF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72705" name="Object 1" hidden="1">
              <a:extLst>
                <a:ext uri="{63B3BB69-23CF-44E3-9099-C40C66FF867C}">
                  <a14:compatExt spid="_x0000_s72705"/>
                </a:ext>
                <a:ext uri="{FF2B5EF4-FFF2-40B4-BE49-F238E27FC236}">
                  <a16:creationId xmlns:a16="http://schemas.microsoft.com/office/drawing/2014/main" id="{00000000-0008-0000-0100-000001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72706" name="Object 2" hidden="1">
              <a:extLst>
                <a:ext uri="{63B3BB69-23CF-44E3-9099-C40C66FF867C}">
                  <a14:compatExt spid="_x0000_s72706"/>
                </a:ext>
                <a:ext uri="{FF2B5EF4-FFF2-40B4-BE49-F238E27FC236}">
                  <a16:creationId xmlns:a16="http://schemas.microsoft.com/office/drawing/2014/main" id="{00000000-0008-0000-0100-000002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72707" name="Object 3" hidden="1">
              <a:extLst>
                <a:ext uri="{63B3BB69-23CF-44E3-9099-C40C66FF867C}">
                  <a14:compatExt spid="_x0000_s72707"/>
                </a:ext>
                <a:ext uri="{FF2B5EF4-FFF2-40B4-BE49-F238E27FC236}">
                  <a16:creationId xmlns:a16="http://schemas.microsoft.com/office/drawing/2014/main" id="{00000000-0008-0000-0100-000003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72708" name="Object 4" hidden="1">
              <a:extLst>
                <a:ext uri="{63B3BB69-23CF-44E3-9099-C40C66FF867C}">
                  <a14:compatExt spid="_x0000_s72708"/>
                </a:ext>
                <a:ext uri="{FF2B5EF4-FFF2-40B4-BE49-F238E27FC236}">
                  <a16:creationId xmlns:a16="http://schemas.microsoft.com/office/drawing/2014/main" id="{00000000-0008-0000-0100-000004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47625</xdr:rowOff>
        </xdr:to>
        <xdr:sp macro="" textlink="">
          <xdr:nvSpPr>
            <xdr:cNvPr id="72709" name="Object 5" hidden="1">
              <a:extLst>
                <a:ext uri="{63B3BB69-23CF-44E3-9099-C40C66FF867C}">
                  <a14:compatExt spid="_x0000_s72709"/>
                </a:ext>
                <a:ext uri="{FF2B5EF4-FFF2-40B4-BE49-F238E27FC236}">
                  <a16:creationId xmlns:a16="http://schemas.microsoft.com/office/drawing/2014/main" id="{00000000-0008-0000-0100-000005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47625</xdr:rowOff>
        </xdr:to>
        <xdr:sp macro="" textlink="">
          <xdr:nvSpPr>
            <xdr:cNvPr id="72710" name="Object 6" hidden="1">
              <a:extLst>
                <a:ext uri="{63B3BB69-23CF-44E3-9099-C40C66FF867C}">
                  <a14:compatExt spid="_x0000_s72710"/>
                </a:ext>
                <a:ext uri="{FF2B5EF4-FFF2-40B4-BE49-F238E27FC236}">
                  <a16:creationId xmlns:a16="http://schemas.microsoft.com/office/drawing/2014/main" id="{00000000-0008-0000-0100-000006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47625</xdr:rowOff>
        </xdr:to>
        <xdr:sp macro="" textlink="">
          <xdr:nvSpPr>
            <xdr:cNvPr id="72711" name="Object 7" hidden="1">
              <a:extLst>
                <a:ext uri="{63B3BB69-23CF-44E3-9099-C40C66FF867C}">
                  <a14:compatExt spid="_x0000_s72711"/>
                </a:ext>
                <a:ext uri="{FF2B5EF4-FFF2-40B4-BE49-F238E27FC236}">
                  <a16:creationId xmlns:a16="http://schemas.microsoft.com/office/drawing/2014/main" id="{00000000-0008-0000-0100-000007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47625</xdr:rowOff>
        </xdr:to>
        <xdr:sp macro="" textlink="">
          <xdr:nvSpPr>
            <xdr:cNvPr id="72712" name="Object 8" hidden="1">
              <a:extLst>
                <a:ext uri="{63B3BB69-23CF-44E3-9099-C40C66FF867C}">
                  <a14:compatExt spid="_x0000_s72712"/>
                </a:ext>
                <a:ext uri="{FF2B5EF4-FFF2-40B4-BE49-F238E27FC236}">
                  <a16:creationId xmlns:a16="http://schemas.microsoft.com/office/drawing/2014/main" id="{00000000-0008-0000-0100-000008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1023744</xdr:colOff>
      <xdr:row>2</xdr:row>
      <xdr:rowOff>48206</xdr:rowOff>
    </xdr:from>
    <xdr:ext cx="1573561" cy="373051"/>
    <mc:AlternateContent xmlns:mc="http://schemas.openxmlformats.org/markup-compatibility/2006" xmlns:a14="http://schemas.microsoft.com/office/drawing/2010/main">
      <mc:Choice Requires="a14">
        <xdr:sp macro="" textlink="">
          <xdr:nvSpPr>
            <xdr:cNvPr id="10" name="文字方塊 9">
              <a:extLst>
                <a:ext uri="{FF2B5EF4-FFF2-40B4-BE49-F238E27FC236}">
                  <a16:creationId xmlns:a16="http://schemas.microsoft.com/office/drawing/2014/main" id="{00000000-0008-0000-0100-00000A000000}"/>
                </a:ext>
              </a:extLst>
            </xdr:cNvPr>
            <xdr:cNvSpPr txBox="1"/>
          </xdr:nvSpPr>
          <xdr:spPr>
            <a:xfrm>
              <a:off x="1023744" y="495881"/>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ysClr val="windowText" lastClr="000000"/>
                            </a:solidFill>
                            <a:effectLst/>
                            <a:latin typeface="Cambria Math" panose="02040503050406030204" pitchFamily="18" charset="0"/>
                            <a:ea typeface="+mn-ea"/>
                            <a:cs typeface="+mn-cs"/>
                          </a:rPr>
                        </m:ctrlPr>
                      </m:sSub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𝑑</m:t>
                        </m:r>
                      </m:sub>
                    </m:sSub>
                    <m:r>
                      <a:rPr lang="en-US" altLang="zh-TW" sz="1200" i="1">
                        <a:solidFill>
                          <a:sysClr val="windowText" lastClr="000000"/>
                        </a:solidFill>
                        <a:latin typeface="Cambria Math" panose="02040503050406030204" pitchFamily="18" charset="0"/>
                        <a:ea typeface="Cambria Math" panose="02040503050406030204" pitchFamily="18" charset="0"/>
                      </a:rPr>
                      <m:t>=</m:t>
                    </m:r>
                    <m:r>
                      <a:rPr lang="en-US" altLang="zh-TW" sz="1200" b="0" i="1">
                        <a:solidFill>
                          <a:sysClr val="windowText" lastClr="000000"/>
                        </a:solidFill>
                        <a:latin typeface="Cambria Math" panose="02040503050406030204" pitchFamily="18" charset="0"/>
                        <a:ea typeface="Cambria Math" panose="02040503050406030204" pitchFamily="18" charset="0"/>
                      </a:rPr>
                      <m:t> </m:t>
                    </m:r>
                    <m:rad>
                      <m:radPr>
                        <m:degHide m:val="on"/>
                        <m:ctrlPr>
                          <a:rPr lang="en-US" altLang="zh-TW" sz="1200" b="0" i="1">
                            <a:solidFill>
                              <a:sysClr val="windowText" lastClr="000000"/>
                            </a:solidFill>
                            <a:latin typeface="Cambria Math" panose="02040503050406030204" pitchFamily="18" charset="0"/>
                            <a:ea typeface="Cambria Math" panose="02040503050406030204" pitchFamily="18" charset="0"/>
                          </a:rPr>
                        </m:ctrlPr>
                      </m:radPr>
                      <m:deg/>
                      <m:e>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m:rPr>
                                <m:nor/>
                              </m:rPr>
                              <a:rPr lang="zh-TW" altLang="en-US" sz="1100" b="0" i="0" baseline="0">
                                <a:solidFill>
                                  <a:sysClr val="windowText" lastClr="000000"/>
                                </a:solidFill>
                                <a:effectLst/>
                                <a:latin typeface="標楷體" panose="03000509000000000000" pitchFamily="65" charset="-120"/>
                                <a:ea typeface="標楷體" panose="03000509000000000000" pitchFamily="65" charset="-120"/>
                                <a:cs typeface="+mn-cs"/>
                              </a:rPr>
                              <m:t>地震</m:t>
                            </m:r>
                          </m:sub>
                          <m:sup>
                            <m:r>
                              <a:rPr lang="en-US" altLang="zh-TW" sz="1100" b="0" i="1">
                                <a:solidFill>
                                  <a:sysClr val="windowText" lastClr="000000"/>
                                </a:solidFill>
                                <a:effectLst/>
                                <a:latin typeface="Cambria Math" panose="02040503050406030204" pitchFamily="18" charset="0"/>
                                <a:ea typeface="+mn-ea"/>
                                <a:cs typeface="+mn-cs"/>
                              </a:rPr>
                              <m:t>2</m:t>
                            </m:r>
                          </m:sup>
                        </m:sSubSup>
                        <m:r>
                          <m:rPr>
                            <m:nor/>
                          </m:rPr>
                          <a:rPr lang="en-US" altLang="zh-TW" sz="1100">
                            <a:solidFill>
                              <a:sysClr val="windowText" lastClr="000000"/>
                            </a:solidFill>
                            <a:effectLst/>
                            <a:latin typeface="標楷體" panose="03000509000000000000" pitchFamily="65" charset="-120"/>
                            <a:ea typeface="標楷體" panose="03000509000000000000" pitchFamily="65" charset="-120"/>
                            <a:cs typeface="+mn-cs"/>
                          </a:rPr>
                          <m:t>+</m:t>
                        </m:r>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zh-TW" altLang="en-US" sz="1100" b="0" i="1">
                                <a:solidFill>
                                  <a:sysClr val="windowText" lastClr="000000"/>
                                </a:solidFill>
                                <a:effectLst/>
                                <a:latin typeface="Cambria Math" panose="02040503050406030204" pitchFamily="18" charset="0"/>
                                <a:ea typeface="+mn-ea"/>
                                <a:cs typeface="+mn-cs"/>
                              </a:rPr>
                              <m:t>颱洪</m:t>
                            </m:r>
                          </m:sub>
                          <m:sup>
                            <m:r>
                              <a:rPr lang="en-US" altLang="zh-TW" sz="1100" b="0" i="1">
                                <a:solidFill>
                                  <a:sysClr val="windowText" lastClr="000000"/>
                                </a:solidFill>
                                <a:effectLst/>
                                <a:latin typeface="Cambria Math" panose="02040503050406030204" pitchFamily="18" charset="0"/>
                                <a:ea typeface="+mn-ea"/>
                                <a:cs typeface="+mn-cs"/>
                              </a:rPr>
                              <m:t>2</m:t>
                            </m:r>
                          </m:sup>
                        </m:sSubSup>
                      </m:e>
                    </m:rad>
                  </m:oMath>
                </m:oMathPara>
              </a14:m>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10" name="文字方塊 9">
              <a:extLst>
                <a:ext uri="{FF2B5EF4-FFF2-40B4-BE49-F238E27FC236}">
                  <a16:creationId xmlns:a16="http://schemas.microsoft.com/office/drawing/2014/main" id="{00000000-0008-0000-0100-00000A000000}"/>
                </a:ext>
              </a:extLst>
            </xdr:cNvPr>
            <xdr:cNvSpPr txBox="1"/>
          </xdr:nvSpPr>
          <xdr:spPr>
            <a:xfrm>
              <a:off x="1023744" y="495881"/>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ysClr val="windowText" lastClr="000000"/>
                  </a:solidFill>
                  <a:effectLst/>
                  <a:latin typeface="Cambria Math" panose="02040503050406030204" pitchFamily="18" charset="0"/>
                  <a:ea typeface="+mn-ea"/>
                  <a:cs typeface="+mn-cs"/>
                </a:rPr>
                <a:t>R_3𝑑</a:t>
              </a:r>
              <a:r>
                <a:rPr lang="en-US" altLang="zh-TW" sz="1200" i="0">
                  <a:solidFill>
                    <a:sysClr val="windowText" lastClr="000000"/>
                  </a:solidFill>
                  <a:latin typeface="Cambria Math" panose="02040503050406030204" pitchFamily="18" charset="0"/>
                  <a:ea typeface="Cambria Math" panose="02040503050406030204" pitchFamily="18" charset="0"/>
                </a:rPr>
                <a:t>=</a:t>
              </a:r>
              <a:r>
                <a:rPr lang="en-US" altLang="zh-TW" sz="1200" b="0" i="0">
                  <a:solidFill>
                    <a:sysClr val="windowText" lastClr="000000"/>
                  </a:solidFill>
                  <a:latin typeface="Cambria Math" panose="02040503050406030204" pitchFamily="18" charset="0"/>
                  <a:ea typeface="Cambria Math" panose="02040503050406030204" pitchFamily="18" charset="0"/>
                </a:rPr>
                <a:t> √(</a:t>
              </a:r>
              <a:r>
                <a:rPr lang="en-US" altLang="zh-TW" sz="1100" b="0" i="0">
                  <a:solidFill>
                    <a:sysClr val="windowText" lastClr="000000"/>
                  </a:solidFill>
                  <a:effectLst/>
                  <a:latin typeface="Cambria Math" panose="02040503050406030204" pitchFamily="18" charset="0"/>
                  <a:ea typeface="+mn-ea"/>
                  <a:cs typeface="+mn-cs"/>
                </a:rPr>
                <a:t>R_</a:t>
              </a:r>
              <a:r>
                <a:rPr lang="zh-TW" altLang="en-US" sz="1100" b="0" i="0" baseline="0">
                  <a:solidFill>
                    <a:sysClr val="windowText" lastClr="000000"/>
                  </a:solidFill>
                  <a:effectLst/>
                  <a:latin typeface="Cambria Math" panose="02040503050406030204" pitchFamily="18" charset="0"/>
                  <a:ea typeface="+mn-ea"/>
                  <a:cs typeface="+mn-cs"/>
                </a:rPr>
                <a:t>"</a:t>
              </a:r>
              <a:r>
                <a:rPr lang="zh-TW" altLang="en-US" sz="1100" b="0" i="0" baseline="0">
                  <a:solidFill>
                    <a:sysClr val="windowText" lastClr="000000"/>
                  </a:solidFill>
                  <a:effectLst/>
                  <a:latin typeface="標楷體" panose="03000509000000000000" pitchFamily="65" charset="-120"/>
                  <a:ea typeface="標楷體" panose="03000509000000000000" pitchFamily="65" charset="-120"/>
                  <a:cs typeface="+mn-cs"/>
                </a:rPr>
                <a:t>地震</a:t>
              </a:r>
              <a:r>
                <a:rPr lang="zh-TW" altLang="en-US" sz="1100" b="0" i="0" baseline="0">
                  <a:solidFill>
                    <a:sysClr val="windowText" lastClr="000000"/>
                  </a:solidFill>
                  <a:effectLst/>
                  <a:latin typeface="Cambria Math" panose="02040503050406030204" pitchFamily="18" charset="0"/>
                  <a:ea typeface="標楷體" panose="03000509000000000000" pitchFamily="65" charset="-120"/>
                  <a:cs typeface="+mn-cs"/>
                </a:rPr>
                <a:t>" ^</a:t>
              </a:r>
              <a:r>
                <a:rPr lang="en-US" altLang="zh-TW" sz="1100" b="0" i="0">
                  <a:solidFill>
                    <a:sysClr val="windowText" lastClr="000000"/>
                  </a:solidFill>
                  <a:effectLst/>
                  <a:latin typeface="Cambria Math" panose="02040503050406030204" pitchFamily="18" charset="0"/>
                  <a:ea typeface="+mn-ea"/>
                  <a:cs typeface="+mn-cs"/>
                </a:rPr>
                <a:t>2 "</a:t>
              </a:r>
              <a:r>
                <a:rPr lang="en-US" altLang="zh-TW" sz="1100" i="0">
                  <a:solidFill>
                    <a:sysClr val="windowText" lastClr="000000"/>
                  </a:solidFill>
                  <a:effectLst/>
                  <a:latin typeface="標楷體" panose="03000509000000000000" pitchFamily="65" charset="-120"/>
                  <a:ea typeface="標楷體" panose="03000509000000000000" pitchFamily="65" charset="-120"/>
                  <a:cs typeface="+mn-cs"/>
                </a:rPr>
                <a:t>+</a:t>
              </a:r>
              <a:r>
                <a:rPr lang="en-US" altLang="zh-TW" sz="1100" b="0" i="0">
                  <a:solidFill>
                    <a:sysClr val="windowText" lastClr="000000"/>
                  </a:solidFill>
                  <a:effectLst/>
                  <a:latin typeface="Cambria Math" panose="02040503050406030204" pitchFamily="18" charset="0"/>
                  <a:ea typeface="+mn-ea"/>
                  <a:cs typeface="+mn-cs"/>
                </a:rPr>
                <a:t>" R_</a:t>
              </a:r>
              <a:r>
                <a:rPr lang="zh-TW" altLang="en-US" sz="1100" b="0" i="0">
                  <a:solidFill>
                    <a:sysClr val="windowText" lastClr="000000"/>
                  </a:solidFill>
                  <a:effectLst/>
                  <a:latin typeface="Cambria Math" panose="02040503050406030204" pitchFamily="18" charset="0"/>
                  <a:ea typeface="+mn-ea"/>
                  <a:cs typeface="+mn-cs"/>
                </a:rPr>
                <a:t>颱洪^</a:t>
              </a:r>
              <a:r>
                <a:rPr lang="en-US" altLang="zh-TW" sz="1100" b="0" i="0">
                  <a:solidFill>
                    <a:sysClr val="windowText" lastClr="000000"/>
                  </a:solidFill>
                  <a:effectLst/>
                  <a:latin typeface="Cambria Math" panose="02040503050406030204" pitchFamily="18" charset="0"/>
                  <a:ea typeface="+mn-ea"/>
                  <a:cs typeface="+mn-cs"/>
                </a:rPr>
                <a:t>2 </a:t>
              </a:r>
              <a:r>
                <a:rPr lang="en-US" altLang="zh-TW" sz="1200" b="0" i="0">
                  <a:solidFill>
                    <a:sysClr val="windowText" lastClr="000000"/>
                  </a:solidFill>
                  <a:effectLst/>
                  <a:latin typeface="Cambria Math" panose="02040503050406030204" pitchFamily="18" charset="0"/>
                  <a:ea typeface="Cambria Math" panose="02040503050406030204" pitchFamily="18" charset="0"/>
                  <a:cs typeface="+mn-cs"/>
                </a:rPr>
                <a:t>)</a:t>
              </a:r>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48</xdr:col>
      <xdr:colOff>312964</xdr:colOff>
      <xdr:row>18</xdr:row>
      <xdr:rowOff>21029</xdr:rowOff>
    </xdr:from>
    <xdr:to>
      <xdr:col>50</xdr:col>
      <xdr:colOff>163285</xdr:colOff>
      <xdr:row>19</xdr:row>
      <xdr:rowOff>188026</xdr:rowOff>
    </xdr:to>
    <xdr:sp macro="" textlink="">
      <xdr:nvSpPr>
        <xdr:cNvPr id="2" name="向下箭號 1">
          <a:extLst>
            <a:ext uri="{FF2B5EF4-FFF2-40B4-BE49-F238E27FC236}">
              <a16:creationId xmlns:a16="http://schemas.microsoft.com/office/drawing/2014/main" id="{00000000-0008-0000-1200-000002000000}"/>
            </a:ext>
          </a:extLst>
        </xdr:cNvPr>
        <xdr:cNvSpPr/>
      </xdr:nvSpPr>
      <xdr:spPr>
        <a:xfrm>
          <a:off x="50309689" y="4716854"/>
          <a:ext cx="1431471" cy="376547"/>
        </a:xfrm>
        <a:prstGeom prst="down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i10\&#36001;&#21209;&#31934;&#31639;&#20849;&#29992;&#36039;&#26009;&#21312;\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31934;&#31639;&#21450;&#32113;&#35336;&#23560;&#36012;&#21934;&#20301;(&#29986;&#38570;&#31934;&#31639;)\01_&#24037;&#20316;&#35336;&#21123;_&#36001;&#21209;&#31934;&#31639;\01_RBC&#21046;&#24230;&#30740;&#31350;\2016-2022%20&#24040;&#28797;&#39080;&#38570;&#36039;&#26412;\20200603&#24040;&#28797;&#39080;&#38570;&#36039;&#26412;&#22635;&#22577;&#23560;&#26696;&#26371;&#35696;\&#22825;&#28797;&#39080;&#38570;&#36039;&#26412;&#27161;&#28310;&#20418;&#25976;&#27861;&#35430;&#31639;&#34920;_2020052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31934;&#31639;&#21450;&#32113;&#35336;&#23560;&#36012;&#21934;&#20301;(&#29986;&#38570;&#31934;&#31639;)\01_&#24037;&#20316;&#35336;&#21123;_&#36001;&#21209;&#31934;&#31639;\01_RBC&#21046;&#24230;&#30740;&#31350;\2016-2022%20&#24040;&#28797;&#39080;&#38570;&#36039;&#26412;\20190930&#35430;&#22635;&#24409;&#25972;\&#24040;&#28797;&#39080;&#38570;&#36039;&#26412;&#38989;&#35430;&#22635;201909(&#31684;&#26412;&#272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附表2_100RP地震非比例層調整係數"/>
      <sheetName val="底稿"/>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3-o"/>
      <sheetName val="1"/>
      <sheetName val="附表3_EQRP100Y層分配比"/>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當年營(經紀人)"/>
      <sheetName val="PD comm by line"/>
      <sheetName val="QuerySQL"/>
      <sheetName val="XLR_NoRangeSheet"/>
      <sheetName val="資產負債表"/>
      <sheetName val="表13-1"/>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Compare"/>
      <sheetName val="Highlights"/>
      <sheetName val="A-2-1"/>
      <sheetName val="A-3-1"/>
      <sheetName val="A-3-2"/>
      <sheetName val="parameter"/>
      <sheetName val="表26"/>
      <sheetName val="89TSO_Table"/>
      <sheetName val="寬限期間扣減"/>
      <sheetName val="互保戶"/>
      <sheetName val="人工計算（每半年更新）"/>
      <sheetName val="ob"/>
      <sheetName val="COI"/>
      <sheetName val="Prem"/>
      <sheetName val="UPRcap"/>
      <sheetName val="Mapping"/>
      <sheetName val="OSLR"/>
      <sheetName val="OSLR Adj"/>
      <sheetName val="Payment"/>
      <sheetName val="F表25-1"/>
      <sheetName val="工作表1"/>
      <sheetName val="IndExp-1996"/>
      <sheetName val="P&amp;L-Act-1997"/>
      <sheetName val="BS-1997"/>
      <sheetName val="表10-2 表報"/>
      <sheetName val="Date"/>
      <sheetName val="COMBINE_IN"/>
      <sheetName val="Control"/>
      <sheetName val="Config"/>
      <sheetName val="ASSETS_BONDS"/>
      <sheetName val="表07(總計)"/>
      <sheetName val="表13-1"/>
      <sheetName val="Temp"/>
      <sheetName val="財報TB-曆"/>
      <sheetName val="TB"/>
      <sheetName val="DB_Equity"/>
      <sheetName val="9703"/>
      <sheetName val="Tables"/>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F表24"/>
      <sheetName val="F表25-2"/>
      <sheetName val="表26-1"/>
      <sheetName val="PaymentCap"/>
      <sheetName val="PremCap"/>
      <sheetName val="Interest Rates"/>
      <sheetName val="表10-4"/>
      <sheetName val="表10-5"/>
      <sheetName val="已收息部分"/>
      <sheetName val="CONTROL ACCOUNT LOAN FR ALLTEL"/>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表13-2"/>
      <sheetName val="函證程序"/>
      <sheetName val="操作封面"/>
      <sheetName val="8.限額表"/>
      <sheetName val="現金流量表(工作底稿列印仟元)"/>
      <sheetName val="0601"/>
      <sheetName val="small card 基本資料0216_04"/>
      <sheetName val="表10-6"/>
      <sheetName val="損益表(88)"/>
      <sheetName val="表06-1"/>
      <sheetName val="表30-15"/>
      <sheetName val="表26-2"/>
      <sheetName val="匯率"/>
      <sheetName val="CL3"/>
      <sheetName val="底稿"/>
      <sheetName val="1"/>
      <sheetName val="2"/>
      <sheetName val="3"/>
      <sheetName val="4"/>
      <sheetName val="5-20%"/>
      <sheetName val="6"/>
      <sheetName val="7"/>
      <sheetName val="8"/>
      <sheetName val="9"/>
      <sheetName val="10"/>
      <sheetName val="11"/>
      <sheetName val="current on+off"/>
      <sheetName val="分析表_Asset"/>
      <sheetName val="分析表_Income"/>
      <sheetName val="分析表_USD"/>
      <sheetName val="BBG"/>
      <sheetName val="壽險業月報表"/>
      <sheetName val="股本"/>
      <sheetName val="成本底稿"/>
      <sheetName val="市價底稿"/>
      <sheetName val="變動表"/>
      <sheetName val="表10-3-1"/>
      <sheetName val="備抵(季)"/>
      <sheetName val="現金流量表(工作底稿-列印)"/>
      <sheetName val="SCH15-1"/>
      <sheetName val="Chile Exhibit A"/>
      <sheetName val="A saisir"/>
      <sheetName val="FX rsv"/>
      <sheetName val="Staff"/>
      <sheetName val="外15薪基84"/>
      <sheetName val="專案課(全部)"/>
      <sheetName val="效團當月"/>
      <sheetName val="Sheet1"/>
      <sheetName val="表25-7"/>
      <sheetName val="歷史CashFlow"/>
      <sheetName val="Account Description"/>
      <sheetName val="C計算"/>
      <sheetName val="DBDept"/>
      <sheetName val="Projection"/>
      <sheetName val="Asset Table"/>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BS"/>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表30-10"/>
      <sheetName val="表30-13"/>
      <sheetName val="表30-9"/>
      <sheetName val="A_TWCD"/>
      <sheetName val="A_TWWP"/>
      <sheetName val="表05-1"/>
      <sheetName val="Engineering Net Agg"/>
      <sheetName val="表02-1"/>
      <sheetName val="股東權益變動表(列印)"/>
      <sheetName val="IA1"/>
      <sheetName val="Asset Allocation"/>
      <sheetName val="BrokerName"/>
      <sheetName val="不動產"/>
      <sheetName val="건물"/>
      <sheetName val="U_PER13"/>
      <sheetName val="U_PER14"/>
      <sheetName val="U_PER15"/>
      <sheetName val="11.年金底稿"/>
      <sheetName val="21.Health底稿"/>
      <sheetName val="10.Life底稿"/>
      <sheetName val="13.UL底稿"/>
      <sheetName val="VUL"/>
      <sheetName val="HC"/>
      <sheetName val="DBRate"/>
      <sheetName val="Holding"/>
      <sheetName val="Capital"/>
      <sheetName val="BUDGET"/>
      <sheetName val="ACTUAL TO BUDGET"/>
      <sheetName val="台股總表(不含ETF)"/>
      <sheetName val="分公司預估再保費"/>
      <sheetName val="長火自留保費"/>
      <sheetName val="FNV0019明細帳"/>
      <sheetName val="CT"/>
      <sheetName val="report"/>
      <sheetName val="report-input"/>
      <sheetName val="02TSO"/>
      <sheetName val="SystemREF"/>
      <sheetName val="Macros"/>
      <sheetName val="Input Screen"/>
      <sheetName val="表30-5"/>
      <sheetName val="COMM"/>
      <sheetName val="trans_10"/>
      <sheetName val="trans_15"/>
      <sheetName val="trans_20"/>
      <sheetName val="trans_6"/>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Eng Net Agg - All"/>
      <sheetName val="3.股東權益變動表"/>
      <sheetName val="4.損益表"/>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陣列"/>
      <sheetName val="CPIMR9111"/>
      <sheetName val="Data(P)"/>
      <sheetName val="歷史檔 "/>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參數不可刪"/>
      <sheetName val="函證對象"/>
      <sheetName val="直接材料"/>
      <sheetName val="AUTOFEED"/>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Cover Page"/>
      <sheetName val="Information"/>
      <sheetName val="Parm"/>
      <sheetName val="2聯往息(台幣)"/>
      <sheetName val="XLR_NoRangeSheet"/>
      <sheetName val="Total"/>
      <sheetName val="발생집계"/>
      <sheetName val="Delete"/>
      <sheetName val="Claim_Data"/>
      <sheetName val="EL_Data"/>
      <sheetName val="PayrollDetail"/>
      <sheetName val="C1-1"/>
      <sheetName val="C1-2"/>
      <sheetName val="轉換"/>
      <sheetName val="各年度IBNR"/>
      <sheetName val="info"/>
      <sheetName val="Cash Flow"/>
      <sheetName val="土地鑑定表"/>
      <sheetName val="TG56"/>
      <sheetName val="2015年供应商进货"/>
      <sheetName val="Reported_Res Group"/>
      <sheetName val="Data1"/>
      <sheetName val="Last year data"/>
      <sheetName val="Summary by Table"/>
      <sheetName val="CLN"/>
      <sheetName val="Basic Data"/>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试算平衡表"/>
      <sheetName val="9m2w"/>
      <sheetName val="Period"/>
      <sheetName val="表09-1"/>
      <sheetName val="表12-1"/>
      <sheetName val="3_3年攤銷攤銷表"/>
      <sheetName val="表23 (行配後-刪除負債項IDMD準備金)"/>
      <sheetName val="DATA_Output"/>
      <sheetName val="一般資料GF-2-2"/>
      <sheetName val="list"/>
      <sheetName val="CAPA분석 360K"/>
      <sheetName val="100.0010 現金變動分析"/>
      <sheetName val="10月"/>
      <sheetName val="100.0011 外幣現金及銀行存款明細"/>
      <sheetName val="不可刪除"/>
      <sheetName val="100.0010現金及約當現金變動分析"/>
      <sheetName val="100.0011貨幣資金明細表"/>
      <sheetName val="260.0021 應收帳款明細表"/>
      <sheetName val="260.0030 備抵呆帳損失變動表"/>
      <sheetName val="Canada"/>
      <sheetName val="ASSIST"/>
      <sheetName val="TWD-PTD_Accounting"/>
      <sheetName val="D-1-1"/>
      <sheetName val="現金流量表(工作底稿列印)"/>
      <sheetName val="損益表(列印)"/>
      <sheetName val="資產負債表(列印)"/>
      <sheetName val="C2.POS(080)"/>
      <sheetName val="廣告費比較表"/>
      <sheetName val="費用比較表"/>
      <sheetName val="研究差異（一）"/>
      <sheetName val="製造差異（一）"/>
      <sheetName val="製造差異（二）"/>
      <sheetName val="製造差異（三）"/>
      <sheetName val="製造差異（四）"/>
      <sheetName val="營業差異（一）"/>
      <sheetName val="營業差異（二）"/>
      <sheetName val="基"/>
      <sheetName val="發行人信用評等"/>
      <sheetName val="CREDITS"/>
      <sheetName val="出荷データ"/>
      <sheetName val="完成データ"/>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LSHK_Cash"/>
      <sheetName val="Facility"/>
      <sheetName val="LSHK_WK_FORECAST"/>
      <sheetName val="Datascreen"/>
      <sheetName val="Summary of Facts"/>
      <sheetName val="Info."/>
      <sheetName val="辦公設備"/>
      <sheetName val="model"/>
      <sheetName val="Core3學員名單"/>
      <sheetName val="費用預算說明"/>
      <sheetName val="Seriatim File 2"/>
      <sheetName val="Lists"/>
      <sheetName val="Division Commentary"/>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BasicData"/>
      <sheetName val="分群碼"/>
      <sheetName val="外銷GOBOBVI 1-12 "/>
      <sheetName val="wire"/>
      <sheetName val="Lead"/>
      <sheetName val="M_Data"/>
      <sheetName val="Assum."/>
      <sheetName val="Distribution"/>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sheetData sheetId="10"/>
      <sheetData sheetId="11"/>
      <sheetData sheetId="12">
        <row r="43">
          <cell r="A43" t="str">
            <v>科目代號</v>
          </cell>
        </row>
      </sheetData>
      <sheetData sheetId="13"/>
      <sheetData sheetId="14">
        <row r="52">
          <cell r="A52" t="str">
            <v>科目代號</v>
          </cell>
        </row>
      </sheetData>
      <sheetData sheetId="15" refreshError="1">
        <row r="7">
          <cell r="E7">
            <v>0</v>
          </cell>
        </row>
        <row r="24">
          <cell r="A24">
            <v>0</v>
          </cell>
        </row>
      </sheetData>
      <sheetData sheetId="16" refreshError="1">
        <row r="24">
          <cell r="A24">
            <v>0</v>
          </cell>
        </row>
        <row r="38">
          <cell r="G38">
            <v>0</v>
          </cell>
        </row>
      </sheetData>
      <sheetData sheetId="17">
        <row r="24">
          <cell r="A24">
            <v>0</v>
          </cell>
        </row>
      </sheetData>
      <sheetData sheetId="18">
        <row r="6">
          <cell r="E6">
            <v>0</v>
          </cell>
        </row>
      </sheetData>
      <sheetData sheetId="19"/>
      <sheetData sheetId="20"/>
      <sheetData sheetId="21" refreshError="1"/>
      <sheetData sheetId="22"/>
      <sheetData sheetId="23" refreshError="1"/>
      <sheetData sheetId="24"/>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sheetData sheetId="35" refreshError="1"/>
      <sheetData sheetId="36" refreshError="1"/>
      <sheetData sheetId="37">
        <row r="7">
          <cell r="E7">
            <v>0</v>
          </cell>
        </row>
      </sheetData>
      <sheetData sheetId="38"/>
      <sheetData sheetId="39">
        <row r="7">
          <cell r="E7">
            <v>0</v>
          </cell>
        </row>
      </sheetData>
      <sheetData sheetId="40"/>
      <sheetData sheetId="41" refreshError="1"/>
      <sheetData sheetId="42" refreshError="1"/>
      <sheetData sheetId="43">
        <row r="7">
          <cell r="E7">
            <v>0</v>
          </cell>
        </row>
      </sheetData>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ow r="6">
          <cell r="E6">
            <v>300982</v>
          </cell>
        </row>
      </sheetData>
      <sheetData sheetId="562"/>
      <sheetData sheetId="563"/>
      <sheetData sheetId="564"/>
      <sheetData sheetId="565">
        <row r="6">
          <cell r="E6">
            <v>300982</v>
          </cell>
        </row>
      </sheetData>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row r="6">
          <cell r="E6">
            <v>300982</v>
          </cell>
        </row>
      </sheetData>
      <sheetData sheetId="715">
        <row r="6">
          <cell r="E6">
            <v>300982</v>
          </cell>
        </row>
      </sheetData>
      <sheetData sheetId="716"/>
      <sheetData sheetId="717"/>
      <sheetData sheetId="718"/>
      <sheetData sheetId="719"/>
      <sheetData sheetId="720"/>
      <sheetData sheetId="721"/>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sheetData sheetId="770"/>
      <sheetData sheetId="771">
        <row r="6">
          <cell r="E6">
            <v>300982</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GLS306"/>
      <sheetName val="GLS333"/>
      <sheetName val="Prem"/>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明細表"/>
      <sheetName val="IndExp-1996"/>
      <sheetName val="P&amp;L-Act-1997"/>
      <sheetName val="BS-1997"/>
      <sheetName val="Compare"/>
      <sheetName val="AccumulateData"/>
      <sheetName val="MonthData"/>
      <sheetName val="不動產"/>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9501"/>
      <sheetName val="CreditRate"/>
      <sheetName val="Prophet"/>
      <sheetName val="表9"/>
      <sheetName val="Index"/>
      <sheetName val="Input Actual"/>
      <sheetName val="Input Prior"/>
      <sheetName val="B-1-1"/>
      <sheetName val="表13-1"/>
      <sheetName val="Adj"/>
      <sheetName val="TBForm"/>
      <sheetName val="月報簡表"/>
      <sheetName val="Main"/>
      <sheetName val="GLS306"/>
      <sheetName val="基金"/>
      <sheetName val="清單選項"/>
      <sheetName val="General Parameters"/>
      <sheetName val="K001"/>
      <sheetName val="0-2.資料聯"/>
      <sheetName val="0-1.基本資料"/>
      <sheetName val="1205-表28 "/>
      <sheetName val="表06-3"/>
      <sheetName val="初年損data"/>
      <sheetName val="SCR_UPR"/>
      <sheetName val="data_它項理賠準備"/>
      <sheetName val="E"/>
      <sheetName val="X"/>
      <sheetName val="Documentatio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表12-1"/>
      <sheetName val="AB表"/>
      <sheetName val="不動產"/>
      <sheetName val="Temp"/>
      <sheetName val="新增商品資料"/>
      <sheetName val="ListData"/>
      <sheetName val="Treasury Ticket"/>
      <sheetName val="3.每日收盤維護"/>
      <sheetName val="BS EX-RATE 2000.11 "/>
      <sheetName val="Config"/>
      <sheetName val="Control"/>
      <sheetName val="Account Description"/>
      <sheetName val="LT"/>
      <sheetName val="CT"/>
      <sheetName val="W"/>
      <sheetName val="3.股東權益變動表"/>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Parameters"/>
      <sheetName val="Tables"/>
      <sheetName val="預定利率"/>
      <sheetName val="check"/>
      <sheetName val="TSO_100"/>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表12(9102)_"/>
      <sheetName val="HY_Public_Only"/>
      <sheetName val="環境設定"/>
      <sheetName val="930812"/>
      <sheetName val="PopCache"/>
      <sheetName val="ZeroRate"/>
      <sheetName val="成品編號進倉"/>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2_100RP地震非比例層調整係數"/>
      <sheetName val="表1_RBC表30-1"/>
      <sheetName val="表2_RBC表30-5-2"/>
      <sheetName val="表3_公司資料表"/>
      <sheetName val="表4_地震損失評估"/>
      <sheetName val="表5_颱洪損失評估"/>
      <sheetName val="表4-1_特殊業務資料表(地震)"/>
      <sheetName val="表5-1_特殊業務資料表(颱洪)"/>
      <sheetName val="附表1_模型產出係數"/>
      <sheetName val="附表3_100RP颱洪非比例層調整係數"/>
      <sheetName val="附表4_特殊業務表填報範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3_EQRP100Y層分配比"/>
      <sheetName val="修訂歷程"/>
      <sheetName val="目錄"/>
      <sheetName val="填表說明"/>
      <sheetName val="公司資料表"/>
      <sheetName val="特殊業務資料表(地震)"/>
      <sheetName val="特殊業務資料表(颱洪)"/>
      <sheetName val="表一"/>
      <sheetName val="表二"/>
      <sheetName val="表三"/>
      <sheetName val="附表1_地震損失評估"/>
      <sheetName val="附表2_颱洪損失評估"/>
      <sheetName val="附表4_TFRP100Y層分配比"/>
      <sheetName val="特殊業務資料表(地震)SAMPLE"/>
    </sheetNames>
    <sheetDataSet>
      <sheetData sheetId="0">
        <row r="1">
          <cell r="A1" t="str">
            <v>RP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佈景主題">
  <a:themeElements>
    <a:clrScheme name="VintageColor5">
      <a:dk1>
        <a:srgbClr val="7F7F7F"/>
      </a:dk1>
      <a:lt1>
        <a:sysClr val="window" lastClr="FFFFFF"/>
      </a:lt1>
      <a:dk2>
        <a:srgbClr val="8496B0"/>
      </a:dk2>
      <a:lt2>
        <a:srgbClr val="E7E6E6"/>
      </a:lt2>
      <a:accent1>
        <a:srgbClr val="BCD2DD"/>
      </a:accent1>
      <a:accent2>
        <a:srgbClr val="F7C29D"/>
      </a:accent2>
      <a:accent3>
        <a:srgbClr val="F6A6B2"/>
      </a:accent3>
      <a:accent4>
        <a:srgbClr val="FFF7E1"/>
      </a:accent4>
      <a:accent5>
        <a:srgbClr val="94B1DC"/>
      </a:accent5>
      <a:accent6>
        <a:srgbClr val="B7DED2"/>
      </a:accent6>
      <a:hlink>
        <a:srgbClr val="034A90"/>
      </a:hlink>
      <a:folHlink>
        <a:srgbClr val="6F3B5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12" Type="http://schemas.openxmlformats.org/officeDocument/2006/relationships/oleObject" Target="../embeddings/oleObject8.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1.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tabColor rgb="FFFF0000"/>
    <pageSetUpPr fitToPage="1"/>
  </sheetPr>
  <dimension ref="A1:E153"/>
  <sheetViews>
    <sheetView topLeftCell="A12" zoomScaleNormal="100" workbookViewId="0">
      <selection activeCell="G12" sqref="G12"/>
    </sheetView>
  </sheetViews>
  <sheetFormatPr defaultColWidth="15.625" defaultRowHeight="15.75" x14ac:dyDescent="0.25"/>
  <cols>
    <col min="1" max="1" width="4" style="226" customWidth="1"/>
    <col min="2" max="2" width="45.625" style="47" customWidth="1"/>
    <col min="3" max="5" width="30.625" style="47" customWidth="1"/>
    <col min="6" max="16384" width="15.625" style="47"/>
  </cols>
  <sheetData>
    <row r="1" spans="2:5" s="226" customFormat="1" ht="16.5" x14ac:dyDescent="0.25">
      <c r="B1" s="223" t="s">
        <v>208</v>
      </c>
      <c r="C1" s="224"/>
      <c r="D1" s="224"/>
      <c r="E1" s="225"/>
    </row>
    <row r="2" spans="2:5" s="226" customFormat="1" ht="16.5" x14ac:dyDescent="0.25">
      <c r="B2" s="227" t="s">
        <v>49</v>
      </c>
      <c r="C2" s="228"/>
      <c r="D2" s="228"/>
    </row>
    <row r="3" spans="2:5" s="226" customFormat="1" x14ac:dyDescent="0.25">
      <c r="B3" s="228"/>
      <c r="C3" s="228"/>
      <c r="D3" s="228"/>
    </row>
    <row r="4" spans="2:5" s="226" customFormat="1" ht="16.5" x14ac:dyDescent="0.25">
      <c r="B4" s="228" t="s">
        <v>186</v>
      </c>
      <c r="C4" s="228"/>
      <c r="D4" s="228"/>
    </row>
    <row r="5" spans="2:5" s="226" customFormat="1" ht="16.5" x14ac:dyDescent="0.25">
      <c r="B5" s="229" t="s">
        <v>187</v>
      </c>
      <c r="C5" s="230"/>
      <c r="D5" s="228"/>
    </row>
    <row r="6" spans="2:5" s="226" customFormat="1" x14ac:dyDescent="0.25">
      <c r="B6" s="229"/>
      <c r="C6" s="230"/>
      <c r="D6" s="228"/>
    </row>
    <row r="7" spans="2:5" s="226" customFormat="1" ht="16.5" x14ac:dyDescent="0.25">
      <c r="B7" s="231" t="s">
        <v>188</v>
      </c>
      <c r="C7" s="228"/>
      <c r="D7" s="228"/>
    </row>
    <row r="8" spans="2:5" s="226" customFormat="1" x14ac:dyDescent="0.25">
      <c r="B8" s="228"/>
      <c r="C8" s="228"/>
      <c r="D8" s="228"/>
    </row>
    <row r="9" spans="2:5" s="226" customFormat="1" ht="17.25" thickBot="1" x14ac:dyDescent="0.3">
      <c r="B9" s="228" t="s">
        <v>189</v>
      </c>
      <c r="C9" s="228"/>
      <c r="D9" s="228"/>
      <c r="E9" s="232" t="s">
        <v>180</v>
      </c>
    </row>
    <row r="10" spans="2:5" ht="17.25" thickBot="1" x14ac:dyDescent="0.3">
      <c r="B10" s="343" t="s">
        <v>437</v>
      </c>
      <c r="C10" s="48" t="s">
        <v>181</v>
      </c>
      <c r="D10" s="48" t="s">
        <v>182</v>
      </c>
      <c r="E10" s="49" t="s">
        <v>183</v>
      </c>
    </row>
    <row r="11" spans="2:5" ht="19.5" customHeight="1" x14ac:dyDescent="0.25">
      <c r="B11" s="341" t="s">
        <v>435</v>
      </c>
      <c r="C11" s="348"/>
      <c r="D11" s="51">
        <f t="shared" ref="D11:D24" si="0">IFERROR(C11/C$25,0)</f>
        <v>0</v>
      </c>
      <c r="E11" s="52">
        <f t="shared" ref="E11:E24" si="1">IFERROR(C11/C$26,0)</f>
        <v>0</v>
      </c>
    </row>
    <row r="12" spans="2:5" ht="19.5" customHeight="1" x14ac:dyDescent="0.25">
      <c r="B12" s="342" t="s">
        <v>436</v>
      </c>
      <c r="C12" s="348"/>
      <c r="D12" s="53">
        <f t="shared" si="0"/>
        <v>0</v>
      </c>
      <c r="E12" s="54">
        <f t="shared" si="1"/>
        <v>0</v>
      </c>
    </row>
    <row r="13" spans="2:5" ht="19.5" customHeight="1" x14ac:dyDescent="0.25">
      <c r="B13" s="542" t="s">
        <v>617</v>
      </c>
      <c r="C13" s="348"/>
      <c r="D13" s="55">
        <f t="shared" si="0"/>
        <v>0</v>
      </c>
      <c r="E13" s="52">
        <f t="shared" si="1"/>
        <v>0</v>
      </c>
    </row>
    <row r="14" spans="2:5" ht="19.5" customHeight="1" x14ac:dyDescent="0.25">
      <c r="B14" s="543" t="s">
        <v>618</v>
      </c>
      <c r="C14" s="345"/>
      <c r="D14" s="53">
        <f t="shared" si="0"/>
        <v>0</v>
      </c>
      <c r="E14" s="54">
        <f t="shared" si="1"/>
        <v>0</v>
      </c>
    </row>
    <row r="15" spans="2:5" ht="19.5" customHeight="1" x14ac:dyDescent="0.25">
      <c r="B15" s="542" t="s">
        <v>619</v>
      </c>
      <c r="C15" s="345"/>
      <c r="D15" s="53">
        <f t="shared" si="0"/>
        <v>0</v>
      </c>
      <c r="E15" s="54">
        <f t="shared" si="1"/>
        <v>0</v>
      </c>
    </row>
    <row r="16" spans="2:5" ht="19.5" customHeight="1" x14ac:dyDescent="0.25">
      <c r="B16" s="542" t="s">
        <v>620</v>
      </c>
      <c r="C16" s="345"/>
      <c r="D16" s="53">
        <f t="shared" si="0"/>
        <v>0</v>
      </c>
      <c r="E16" s="54">
        <f t="shared" si="1"/>
        <v>0</v>
      </c>
    </row>
    <row r="17" spans="1:5" ht="19.5" customHeight="1" x14ac:dyDescent="0.25">
      <c r="B17" s="542" t="s">
        <v>621</v>
      </c>
      <c r="C17" s="345"/>
      <c r="D17" s="53">
        <f t="shared" si="0"/>
        <v>0</v>
      </c>
      <c r="E17" s="54">
        <f t="shared" si="1"/>
        <v>0</v>
      </c>
    </row>
    <row r="18" spans="1:5" ht="19.5" customHeight="1" x14ac:dyDescent="0.25">
      <c r="B18" s="543" t="s">
        <v>622</v>
      </c>
      <c r="C18" s="346">
        <f>'表2-1_RBC表30-4'!F14</f>
        <v>0</v>
      </c>
      <c r="D18" s="53">
        <f t="shared" si="0"/>
        <v>0</v>
      </c>
      <c r="E18" s="54">
        <f t="shared" si="1"/>
        <v>0</v>
      </c>
    </row>
    <row r="19" spans="1:5" ht="19.5" customHeight="1" x14ac:dyDescent="0.25">
      <c r="B19" s="544" t="s">
        <v>623</v>
      </c>
      <c r="C19" s="345"/>
      <c r="D19" s="53">
        <f t="shared" si="0"/>
        <v>0</v>
      </c>
      <c r="E19" s="54">
        <f t="shared" si="1"/>
        <v>0</v>
      </c>
    </row>
    <row r="20" spans="1:5" ht="19.5" customHeight="1" x14ac:dyDescent="0.25">
      <c r="B20" s="545" t="s">
        <v>624</v>
      </c>
      <c r="C20" s="345"/>
      <c r="D20" s="53">
        <f t="shared" si="0"/>
        <v>0</v>
      </c>
      <c r="E20" s="54">
        <f t="shared" si="1"/>
        <v>0</v>
      </c>
    </row>
    <row r="21" spans="1:5" ht="19.5" customHeight="1" x14ac:dyDescent="0.25">
      <c r="B21" s="544" t="s">
        <v>625</v>
      </c>
      <c r="C21" s="345"/>
      <c r="D21" s="53">
        <f t="shared" si="0"/>
        <v>0</v>
      </c>
      <c r="E21" s="54">
        <f t="shared" si="1"/>
        <v>0</v>
      </c>
    </row>
    <row r="22" spans="1:5" ht="19.5" customHeight="1" x14ac:dyDescent="0.25">
      <c r="B22" s="546" t="s">
        <v>626</v>
      </c>
      <c r="C22" s="346">
        <f>'表2_RBC表30-5-2'!D12</f>
        <v>0</v>
      </c>
      <c r="D22" s="53">
        <f t="shared" si="0"/>
        <v>0</v>
      </c>
      <c r="E22" s="54">
        <f t="shared" si="1"/>
        <v>0</v>
      </c>
    </row>
    <row r="23" spans="1:5" ht="19.5" customHeight="1" x14ac:dyDescent="0.25">
      <c r="B23" s="546" t="s">
        <v>627</v>
      </c>
      <c r="C23" s="345"/>
      <c r="D23" s="53">
        <f t="shared" si="0"/>
        <v>0</v>
      </c>
      <c r="E23" s="54">
        <f t="shared" si="1"/>
        <v>0</v>
      </c>
    </row>
    <row r="24" spans="1:5" ht="19.5" customHeight="1" thickBot="1" x14ac:dyDescent="0.3">
      <c r="B24" s="547" t="s">
        <v>628</v>
      </c>
      <c r="C24" s="345"/>
      <c r="D24" s="61">
        <f t="shared" si="0"/>
        <v>0</v>
      </c>
      <c r="E24" s="62">
        <f t="shared" si="1"/>
        <v>0</v>
      </c>
    </row>
    <row r="25" spans="1:5" ht="19.5" customHeight="1" x14ac:dyDescent="0.25">
      <c r="B25" s="63" t="s">
        <v>184</v>
      </c>
      <c r="C25" s="183">
        <f>C11+C14+C18+C19+C20+C23+C24+C21+C22</f>
        <v>0</v>
      </c>
      <c r="D25" s="64">
        <f>D11+D14+D18+D19+D20+D22+D24+D21+D23</f>
        <v>0</v>
      </c>
      <c r="E25" s="60"/>
    </row>
    <row r="26" spans="1:5" ht="19.5" customHeight="1" x14ac:dyDescent="0.25">
      <c r="B26" s="344" t="s">
        <v>438</v>
      </c>
      <c r="C26" s="184">
        <f>0.5*(C12+C24+((C15+C23)^2+(C13+C16)^2+C17^2+C18^2+C19^2+C20^2+C21^2+C22^2)^0.5)</f>
        <v>0</v>
      </c>
      <c r="D26" s="56"/>
      <c r="E26" s="57"/>
    </row>
    <row r="27" spans="1:5" ht="19.5" customHeight="1" thickBot="1" x14ac:dyDescent="0.3">
      <c r="B27" s="548" t="s">
        <v>629</v>
      </c>
      <c r="C27" s="182">
        <f>'表3_RBC表30-8'!E29</f>
        <v>0</v>
      </c>
      <c r="D27" s="56"/>
      <c r="E27" s="57"/>
    </row>
    <row r="28" spans="1:5" ht="19.5" customHeight="1" thickTop="1" thickBot="1" x14ac:dyDescent="0.3">
      <c r="B28" s="50" t="s">
        <v>185</v>
      </c>
      <c r="C28" s="347" t="e">
        <f>C27/C26</f>
        <v>#DIV/0!</v>
      </c>
      <c r="D28" s="58"/>
      <c r="E28" s="59"/>
    </row>
    <row r="29" spans="1:5" s="226" customFormat="1" x14ac:dyDescent="0.25"/>
    <row r="30" spans="1:5" s="226" customFormat="1" ht="16.5" x14ac:dyDescent="0.25">
      <c r="A30" s="233"/>
      <c r="B30" s="234" t="s">
        <v>268</v>
      </c>
    </row>
    <row r="31" spans="1:5" s="226" customFormat="1" x14ac:dyDescent="0.25">
      <c r="B31" s="235"/>
    </row>
    <row r="32" spans="1:5" s="226" customFormat="1" x14ac:dyDescent="0.25"/>
    <row r="33" s="226" customFormat="1" x14ac:dyDescent="0.25"/>
    <row r="34" s="226" customFormat="1" x14ac:dyDescent="0.25"/>
    <row r="35" s="226" customFormat="1" x14ac:dyDescent="0.25"/>
    <row r="36" s="226" customFormat="1" x14ac:dyDescent="0.25"/>
    <row r="37" s="226" customFormat="1" x14ac:dyDescent="0.25"/>
    <row r="38" s="226" customFormat="1" x14ac:dyDescent="0.25"/>
    <row r="39" s="226" customFormat="1" x14ac:dyDescent="0.25"/>
    <row r="40" s="226" customFormat="1" x14ac:dyDescent="0.25"/>
    <row r="41" s="226" customFormat="1" x14ac:dyDescent="0.25"/>
    <row r="42" s="226" customFormat="1" x14ac:dyDescent="0.25"/>
    <row r="43" s="226" customFormat="1" x14ac:dyDescent="0.25"/>
    <row r="44" s="226" customFormat="1" x14ac:dyDescent="0.25"/>
    <row r="45" s="226" customFormat="1" x14ac:dyDescent="0.25"/>
    <row r="46" s="226" customFormat="1" x14ac:dyDescent="0.25"/>
    <row r="47" s="226" customFormat="1" x14ac:dyDescent="0.25"/>
    <row r="48" s="226" customFormat="1" x14ac:dyDescent="0.25"/>
    <row r="49" s="226" customFormat="1" x14ac:dyDescent="0.25"/>
    <row r="50" s="226" customFormat="1" x14ac:dyDescent="0.25"/>
    <row r="51" s="226" customFormat="1" x14ac:dyDescent="0.25"/>
    <row r="52" s="226" customFormat="1" x14ac:dyDescent="0.25"/>
    <row r="53" s="226" customFormat="1" x14ac:dyDescent="0.25"/>
    <row r="54" s="226" customFormat="1" x14ac:dyDescent="0.25"/>
    <row r="55" s="226" customFormat="1" x14ac:dyDescent="0.25"/>
    <row r="56" s="226" customFormat="1" x14ac:dyDescent="0.25"/>
    <row r="57" s="226" customFormat="1" x14ac:dyDescent="0.25"/>
    <row r="58" s="226" customFormat="1" x14ac:dyDescent="0.25"/>
    <row r="59" s="226" customFormat="1" x14ac:dyDescent="0.25"/>
    <row r="60" s="226" customFormat="1" x14ac:dyDescent="0.25"/>
    <row r="61" s="226" customFormat="1" x14ac:dyDescent="0.25"/>
    <row r="62" s="226" customFormat="1" x14ac:dyDescent="0.25"/>
    <row r="63" s="226" customFormat="1" x14ac:dyDescent="0.25"/>
    <row r="64" s="226" customFormat="1" x14ac:dyDescent="0.25"/>
    <row r="65" s="226" customFormat="1" x14ac:dyDescent="0.25"/>
    <row r="66" s="226" customFormat="1" x14ac:dyDescent="0.25"/>
    <row r="67" s="226" customFormat="1" x14ac:dyDescent="0.25"/>
    <row r="68" s="226" customFormat="1" x14ac:dyDescent="0.25"/>
    <row r="69" s="226" customFormat="1" x14ac:dyDescent="0.25"/>
    <row r="70" s="226" customFormat="1" x14ac:dyDescent="0.25"/>
    <row r="71" s="226" customFormat="1" x14ac:dyDescent="0.25"/>
    <row r="72" s="226" customFormat="1" x14ac:dyDescent="0.25"/>
    <row r="73" s="226" customFormat="1" x14ac:dyDescent="0.25"/>
    <row r="74" s="226" customFormat="1" x14ac:dyDescent="0.25"/>
    <row r="75" s="226" customFormat="1" x14ac:dyDescent="0.25"/>
    <row r="76" s="226" customFormat="1" x14ac:dyDescent="0.25"/>
    <row r="77" s="226" customFormat="1" x14ac:dyDescent="0.25"/>
    <row r="78" s="226" customFormat="1" x14ac:dyDescent="0.25"/>
    <row r="79" s="226" customFormat="1" x14ac:dyDescent="0.25"/>
    <row r="80" s="226" customFormat="1" x14ac:dyDescent="0.25"/>
    <row r="81" s="226" customFormat="1" x14ac:dyDescent="0.25"/>
    <row r="82" s="226" customFormat="1" x14ac:dyDescent="0.25"/>
    <row r="83" s="226" customFormat="1" x14ac:dyDescent="0.25"/>
    <row r="84" s="226" customFormat="1" x14ac:dyDescent="0.25"/>
    <row r="85" s="226" customFormat="1" x14ac:dyDescent="0.25"/>
    <row r="86" s="226" customFormat="1" x14ac:dyDescent="0.25"/>
    <row r="87" s="226" customFormat="1" x14ac:dyDescent="0.25"/>
    <row r="88" s="226" customFormat="1" x14ac:dyDescent="0.25"/>
    <row r="89" s="226" customFormat="1" x14ac:dyDescent="0.25"/>
    <row r="90" s="226" customFormat="1" x14ac:dyDescent="0.25"/>
    <row r="91" s="226" customFormat="1" x14ac:dyDescent="0.25"/>
    <row r="92" s="226" customFormat="1" x14ac:dyDescent="0.25"/>
    <row r="93" s="226" customFormat="1" x14ac:dyDescent="0.25"/>
    <row r="94" s="226" customFormat="1" x14ac:dyDescent="0.25"/>
    <row r="95" s="226" customFormat="1" x14ac:dyDescent="0.25"/>
    <row r="96" s="226" customFormat="1" x14ac:dyDescent="0.25"/>
    <row r="97" s="226" customFormat="1" x14ac:dyDescent="0.25"/>
    <row r="98" s="226" customFormat="1" x14ac:dyDescent="0.25"/>
    <row r="99" s="226" customFormat="1" x14ac:dyDescent="0.25"/>
    <row r="100" s="226" customFormat="1" x14ac:dyDescent="0.25"/>
    <row r="101" s="226" customFormat="1" x14ac:dyDescent="0.25"/>
    <row r="102" s="226" customFormat="1" x14ac:dyDescent="0.25"/>
    <row r="103" s="226" customFormat="1" x14ac:dyDescent="0.25"/>
    <row r="104" s="226" customFormat="1" x14ac:dyDescent="0.25"/>
    <row r="105" s="226" customFormat="1" x14ac:dyDescent="0.25"/>
    <row r="106" s="226" customFormat="1" x14ac:dyDescent="0.25"/>
    <row r="107" s="226" customFormat="1" x14ac:dyDescent="0.25"/>
    <row r="108" s="226" customFormat="1" x14ac:dyDescent="0.25"/>
    <row r="109" s="226" customFormat="1" x14ac:dyDescent="0.25"/>
    <row r="110" s="226" customFormat="1" x14ac:dyDescent="0.25"/>
    <row r="111" s="226" customFormat="1" x14ac:dyDescent="0.25"/>
    <row r="112" s="226" customFormat="1" x14ac:dyDescent="0.25"/>
    <row r="113" s="226" customFormat="1" x14ac:dyDescent="0.25"/>
    <row r="114" s="226" customFormat="1" x14ac:dyDescent="0.25"/>
    <row r="115" s="226" customFormat="1" x14ac:dyDescent="0.25"/>
    <row r="116" s="226" customFormat="1" x14ac:dyDescent="0.25"/>
    <row r="117" s="226" customFormat="1" x14ac:dyDescent="0.25"/>
    <row r="118" s="226" customFormat="1" x14ac:dyDescent="0.25"/>
    <row r="119" s="226" customFormat="1" x14ac:dyDescent="0.25"/>
    <row r="120" s="226" customFormat="1" x14ac:dyDescent="0.25"/>
    <row r="121" s="226" customFormat="1" x14ac:dyDescent="0.25"/>
    <row r="122" s="226" customFormat="1" x14ac:dyDescent="0.25"/>
    <row r="123" s="226" customFormat="1" x14ac:dyDescent="0.25"/>
    <row r="124" s="226" customFormat="1" x14ac:dyDescent="0.25"/>
    <row r="125" s="226" customFormat="1" x14ac:dyDescent="0.25"/>
    <row r="126" s="226" customFormat="1" x14ac:dyDescent="0.25"/>
    <row r="127" s="226" customFormat="1" x14ac:dyDescent="0.25"/>
    <row r="128" s="226" customFormat="1" x14ac:dyDescent="0.25"/>
    <row r="129" s="226" customFormat="1" x14ac:dyDescent="0.25"/>
    <row r="130" s="226" customFormat="1" x14ac:dyDescent="0.25"/>
    <row r="131" s="226" customFormat="1" x14ac:dyDescent="0.25"/>
    <row r="132" s="226" customFormat="1" x14ac:dyDescent="0.25"/>
    <row r="133" s="226" customFormat="1" x14ac:dyDescent="0.25"/>
    <row r="134" s="226" customFormat="1" x14ac:dyDescent="0.25"/>
    <row r="135" s="226" customFormat="1" x14ac:dyDescent="0.25"/>
    <row r="136" s="226" customFormat="1" x14ac:dyDescent="0.25"/>
    <row r="137" s="226" customFormat="1" x14ac:dyDescent="0.25"/>
    <row r="138" s="226" customFormat="1" x14ac:dyDescent="0.25"/>
    <row r="139" s="226" customFormat="1" x14ac:dyDescent="0.25"/>
    <row r="140" s="226" customFormat="1" x14ac:dyDescent="0.25"/>
    <row r="141" s="226" customFormat="1" x14ac:dyDescent="0.25"/>
    <row r="142" s="226" customFormat="1" x14ac:dyDescent="0.25"/>
    <row r="143" s="226" customFormat="1" x14ac:dyDescent="0.25"/>
    <row r="144" s="226" customFormat="1" x14ac:dyDescent="0.25"/>
    <row r="145" s="226" customFormat="1" x14ac:dyDescent="0.25"/>
    <row r="146" s="226" customFormat="1" x14ac:dyDescent="0.25"/>
    <row r="147" s="226" customFormat="1" x14ac:dyDescent="0.25"/>
    <row r="148" s="226" customFormat="1" x14ac:dyDescent="0.25"/>
    <row r="149" s="226" customFormat="1" x14ac:dyDescent="0.25"/>
    <row r="150" s="226" customFormat="1" x14ac:dyDescent="0.25"/>
    <row r="151" s="226" customFormat="1" x14ac:dyDescent="0.25"/>
    <row r="152" s="226" customFormat="1" x14ac:dyDescent="0.25"/>
    <row r="153" s="226" customFormat="1" x14ac:dyDescent="0.25"/>
  </sheetData>
  <phoneticPr fontId="36" type="noConversion"/>
  <pageMargins left="0.51181102362204722" right="0.35433070866141736" top="0.39370078740157483" bottom="0.27559055118110237" header="0.15748031496062992" footer="0.23622047244094491"/>
  <pageSetup paperSize="9" scale="99" fitToHeight="2" orientation="landscape" horizontalDpi="4294967295" verticalDpi="4294967295" r:id="rId1"/>
  <headerFooter alignWithMargins="0">
    <oddFooter>&amp;C&amp;P/&amp;N&amp;R&amp;A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4">
    <tabColor theme="8" tint="0.39997558519241921"/>
    <pageSetUpPr fitToPage="1"/>
  </sheetPr>
  <dimension ref="A1:G33"/>
  <sheetViews>
    <sheetView showGridLines="0" view="pageBreakPreview" zoomScale="110" zoomScaleNormal="100" zoomScaleSheetLayoutView="110" workbookViewId="0">
      <selection activeCell="F7" sqref="F7"/>
    </sheetView>
  </sheetViews>
  <sheetFormatPr defaultRowHeight="15.75" x14ac:dyDescent="0.25"/>
  <cols>
    <col min="1" max="1" width="34" style="72" customWidth="1"/>
    <col min="2" max="2" width="32" style="72" customWidth="1"/>
    <col min="3" max="6" width="25.625" style="72" customWidth="1"/>
    <col min="7" max="7" width="26.75" style="72" customWidth="1"/>
    <col min="8" max="256" width="9" style="72"/>
    <col min="257" max="257" width="34" style="72" customWidth="1"/>
    <col min="258" max="262" width="25.625" style="72" customWidth="1"/>
    <col min="263" max="263" width="26.75" style="72" customWidth="1"/>
    <col min="264" max="512" width="9" style="72"/>
    <col min="513" max="513" width="34" style="72" customWidth="1"/>
    <col min="514" max="518" width="25.625" style="72" customWidth="1"/>
    <col min="519" max="519" width="26.75" style="72" customWidth="1"/>
    <col min="520" max="768" width="9" style="72"/>
    <col min="769" max="769" width="34" style="72" customWidth="1"/>
    <col min="770" max="774" width="25.625" style="72" customWidth="1"/>
    <col min="775" max="775" width="26.75" style="72" customWidth="1"/>
    <col min="776" max="1024" width="9" style="72"/>
    <col min="1025" max="1025" width="34" style="72" customWidth="1"/>
    <col min="1026" max="1030" width="25.625" style="72" customWidth="1"/>
    <col min="1031" max="1031" width="26.75" style="72" customWidth="1"/>
    <col min="1032" max="1280" width="9" style="72"/>
    <col min="1281" max="1281" width="34" style="72" customWidth="1"/>
    <col min="1282" max="1286" width="25.625" style="72" customWidth="1"/>
    <col min="1287" max="1287" width="26.75" style="72" customWidth="1"/>
    <col min="1288" max="1536" width="9" style="72"/>
    <col min="1537" max="1537" width="34" style="72" customWidth="1"/>
    <col min="1538" max="1542" width="25.625" style="72" customWidth="1"/>
    <col min="1543" max="1543" width="26.75" style="72" customWidth="1"/>
    <col min="1544" max="1792" width="9" style="72"/>
    <col min="1793" max="1793" width="34" style="72" customWidth="1"/>
    <col min="1794" max="1798" width="25.625" style="72" customWidth="1"/>
    <col min="1799" max="1799" width="26.75" style="72" customWidth="1"/>
    <col min="1800" max="2048" width="9" style="72"/>
    <col min="2049" max="2049" width="34" style="72" customWidth="1"/>
    <col min="2050" max="2054" width="25.625" style="72" customWidth="1"/>
    <col min="2055" max="2055" width="26.75" style="72" customWidth="1"/>
    <col min="2056" max="2304" width="9" style="72"/>
    <col min="2305" max="2305" width="34" style="72" customWidth="1"/>
    <col min="2306" max="2310" width="25.625" style="72" customWidth="1"/>
    <col min="2311" max="2311" width="26.75" style="72" customWidth="1"/>
    <col min="2312" max="2560" width="9" style="72"/>
    <col min="2561" max="2561" width="34" style="72" customWidth="1"/>
    <col min="2562" max="2566" width="25.625" style="72" customWidth="1"/>
    <col min="2567" max="2567" width="26.75" style="72" customWidth="1"/>
    <col min="2568" max="2816" width="9" style="72"/>
    <col min="2817" max="2817" width="34" style="72" customWidth="1"/>
    <col min="2818" max="2822" width="25.625" style="72" customWidth="1"/>
    <col min="2823" max="2823" width="26.75" style="72" customWidth="1"/>
    <col min="2824" max="3072" width="9" style="72"/>
    <col min="3073" max="3073" width="34" style="72" customWidth="1"/>
    <col min="3074" max="3078" width="25.625" style="72" customWidth="1"/>
    <col min="3079" max="3079" width="26.75" style="72" customWidth="1"/>
    <col min="3080" max="3328" width="9" style="72"/>
    <col min="3329" max="3329" width="34" style="72" customWidth="1"/>
    <col min="3330" max="3334" width="25.625" style="72" customWidth="1"/>
    <col min="3335" max="3335" width="26.75" style="72" customWidth="1"/>
    <col min="3336" max="3584" width="9" style="72"/>
    <col min="3585" max="3585" width="34" style="72" customWidth="1"/>
    <col min="3586" max="3590" width="25.625" style="72" customWidth="1"/>
    <col min="3591" max="3591" width="26.75" style="72" customWidth="1"/>
    <col min="3592" max="3840" width="9" style="72"/>
    <col min="3841" max="3841" width="34" style="72" customWidth="1"/>
    <col min="3842" max="3846" width="25.625" style="72" customWidth="1"/>
    <col min="3847" max="3847" width="26.75" style="72" customWidth="1"/>
    <col min="3848" max="4096" width="9" style="72"/>
    <col min="4097" max="4097" width="34" style="72" customWidth="1"/>
    <col min="4098" max="4102" width="25.625" style="72" customWidth="1"/>
    <col min="4103" max="4103" width="26.75" style="72" customWidth="1"/>
    <col min="4104" max="4352" width="9" style="72"/>
    <col min="4353" max="4353" width="34" style="72" customWidth="1"/>
    <col min="4354" max="4358" width="25.625" style="72" customWidth="1"/>
    <col min="4359" max="4359" width="26.75" style="72" customWidth="1"/>
    <col min="4360" max="4608" width="9" style="72"/>
    <col min="4609" max="4609" width="34" style="72" customWidth="1"/>
    <col min="4610" max="4614" width="25.625" style="72" customWidth="1"/>
    <col min="4615" max="4615" width="26.75" style="72" customWidth="1"/>
    <col min="4616" max="4864" width="9" style="72"/>
    <col min="4865" max="4865" width="34" style="72" customWidth="1"/>
    <col min="4866" max="4870" width="25.625" style="72" customWidth="1"/>
    <col min="4871" max="4871" width="26.75" style="72" customWidth="1"/>
    <col min="4872" max="5120" width="9" style="72"/>
    <col min="5121" max="5121" width="34" style="72" customWidth="1"/>
    <col min="5122" max="5126" width="25.625" style="72" customWidth="1"/>
    <col min="5127" max="5127" width="26.75" style="72" customWidth="1"/>
    <col min="5128" max="5376" width="9" style="72"/>
    <col min="5377" max="5377" width="34" style="72" customWidth="1"/>
    <col min="5378" max="5382" width="25.625" style="72" customWidth="1"/>
    <col min="5383" max="5383" width="26.75" style="72" customWidth="1"/>
    <col min="5384" max="5632" width="9" style="72"/>
    <col min="5633" max="5633" width="34" style="72" customWidth="1"/>
    <col min="5634" max="5638" width="25.625" style="72" customWidth="1"/>
    <col min="5639" max="5639" width="26.75" style="72" customWidth="1"/>
    <col min="5640" max="5888" width="9" style="72"/>
    <col min="5889" max="5889" width="34" style="72" customWidth="1"/>
    <col min="5890" max="5894" width="25.625" style="72" customWidth="1"/>
    <col min="5895" max="5895" width="26.75" style="72" customWidth="1"/>
    <col min="5896" max="6144" width="9" style="72"/>
    <col min="6145" max="6145" width="34" style="72" customWidth="1"/>
    <col min="6146" max="6150" width="25.625" style="72" customWidth="1"/>
    <col min="6151" max="6151" width="26.75" style="72" customWidth="1"/>
    <col min="6152" max="6400" width="9" style="72"/>
    <col min="6401" max="6401" width="34" style="72" customWidth="1"/>
    <col min="6402" max="6406" width="25.625" style="72" customWidth="1"/>
    <col min="6407" max="6407" width="26.75" style="72" customWidth="1"/>
    <col min="6408" max="6656" width="9" style="72"/>
    <col min="6657" max="6657" width="34" style="72" customWidth="1"/>
    <col min="6658" max="6662" width="25.625" style="72" customWidth="1"/>
    <col min="6663" max="6663" width="26.75" style="72" customWidth="1"/>
    <col min="6664" max="6912" width="9" style="72"/>
    <col min="6913" max="6913" width="34" style="72" customWidth="1"/>
    <col min="6914" max="6918" width="25.625" style="72" customWidth="1"/>
    <col min="6919" max="6919" width="26.75" style="72" customWidth="1"/>
    <col min="6920" max="7168" width="9" style="72"/>
    <col min="7169" max="7169" width="34" style="72" customWidth="1"/>
    <col min="7170" max="7174" width="25.625" style="72" customWidth="1"/>
    <col min="7175" max="7175" width="26.75" style="72" customWidth="1"/>
    <col min="7176" max="7424" width="9" style="72"/>
    <col min="7425" max="7425" width="34" style="72" customWidth="1"/>
    <col min="7426" max="7430" width="25.625" style="72" customWidth="1"/>
    <col min="7431" max="7431" width="26.75" style="72" customWidth="1"/>
    <col min="7432" max="7680" width="9" style="72"/>
    <col min="7681" max="7681" width="34" style="72" customWidth="1"/>
    <col min="7682" max="7686" width="25.625" style="72" customWidth="1"/>
    <col min="7687" max="7687" width="26.75" style="72" customWidth="1"/>
    <col min="7688" max="7936" width="9" style="72"/>
    <col min="7937" max="7937" width="34" style="72" customWidth="1"/>
    <col min="7938" max="7942" width="25.625" style="72" customWidth="1"/>
    <col min="7943" max="7943" width="26.75" style="72" customWidth="1"/>
    <col min="7944" max="8192" width="9" style="72"/>
    <col min="8193" max="8193" width="34" style="72" customWidth="1"/>
    <col min="8194" max="8198" width="25.625" style="72" customWidth="1"/>
    <col min="8199" max="8199" width="26.75" style="72" customWidth="1"/>
    <col min="8200" max="8448" width="9" style="72"/>
    <col min="8449" max="8449" width="34" style="72" customWidth="1"/>
    <col min="8450" max="8454" width="25.625" style="72" customWidth="1"/>
    <col min="8455" max="8455" width="26.75" style="72" customWidth="1"/>
    <col min="8456" max="8704" width="9" style="72"/>
    <col min="8705" max="8705" width="34" style="72" customWidth="1"/>
    <col min="8706" max="8710" width="25.625" style="72" customWidth="1"/>
    <col min="8711" max="8711" width="26.75" style="72" customWidth="1"/>
    <col min="8712" max="8960" width="9" style="72"/>
    <col min="8961" max="8961" width="34" style="72" customWidth="1"/>
    <col min="8962" max="8966" width="25.625" style="72" customWidth="1"/>
    <col min="8967" max="8967" width="26.75" style="72" customWidth="1"/>
    <col min="8968" max="9216" width="9" style="72"/>
    <col min="9217" max="9217" width="34" style="72" customWidth="1"/>
    <col min="9218" max="9222" width="25.625" style="72" customWidth="1"/>
    <col min="9223" max="9223" width="26.75" style="72" customWidth="1"/>
    <col min="9224" max="9472" width="9" style="72"/>
    <col min="9473" max="9473" width="34" style="72" customWidth="1"/>
    <col min="9474" max="9478" width="25.625" style="72" customWidth="1"/>
    <col min="9479" max="9479" width="26.75" style="72" customWidth="1"/>
    <col min="9480" max="9728" width="9" style="72"/>
    <col min="9729" max="9729" width="34" style="72" customWidth="1"/>
    <col min="9730" max="9734" width="25.625" style="72" customWidth="1"/>
    <col min="9735" max="9735" width="26.75" style="72" customWidth="1"/>
    <col min="9736" max="9984" width="9" style="72"/>
    <col min="9985" max="9985" width="34" style="72" customWidth="1"/>
    <col min="9986" max="9990" width="25.625" style="72" customWidth="1"/>
    <col min="9991" max="9991" width="26.75" style="72" customWidth="1"/>
    <col min="9992" max="10240" width="9" style="72"/>
    <col min="10241" max="10241" width="34" style="72" customWidth="1"/>
    <col min="10242" max="10246" width="25.625" style="72" customWidth="1"/>
    <col min="10247" max="10247" width="26.75" style="72" customWidth="1"/>
    <col min="10248" max="10496" width="9" style="72"/>
    <col min="10497" max="10497" width="34" style="72" customWidth="1"/>
    <col min="10498" max="10502" width="25.625" style="72" customWidth="1"/>
    <col min="10503" max="10503" width="26.75" style="72" customWidth="1"/>
    <col min="10504" max="10752" width="9" style="72"/>
    <col min="10753" max="10753" width="34" style="72" customWidth="1"/>
    <col min="10754" max="10758" width="25.625" style="72" customWidth="1"/>
    <col min="10759" max="10759" width="26.75" style="72" customWidth="1"/>
    <col min="10760" max="11008" width="9" style="72"/>
    <col min="11009" max="11009" width="34" style="72" customWidth="1"/>
    <col min="11010" max="11014" width="25.625" style="72" customWidth="1"/>
    <col min="11015" max="11015" width="26.75" style="72" customWidth="1"/>
    <col min="11016" max="11264" width="9" style="72"/>
    <col min="11265" max="11265" width="34" style="72" customWidth="1"/>
    <col min="11266" max="11270" width="25.625" style="72" customWidth="1"/>
    <col min="11271" max="11271" width="26.75" style="72" customWidth="1"/>
    <col min="11272" max="11520" width="9" style="72"/>
    <col min="11521" max="11521" width="34" style="72" customWidth="1"/>
    <col min="11522" max="11526" width="25.625" style="72" customWidth="1"/>
    <col min="11527" max="11527" width="26.75" style="72" customWidth="1"/>
    <col min="11528" max="11776" width="9" style="72"/>
    <col min="11777" max="11777" width="34" style="72" customWidth="1"/>
    <col min="11778" max="11782" width="25.625" style="72" customWidth="1"/>
    <col min="11783" max="11783" width="26.75" style="72" customWidth="1"/>
    <col min="11784" max="12032" width="9" style="72"/>
    <col min="12033" max="12033" width="34" style="72" customWidth="1"/>
    <col min="12034" max="12038" width="25.625" style="72" customWidth="1"/>
    <col min="12039" max="12039" width="26.75" style="72" customWidth="1"/>
    <col min="12040" max="12288" width="9" style="72"/>
    <col min="12289" max="12289" width="34" style="72" customWidth="1"/>
    <col min="12290" max="12294" width="25.625" style="72" customWidth="1"/>
    <col min="12295" max="12295" width="26.75" style="72" customWidth="1"/>
    <col min="12296" max="12544" width="9" style="72"/>
    <col min="12545" max="12545" width="34" style="72" customWidth="1"/>
    <col min="12546" max="12550" width="25.625" style="72" customWidth="1"/>
    <col min="12551" max="12551" width="26.75" style="72" customWidth="1"/>
    <col min="12552" max="12800" width="9" style="72"/>
    <col min="12801" max="12801" width="34" style="72" customWidth="1"/>
    <col min="12802" max="12806" width="25.625" style="72" customWidth="1"/>
    <col min="12807" max="12807" width="26.75" style="72" customWidth="1"/>
    <col min="12808" max="13056" width="9" style="72"/>
    <col min="13057" max="13057" width="34" style="72" customWidth="1"/>
    <col min="13058" max="13062" width="25.625" style="72" customWidth="1"/>
    <col min="13063" max="13063" width="26.75" style="72" customWidth="1"/>
    <col min="13064" max="13312" width="9" style="72"/>
    <col min="13313" max="13313" width="34" style="72" customWidth="1"/>
    <col min="13314" max="13318" width="25.625" style="72" customWidth="1"/>
    <col min="13319" max="13319" width="26.75" style="72" customWidth="1"/>
    <col min="13320" max="13568" width="9" style="72"/>
    <col min="13569" max="13569" width="34" style="72" customWidth="1"/>
    <col min="13570" max="13574" width="25.625" style="72" customWidth="1"/>
    <col min="13575" max="13575" width="26.75" style="72" customWidth="1"/>
    <col min="13576" max="13824" width="9" style="72"/>
    <col min="13825" max="13825" width="34" style="72" customWidth="1"/>
    <col min="13826" max="13830" width="25.625" style="72" customWidth="1"/>
    <col min="13831" max="13831" width="26.75" style="72" customWidth="1"/>
    <col min="13832" max="14080" width="9" style="72"/>
    <col min="14081" max="14081" width="34" style="72" customWidth="1"/>
    <col min="14082" max="14086" width="25.625" style="72" customWidth="1"/>
    <col min="14087" max="14087" width="26.75" style="72" customWidth="1"/>
    <col min="14088" max="14336" width="9" style="72"/>
    <col min="14337" max="14337" width="34" style="72" customWidth="1"/>
    <col min="14338" max="14342" width="25.625" style="72" customWidth="1"/>
    <col min="14343" max="14343" width="26.75" style="72" customWidth="1"/>
    <col min="14344" max="14592" width="9" style="72"/>
    <col min="14593" max="14593" width="34" style="72" customWidth="1"/>
    <col min="14594" max="14598" width="25.625" style="72" customWidth="1"/>
    <col min="14599" max="14599" width="26.75" style="72" customWidth="1"/>
    <col min="14600" max="14848" width="9" style="72"/>
    <col min="14849" max="14849" width="34" style="72" customWidth="1"/>
    <col min="14850" max="14854" width="25.625" style="72" customWidth="1"/>
    <col min="14855" max="14855" width="26.75" style="72" customWidth="1"/>
    <col min="14856" max="15104" width="9" style="72"/>
    <col min="15105" max="15105" width="34" style="72" customWidth="1"/>
    <col min="15106" max="15110" width="25.625" style="72" customWidth="1"/>
    <col min="15111" max="15111" width="26.75" style="72" customWidth="1"/>
    <col min="15112" max="15360" width="9" style="72"/>
    <col min="15361" max="15361" width="34" style="72" customWidth="1"/>
    <col min="15362" max="15366" width="25.625" style="72" customWidth="1"/>
    <col min="15367" max="15367" width="26.75" style="72" customWidth="1"/>
    <col min="15368" max="15616" width="9" style="72"/>
    <col min="15617" max="15617" width="34" style="72" customWidth="1"/>
    <col min="15618" max="15622" width="25.625" style="72" customWidth="1"/>
    <col min="15623" max="15623" width="26.75" style="72" customWidth="1"/>
    <col min="15624" max="15872" width="9" style="72"/>
    <col min="15873" max="15873" width="34" style="72" customWidth="1"/>
    <col min="15874" max="15878" width="25.625" style="72" customWidth="1"/>
    <col min="15879" max="15879" width="26.75" style="72" customWidth="1"/>
    <col min="15880" max="16128" width="9" style="72"/>
    <col min="16129" max="16129" width="34" style="72" customWidth="1"/>
    <col min="16130" max="16134" width="25.625" style="72" customWidth="1"/>
    <col min="16135" max="16135" width="26.75" style="72" customWidth="1"/>
    <col min="16136" max="16384" width="9" style="72"/>
  </cols>
  <sheetData>
    <row r="1" spans="1:7" ht="16.5" x14ac:dyDescent="0.25">
      <c r="A1" s="71" t="s">
        <v>208</v>
      </c>
    </row>
    <row r="2" spans="1:7" ht="18.75" x14ac:dyDescent="0.25">
      <c r="A2" s="73" t="s">
        <v>209</v>
      </c>
      <c r="B2" s="74"/>
      <c r="C2" s="74"/>
      <c r="D2" s="74"/>
    </row>
    <row r="3" spans="1:7" ht="36" customHeight="1" x14ac:dyDescent="0.25">
      <c r="A3" s="73" t="s">
        <v>210</v>
      </c>
      <c r="B3" s="74"/>
      <c r="C3" s="74"/>
      <c r="D3" s="74"/>
    </row>
    <row r="4" spans="1:7" ht="16.5" x14ac:dyDescent="0.25">
      <c r="A4" s="73" t="s">
        <v>211</v>
      </c>
      <c r="B4" s="549" t="s">
        <v>615</v>
      </c>
      <c r="C4" s="550"/>
      <c r="D4" s="74"/>
    </row>
    <row r="5" spans="1:7" ht="16.5" thickBot="1" x14ac:dyDescent="0.3">
      <c r="A5" s="73"/>
      <c r="B5" s="74"/>
      <c r="C5" s="74"/>
      <c r="D5" s="74"/>
    </row>
    <row r="6" spans="1:7" s="78" customFormat="1" ht="17.25" thickBot="1" x14ac:dyDescent="0.3">
      <c r="A6" s="551" t="s">
        <v>212</v>
      </c>
      <c r="B6" s="75" t="s">
        <v>213</v>
      </c>
      <c r="C6" s="76" t="s">
        <v>214</v>
      </c>
      <c r="D6" s="77" t="s">
        <v>215</v>
      </c>
    </row>
    <row r="7" spans="1:7" s="78" customFormat="1" ht="16.5" thickBot="1" x14ac:dyDescent="0.3">
      <c r="A7" s="552"/>
      <c r="B7" s="79" t="s">
        <v>177</v>
      </c>
      <c r="C7" s="80" t="s">
        <v>178</v>
      </c>
      <c r="D7" s="81" t="s">
        <v>179</v>
      </c>
    </row>
    <row r="8" spans="1:7" ht="16.5" x14ac:dyDescent="0.25">
      <c r="A8" s="508" t="s">
        <v>216</v>
      </c>
      <c r="B8" s="512">
        <f>F21</f>
        <v>0</v>
      </c>
      <c r="C8" s="478">
        <v>1</v>
      </c>
      <c r="D8" s="479">
        <f>B8*C8</f>
        <v>0</v>
      </c>
    </row>
    <row r="9" spans="1:7" ht="17.25" thickBot="1" x14ac:dyDescent="0.3">
      <c r="A9" s="509" t="s">
        <v>217</v>
      </c>
      <c r="B9" s="513">
        <f>B21-F21-G21</f>
        <v>0</v>
      </c>
      <c r="C9" s="531">
        <v>1.7999999999999999E-2</v>
      </c>
      <c r="D9" s="125">
        <f>B9*C9</f>
        <v>0</v>
      </c>
    </row>
    <row r="10" spans="1:7" s="83" customFormat="1" ht="17.25" thickTop="1" x14ac:dyDescent="0.25">
      <c r="A10" s="510" t="s">
        <v>578</v>
      </c>
      <c r="B10" s="514">
        <f>F26</f>
        <v>0</v>
      </c>
      <c r="C10" s="82">
        <v>1</v>
      </c>
      <c r="D10" s="123">
        <f>B10*C10</f>
        <v>0</v>
      </c>
    </row>
    <row r="11" spans="1:7" s="83" customFormat="1" ht="17.25" thickBot="1" x14ac:dyDescent="0.3">
      <c r="A11" s="511" t="s">
        <v>218</v>
      </c>
      <c r="B11" s="515">
        <f>B26-F26-G26</f>
        <v>0</v>
      </c>
      <c r="C11" s="532">
        <v>1.7999999999999999E-2</v>
      </c>
      <c r="D11" s="124">
        <f>B11*C11</f>
        <v>0</v>
      </c>
    </row>
    <row r="12" spans="1:7" ht="18" thickTop="1" x14ac:dyDescent="0.25">
      <c r="A12" s="475" t="s">
        <v>219</v>
      </c>
      <c r="B12" s="516">
        <f>SQRT(B8^2+B10^2)</f>
        <v>0</v>
      </c>
      <c r="C12" s="476"/>
      <c r="D12" s="506">
        <f>SQRT(D8^2+D10^2)</f>
        <v>0</v>
      </c>
    </row>
    <row r="13" spans="1:7" ht="17.25" thickBot="1" x14ac:dyDescent="0.3">
      <c r="A13" s="541" t="s">
        <v>606</v>
      </c>
      <c r="B13" s="517">
        <f>SQRT(B9^2+B11^2)</f>
        <v>0</v>
      </c>
      <c r="C13" s="477"/>
      <c r="D13" s="507">
        <f>SQRT(D9^2+D11^2)</f>
        <v>0</v>
      </c>
    </row>
    <row r="14" spans="1:7" ht="16.5" thickBot="1" x14ac:dyDescent="0.3"/>
    <row r="15" spans="1:7" ht="33" x14ac:dyDescent="0.25">
      <c r="A15" s="553" t="s">
        <v>212</v>
      </c>
      <c r="B15" s="187" t="s">
        <v>362</v>
      </c>
      <c r="C15" s="84" t="s">
        <v>220</v>
      </c>
      <c r="D15" s="84" t="s">
        <v>221</v>
      </c>
      <c r="E15" s="84" t="s">
        <v>222</v>
      </c>
      <c r="F15" s="84" t="s">
        <v>223</v>
      </c>
      <c r="G15" s="85" t="s">
        <v>224</v>
      </c>
    </row>
    <row r="16" spans="1:7" ht="16.5" thickBot="1" x14ac:dyDescent="0.3">
      <c r="A16" s="554"/>
      <c r="B16" s="86" t="s">
        <v>23</v>
      </c>
      <c r="C16" s="86" t="s">
        <v>26</v>
      </c>
      <c r="D16" s="86" t="s">
        <v>24</v>
      </c>
      <c r="E16" s="87" t="s">
        <v>190</v>
      </c>
      <c r="F16" s="86" t="s">
        <v>191</v>
      </c>
      <c r="G16" s="88" t="s">
        <v>192</v>
      </c>
    </row>
    <row r="17" spans="1:7" ht="16.5" x14ac:dyDescent="0.25">
      <c r="A17" s="89" t="s">
        <v>225</v>
      </c>
      <c r="B17" s="90"/>
      <c r="C17" s="91"/>
      <c r="D17" s="91"/>
      <c r="E17" s="91"/>
      <c r="F17" s="91"/>
      <c r="G17" s="92"/>
    </row>
    <row r="18" spans="1:7" ht="16.5" x14ac:dyDescent="0.25">
      <c r="A18" s="93" t="s">
        <v>226</v>
      </c>
      <c r="B18" s="126">
        <f>SUMIF(表5_地震損失評估!$A$4:$A$41,"99",表5_地震損失評估!$I$4:$I$41)+SUMIF(表5_地震損失評估!$A$45:$A$82,"99",表5_地震損失評估!$P$45:$P$82)+表5_地震損失評估!$F$95</f>
        <v>0</v>
      </c>
      <c r="C18" s="127">
        <f>SUMIF(表5_地震損失評估!$A$4:$A$41,"99r",表5_地震損失評估!$I$4:$I$41)+SUMIF(表5_地震損失評估!$A$45:$A$82,"99r",表5_地震損失評估!$P$45:$P$82)+表5_地震損失評估!$F$100</f>
        <v>0</v>
      </c>
      <c r="D18" s="127">
        <f>表4_公司資料表!$C$74</f>
        <v>0</v>
      </c>
      <c r="E18" s="96"/>
      <c r="F18" s="127">
        <f>C18-D18+E18</f>
        <v>0</v>
      </c>
      <c r="G18" s="97"/>
    </row>
    <row r="19" spans="1:7" ht="16.5" x14ac:dyDescent="0.25">
      <c r="A19" s="93" t="s">
        <v>227</v>
      </c>
      <c r="B19" s="128">
        <f>SUMIF(表5_地震損失評估!$A$4:$A$41,"99",表5_地震損失評估!$J$4:$J$41)+SUMIF(表5_地震損失評估!$A$45:$A$82,"99",表5_地震損失評估!$Q$45:$Q$82)+表5_地震損失評估!$G$95</f>
        <v>0</v>
      </c>
      <c r="C19" s="129">
        <f>SUMIF(表5_地震損失評估!$A$4:$A$41,"99r",表5_地震損失評估!$J$4:$J$41)+SUMIF(表5_地震損失評估!$A$45:$A$82,"99r",表5_地震損失評估!$Q$45:$Q$82)+表5_地震損失評估!$G$100</f>
        <v>0</v>
      </c>
      <c r="D19" s="129">
        <f>表4_公司資料表!$D$74</f>
        <v>0</v>
      </c>
      <c r="E19" s="518"/>
      <c r="F19" s="129">
        <f>C19-D19+E19</f>
        <v>0</v>
      </c>
      <c r="G19" s="97"/>
    </row>
    <row r="20" spans="1:7" ht="16.5" x14ac:dyDescent="0.25">
      <c r="A20" s="93" t="s">
        <v>228</v>
      </c>
      <c r="B20" s="126">
        <f>SUMIF(表5_地震損失評估!$A$4:$A$41,"99",表5_地震損失評估!$K$4:$K$41)+SUMIF(表5_地震損失評估!$A$45:$A$82,"99",表5_地震損失評估!$R$45:$R$82)+表5_地震損失評估!$H$95</f>
        <v>0</v>
      </c>
      <c r="C20" s="127">
        <f>SUMIF(表5_地震損失評估!$A$4:$A$41,"99r",表5_地震損失評估!$K$4:$K$41)+SUMIF(表5_地震損失評估!$A$45:$A$82,"99r",表5_地震損失評估!$R$45:$R$82)+表5_地震損失評估!$H$100</f>
        <v>0</v>
      </c>
      <c r="D20" s="127">
        <f>表4_公司資料表!$E$74</f>
        <v>0</v>
      </c>
      <c r="E20" s="96"/>
      <c r="F20" s="127">
        <f>C20-D20+E20</f>
        <v>0</v>
      </c>
      <c r="G20" s="97"/>
    </row>
    <row r="21" spans="1:7" ht="16.5" x14ac:dyDescent="0.25">
      <c r="A21" s="93" t="s">
        <v>229</v>
      </c>
      <c r="B21" s="128">
        <f>SUMIF(表5_地震損失評估!$A$4:$A$41,"99",表5_地震損失評估!$L$4:$L$41)+SUMIF(表5_地震損失評估!$A$45:$A$82,"99",表5_地震損失評估!$S$45:$S$82)+表5_地震損失評估!$I$95</f>
        <v>0</v>
      </c>
      <c r="C21" s="129">
        <f>SUMIF(表5_地震損失評估!$A$4:$A$41,"99r",表5_地震損失評估!$L$4:$L$41)+SUMIF(表5_地震損失評估!$A$45:$A$82,"99r",表5_地震損失評估!$S$45:$S$82)+表5_地震損失評估!$I$100</f>
        <v>0</v>
      </c>
      <c r="D21" s="129">
        <f>表4_公司資料表!$F$74</f>
        <v>0</v>
      </c>
      <c r="E21" s="100"/>
      <c r="F21" s="129">
        <f>C21-D21+E21</f>
        <v>0</v>
      </c>
      <c r="G21" s="97"/>
    </row>
    <row r="22" spans="1:7" ht="16.5" x14ac:dyDescent="0.25">
      <c r="A22" s="101" t="s">
        <v>230</v>
      </c>
      <c r="B22" s="102"/>
      <c r="C22" s="103"/>
      <c r="D22" s="103"/>
      <c r="E22" s="104"/>
      <c r="F22" s="104"/>
      <c r="G22" s="105"/>
    </row>
    <row r="23" spans="1:7" ht="16.5" x14ac:dyDescent="0.25">
      <c r="A23" s="93" t="s">
        <v>226</v>
      </c>
      <c r="B23" s="98">
        <f>SUMIF(表6_颱風洪水損失評估!$A$4:$A$41,"99",表6_颱風洪水損失評估!$I$4:$I$41)+SUMIF(表6_颱風洪水損失評估!$A$45:$A$82,"99",表6_颱風洪水損失評估!$P$45:$P$82)+表6_颱風洪水損失評估!$F$95</f>
        <v>0</v>
      </c>
      <c r="C23" s="99">
        <f>SUMIF(表6_颱風洪水損失評估!$A$4:$A$41,"99r",表6_颱風洪水損失評估!$I$4:$I$41)+SUMIF(表6_颱風洪水損失評估!$A$45:$A$82,"99r",表6_颱風洪水損失評估!$P$45:$P$82)+表6_颱風洪水損失評估!$F$100</f>
        <v>0</v>
      </c>
      <c r="D23" s="99">
        <f>表4_公司資料表!$C$75</f>
        <v>0</v>
      </c>
      <c r="E23" s="100"/>
      <c r="F23" s="129">
        <f>C23-D23+E23</f>
        <v>0</v>
      </c>
      <c r="G23" s="97"/>
    </row>
    <row r="24" spans="1:7" ht="16.5" x14ac:dyDescent="0.25">
      <c r="A24" s="93" t="s">
        <v>227</v>
      </c>
      <c r="B24" s="94">
        <f>SUMIF(表6_颱風洪水損失評估!$A$4:$A$41,"99",表6_颱風洪水損失評估!$J$4:$J$41)+SUMIF(表6_颱風洪水損失評估!$A$45:$A$82,"99",表6_颱風洪水損失評估!$Q$45:$Q$82)+表6_颱風洪水損失評估!$G$95</f>
        <v>0</v>
      </c>
      <c r="C24" s="95">
        <f>SUMIF(表6_颱風洪水損失評估!$A$4:$A$41,"99r",表6_颱風洪水損失評估!$J$4:$J$41)+SUMIF(表6_颱風洪水損失評估!$A$45:$A$82,"99r",表6_颱風洪水損失評估!$Q$45:$Q$82)+表6_颱風洪水損失評估!$G$100</f>
        <v>0</v>
      </c>
      <c r="D24" s="95">
        <f>表4_公司資料表!$D$75</f>
        <v>0</v>
      </c>
      <c r="E24" s="96"/>
      <c r="F24" s="127">
        <f>C24-D24+E24</f>
        <v>0</v>
      </c>
      <c r="G24" s="97"/>
    </row>
    <row r="25" spans="1:7" ht="16.5" x14ac:dyDescent="0.25">
      <c r="A25" s="93" t="s">
        <v>228</v>
      </c>
      <c r="B25" s="98">
        <f>SUMIF(表6_颱風洪水損失評估!$A$4:$A$41,"99",表6_颱風洪水損失評估!$K$4:$K$41)+SUMIF(表6_颱風洪水損失評估!$A$45:$A$82,"99",表6_颱風洪水損失評估!$R$45:$R$82)+表6_颱風洪水損失評估!$H$95</f>
        <v>0</v>
      </c>
      <c r="C25" s="99">
        <f>SUMIF(表6_颱風洪水損失評估!$A$4:$A$41,"99r",表6_颱風洪水損失評估!$K$4:$K$41)+SUMIF(表6_颱風洪水損失評估!$A$45:$A$82,"99r",表6_颱風洪水損失評估!$R$45:$R$82)+表6_颱風洪水損失評估!$H$100</f>
        <v>0</v>
      </c>
      <c r="D25" s="99">
        <f>表4_公司資料表!$E$75</f>
        <v>0</v>
      </c>
      <c r="E25" s="100"/>
      <c r="F25" s="129">
        <f>C25-D25+E25</f>
        <v>0</v>
      </c>
      <c r="G25" s="97"/>
    </row>
    <row r="26" spans="1:7" ht="17.25" thickBot="1" x14ac:dyDescent="0.3">
      <c r="A26" s="106" t="s">
        <v>229</v>
      </c>
      <c r="B26" s="107">
        <f>SUMIF(表6_颱風洪水損失評估!$A$4:$A$41,"99",表6_颱風洪水損失評估!$L$4:$L$41)+SUMIF(表6_颱風洪水損失評估!$A$45:$A$82,"99",表6_颱風洪水損失評估!$S$45:$S$82)+表6_颱風洪水損失評估!$I$95</f>
        <v>0</v>
      </c>
      <c r="C26" s="108">
        <f>SUMIF(表6_颱風洪水損失評估!$A$4:$A$41,"99r",表6_颱風洪水損失評估!$L$4:$L$41)+SUMIF(表6_颱風洪水損失評估!$A$45:$A$82,"99r",表6_颱風洪水損失評估!$S$45:$S$82)+表6_颱風洪水損失評估!$I$100</f>
        <v>0</v>
      </c>
      <c r="D26" s="108">
        <f>表4_公司資料表!$F$75</f>
        <v>0</v>
      </c>
      <c r="E26" s="181"/>
      <c r="F26" s="130">
        <f>C26-D26+E26</f>
        <v>0</v>
      </c>
      <c r="G26" s="109"/>
    </row>
    <row r="28" spans="1:7" ht="16.5" x14ac:dyDescent="0.25">
      <c r="A28" s="72" t="s">
        <v>231</v>
      </c>
    </row>
    <row r="29" spans="1:7" ht="16.5" x14ac:dyDescent="0.25">
      <c r="A29" s="72" t="s">
        <v>232</v>
      </c>
    </row>
    <row r="30" spans="1:7" ht="16.5" x14ac:dyDescent="0.25">
      <c r="A30" s="72" t="s">
        <v>233</v>
      </c>
    </row>
    <row r="31" spans="1:7" ht="16.5" x14ac:dyDescent="0.25">
      <c r="A31" s="197" t="s">
        <v>398</v>
      </c>
    </row>
    <row r="32" spans="1:7" ht="16.5" x14ac:dyDescent="0.25">
      <c r="A32" s="72" t="s">
        <v>234</v>
      </c>
    </row>
    <row r="33" spans="1:1" ht="16.5" x14ac:dyDescent="0.25">
      <c r="A33" s="72" t="s">
        <v>235</v>
      </c>
    </row>
  </sheetData>
  <mergeCells count="3">
    <mergeCell ref="B4:C4"/>
    <mergeCell ref="A6:A7"/>
    <mergeCell ref="A15:A16"/>
  </mergeCells>
  <phoneticPr fontId="36" type="noConversion"/>
  <dataValidations count="1">
    <dataValidation type="decimal" allowBlank="1" showInputMessage="1" showErrorMessage="1" errorTitle="錯誤" error="輸入資料格式錯誤!!" sqref="B17:B26 IX17:IX26 ST17:ST26 ACP17:ACP26 AML17:AML26 AWH17:AWH26 BGD17:BGD26 BPZ17:BPZ26 BZV17:BZV26 CJR17:CJR26 CTN17:CTN26 DDJ17:DDJ26 DNF17:DNF26 DXB17:DXB26 EGX17:EGX26 EQT17:EQT26 FAP17:FAP26 FKL17:FKL26 FUH17:FUH26 GED17:GED26 GNZ17:GNZ26 GXV17:GXV26 HHR17:HHR26 HRN17:HRN26 IBJ17:IBJ26 ILF17:ILF26 IVB17:IVB26 JEX17:JEX26 JOT17:JOT26 JYP17:JYP26 KIL17:KIL26 KSH17:KSH26 LCD17:LCD26 LLZ17:LLZ26 LVV17:LVV26 MFR17:MFR26 MPN17:MPN26 MZJ17:MZJ26 NJF17:NJF26 NTB17:NTB26 OCX17:OCX26 OMT17:OMT26 OWP17:OWP26 PGL17:PGL26 PQH17:PQH26 QAD17:QAD26 QJZ17:QJZ26 QTV17:QTV26 RDR17:RDR26 RNN17:RNN26 RXJ17:RXJ26 SHF17:SHF26 SRB17:SRB26 TAX17:TAX26 TKT17:TKT26 TUP17:TUP26 UEL17:UEL26 UOH17:UOH26 UYD17:UYD26 VHZ17:VHZ26 VRV17:VRV26 WBR17:WBR26 WLN17:WLN26 WVJ17:WVJ26 B65553:B65562 IX65553:IX65562 ST65553:ST65562 ACP65553:ACP65562 AML65553:AML65562 AWH65553:AWH65562 BGD65553:BGD65562 BPZ65553:BPZ65562 BZV65553:BZV65562 CJR65553:CJR65562 CTN65553:CTN65562 DDJ65553:DDJ65562 DNF65553:DNF65562 DXB65553:DXB65562 EGX65553:EGX65562 EQT65553:EQT65562 FAP65553:FAP65562 FKL65553:FKL65562 FUH65553:FUH65562 GED65553:GED65562 GNZ65553:GNZ65562 GXV65553:GXV65562 HHR65553:HHR65562 HRN65553:HRN65562 IBJ65553:IBJ65562 ILF65553:ILF65562 IVB65553:IVB65562 JEX65553:JEX65562 JOT65553:JOT65562 JYP65553:JYP65562 KIL65553:KIL65562 KSH65553:KSH65562 LCD65553:LCD65562 LLZ65553:LLZ65562 LVV65553:LVV65562 MFR65553:MFR65562 MPN65553:MPN65562 MZJ65553:MZJ65562 NJF65553:NJF65562 NTB65553:NTB65562 OCX65553:OCX65562 OMT65553:OMT65562 OWP65553:OWP65562 PGL65553:PGL65562 PQH65553:PQH65562 QAD65553:QAD65562 QJZ65553:QJZ65562 QTV65553:QTV65562 RDR65553:RDR65562 RNN65553:RNN65562 RXJ65553:RXJ65562 SHF65553:SHF65562 SRB65553:SRB65562 TAX65553:TAX65562 TKT65553:TKT65562 TUP65553:TUP65562 UEL65553:UEL65562 UOH65553:UOH65562 UYD65553:UYD65562 VHZ65553:VHZ65562 VRV65553:VRV65562 WBR65553:WBR65562 WLN65553:WLN65562 WVJ65553:WVJ65562 B131089:B131098 IX131089:IX131098 ST131089:ST131098 ACP131089:ACP131098 AML131089:AML131098 AWH131089:AWH131098 BGD131089:BGD131098 BPZ131089:BPZ131098 BZV131089:BZV131098 CJR131089:CJR131098 CTN131089:CTN131098 DDJ131089:DDJ131098 DNF131089:DNF131098 DXB131089:DXB131098 EGX131089:EGX131098 EQT131089:EQT131098 FAP131089:FAP131098 FKL131089:FKL131098 FUH131089:FUH131098 GED131089:GED131098 GNZ131089:GNZ131098 GXV131089:GXV131098 HHR131089:HHR131098 HRN131089:HRN131098 IBJ131089:IBJ131098 ILF131089:ILF131098 IVB131089:IVB131098 JEX131089:JEX131098 JOT131089:JOT131098 JYP131089:JYP131098 KIL131089:KIL131098 KSH131089:KSH131098 LCD131089:LCD131098 LLZ131089:LLZ131098 LVV131089:LVV131098 MFR131089:MFR131098 MPN131089:MPN131098 MZJ131089:MZJ131098 NJF131089:NJF131098 NTB131089:NTB131098 OCX131089:OCX131098 OMT131089:OMT131098 OWP131089:OWP131098 PGL131089:PGL131098 PQH131089:PQH131098 QAD131089:QAD131098 QJZ131089:QJZ131098 QTV131089:QTV131098 RDR131089:RDR131098 RNN131089:RNN131098 RXJ131089:RXJ131098 SHF131089:SHF131098 SRB131089:SRB131098 TAX131089:TAX131098 TKT131089:TKT131098 TUP131089:TUP131098 UEL131089:UEL131098 UOH131089:UOH131098 UYD131089:UYD131098 VHZ131089:VHZ131098 VRV131089:VRV131098 WBR131089:WBR131098 WLN131089:WLN131098 WVJ131089:WVJ131098 B196625:B196634 IX196625:IX196634 ST196625:ST196634 ACP196625:ACP196634 AML196625:AML196634 AWH196625:AWH196634 BGD196625:BGD196634 BPZ196625:BPZ196634 BZV196625:BZV196634 CJR196625:CJR196634 CTN196625:CTN196634 DDJ196625:DDJ196634 DNF196625:DNF196634 DXB196625:DXB196634 EGX196625:EGX196634 EQT196625:EQT196634 FAP196625:FAP196634 FKL196625:FKL196634 FUH196625:FUH196634 GED196625:GED196634 GNZ196625:GNZ196634 GXV196625:GXV196634 HHR196625:HHR196634 HRN196625:HRN196634 IBJ196625:IBJ196634 ILF196625:ILF196634 IVB196625:IVB196634 JEX196625:JEX196634 JOT196625:JOT196634 JYP196625:JYP196634 KIL196625:KIL196634 KSH196625:KSH196634 LCD196625:LCD196634 LLZ196625:LLZ196634 LVV196625:LVV196634 MFR196625:MFR196634 MPN196625:MPN196634 MZJ196625:MZJ196634 NJF196625:NJF196634 NTB196625:NTB196634 OCX196625:OCX196634 OMT196625:OMT196634 OWP196625:OWP196634 PGL196625:PGL196634 PQH196625:PQH196634 QAD196625:QAD196634 QJZ196625:QJZ196634 QTV196625:QTV196634 RDR196625:RDR196634 RNN196625:RNN196634 RXJ196625:RXJ196634 SHF196625:SHF196634 SRB196625:SRB196634 TAX196625:TAX196634 TKT196625:TKT196634 TUP196625:TUP196634 UEL196625:UEL196634 UOH196625:UOH196634 UYD196625:UYD196634 VHZ196625:VHZ196634 VRV196625:VRV196634 WBR196625:WBR196634 WLN196625:WLN196634 WVJ196625:WVJ196634 B262161:B262170 IX262161:IX262170 ST262161:ST262170 ACP262161:ACP262170 AML262161:AML262170 AWH262161:AWH262170 BGD262161:BGD262170 BPZ262161:BPZ262170 BZV262161:BZV262170 CJR262161:CJR262170 CTN262161:CTN262170 DDJ262161:DDJ262170 DNF262161:DNF262170 DXB262161:DXB262170 EGX262161:EGX262170 EQT262161:EQT262170 FAP262161:FAP262170 FKL262161:FKL262170 FUH262161:FUH262170 GED262161:GED262170 GNZ262161:GNZ262170 GXV262161:GXV262170 HHR262161:HHR262170 HRN262161:HRN262170 IBJ262161:IBJ262170 ILF262161:ILF262170 IVB262161:IVB262170 JEX262161:JEX262170 JOT262161:JOT262170 JYP262161:JYP262170 KIL262161:KIL262170 KSH262161:KSH262170 LCD262161:LCD262170 LLZ262161:LLZ262170 LVV262161:LVV262170 MFR262161:MFR262170 MPN262161:MPN262170 MZJ262161:MZJ262170 NJF262161:NJF262170 NTB262161:NTB262170 OCX262161:OCX262170 OMT262161:OMT262170 OWP262161:OWP262170 PGL262161:PGL262170 PQH262161:PQH262170 QAD262161:QAD262170 QJZ262161:QJZ262170 QTV262161:QTV262170 RDR262161:RDR262170 RNN262161:RNN262170 RXJ262161:RXJ262170 SHF262161:SHF262170 SRB262161:SRB262170 TAX262161:TAX262170 TKT262161:TKT262170 TUP262161:TUP262170 UEL262161:UEL262170 UOH262161:UOH262170 UYD262161:UYD262170 VHZ262161:VHZ262170 VRV262161:VRV262170 WBR262161:WBR262170 WLN262161:WLN262170 WVJ262161:WVJ262170 B327697:B327706 IX327697:IX327706 ST327697:ST327706 ACP327697:ACP327706 AML327697:AML327706 AWH327697:AWH327706 BGD327697:BGD327706 BPZ327697:BPZ327706 BZV327697:BZV327706 CJR327697:CJR327706 CTN327697:CTN327706 DDJ327697:DDJ327706 DNF327697:DNF327706 DXB327697:DXB327706 EGX327697:EGX327706 EQT327697:EQT327706 FAP327697:FAP327706 FKL327697:FKL327706 FUH327697:FUH327706 GED327697:GED327706 GNZ327697:GNZ327706 GXV327697:GXV327706 HHR327697:HHR327706 HRN327697:HRN327706 IBJ327697:IBJ327706 ILF327697:ILF327706 IVB327697:IVB327706 JEX327697:JEX327706 JOT327697:JOT327706 JYP327697:JYP327706 KIL327697:KIL327706 KSH327697:KSH327706 LCD327697:LCD327706 LLZ327697:LLZ327706 LVV327697:LVV327706 MFR327697:MFR327706 MPN327697:MPN327706 MZJ327697:MZJ327706 NJF327697:NJF327706 NTB327697:NTB327706 OCX327697:OCX327706 OMT327697:OMT327706 OWP327697:OWP327706 PGL327697:PGL327706 PQH327697:PQH327706 QAD327697:QAD327706 QJZ327697:QJZ327706 QTV327697:QTV327706 RDR327697:RDR327706 RNN327697:RNN327706 RXJ327697:RXJ327706 SHF327697:SHF327706 SRB327697:SRB327706 TAX327697:TAX327706 TKT327697:TKT327706 TUP327697:TUP327706 UEL327697:UEL327706 UOH327697:UOH327706 UYD327697:UYD327706 VHZ327697:VHZ327706 VRV327697:VRV327706 WBR327697:WBR327706 WLN327697:WLN327706 WVJ327697:WVJ327706 B393233:B393242 IX393233:IX393242 ST393233:ST393242 ACP393233:ACP393242 AML393233:AML393242 AWH393233:AWH393242 BGD393233:BGD393242 BPZ393233:BPZ393242 BZV393233:BZV393242 CJR393233:CJR393242 CTN393233:CTN393242 DDJ393233:DDJ393242 DNF393233:DNF393242 DXB393233:DXB393242 EGX393233:EGX393242 EQT393233:EQT393242 FAP393233:FAP393242 FKL393233:FKL393242 FUH393233:FUH393242 GED393233:GED393242 GNZ393233:GNZ393242 GXV393233:GXV393242 HHR393233:HHR393242 HRN393233:HRN393242 IBJ393233:IBJ393242 ILF393233:ILF393242 IVB393233:IVB393242 JEX393233:JEX393242 JOT393233:JOT393242 JYP393233:JYP393242 KIL393233:KIL393242 KSH393233:KSH393242 LCD393233:LCD393242 LLZ393233:LLZ393242 LVV393233:LVV393242 MFR393233:MFR393242 MPN393233:MPN393242 MZJ393233:MZJ393242 NJF393233:NJF393242 NTB393233:NTB393242 OCX393233:OCX393242 OMT393233:OMT393242 OWP393233:OWP393242 PGL393233:PGL393242 PQH393233:PQH393242 QAD393233:QAD393242 QJZ393233:QJZ393242 QTV393233:QTV393242 RDR393233:RDR393242 RNN393233:RNN393242 RXJ393233:RXJ393242 SHF393233:SHF393242 SRB393233:SRB393242 TAX393233:TAX393242 TKT393233:TKT393242 TUP393233:TUP393242 UEL393233:UEL393242 UOH393233:UOH393242 UYD393233:UYD393242 VHZ393233:VHZ393242 VRV393233:VRV393242 WBR393233:WBR393242 WLN393233:WLN393242 WVJ393233:WVJ393242 B458769:B458778 IX458769:IX458778 ST458769:ST458778 ACP458769:ACP458778 AML458769:AML458778 AWH458769:AWH458778 BGD458769:BGD458778 BPZ458769:BPZ458778 BZV458769:BZV458778 CJR458769:CJR458778 CTN458769:CTN458778 DDJ458769:DDJ458778 DNF458769:DNF458778 DXB458769:DXB458778 EGX458769:EGX458778 EQT458769:EQT458778 FAP458769:FAP458778 FKL458769:FKL458778 FUH458769:FUH458778 GED458769:GED458778 GNZ458769:GNZ458778 GXV458769:GXV458778 HHR458769:HHR458778 HRN458769:HRN458778 IBJ458769:IBJ458778 ILF458769:ILF458778 IVB458769:IVB458778 JEX458769:JEX458778 JOT458769:JOT458778 JYP458769:JYP458778 KIL458769:KIL458778 KSH458769:KSH458778 LCD458769:LCD458778 LLZ458769:LLZ458778 LVV458769:LVV458778 MFR458769:MFR458778 MPN458769:MPN458778 MZJ458769:MZJ458778 NJF458769:NJF458778 NTB458769:NTB458778 OCX458769:OCX458778 OMT458769:OMT458778 OWP458769:OWP458778 PGL458769:PGL458778 PQH458769:PQH458778 QAD458769:QAD458778 QJZ458769:QJZ458778 QTV458769:QTV458778 RDR458769:RDR458778 RNN458769:RNN458778 RXJ458769:RXJ458778 SHF458769:SHF458778 SRB458769:SRB458778 TAX458769:TAX458778 TKT458769:TKT458778 TUP458769:TUP458778 UEL458769:UEL458778 UOH458769:UOH458778 UYD458769:UYD458778 VHZ458769:VHZ458778 VRV458769:VRV458778 WBR458769:WBR458778 WLN458769:WLN458778 WVJ458769:WVJ458778 B524305:B524314 IX524305:IX524314 ST524305:ST524314 ACP524305:ACP524314 AML524305:AML524314 AWH524305:AWH524314 BGD524305:BGD524314 BPZ524305:BPZ524314 BZV524305:BZV524314 CJR524305:CJR524314 CTN524305:CTN524314 DDJ524305:DDJ524314 DNF524305:DNF524314 DXB524305:DXB524314 EGX524305:EGX524314 EQT524305:EQT524314 FAP524305:FAP524314 FKL524305:FKL524314 FUH524305:FUH524314 GED524305:GED524314 GNZ524305:GNZ524314 GXV524305:GXV524314 HHR524305:HHR524314 HRN524305:HRN524314 IBJ524305:IBJ524314 ILF524305:ILF524314 IVB524305:IVB524314 JEX524305:JEX524314 JOT524305:JOT524314 JYP524305:JYP524314 KIL524305:KIL524314 KSH524305:KSH524314 LCD524305:LCD524314 LLZ524305:LLZ524314 LVV524305:LVV524314 MFR524305:MFR524314 MPN524305:MPN524314 MZJ524305:MZJ524314 NJF524305:NJF524314 NTB524305:NTB524314 OCX524305:OCX524314 OMT524305:OMT524314 OWP524305:OWP524314 PGL524305:PGL524314 PQH524305:PQH524314 QAD524305:QAD524314 QJZ524305:QJZ524314 QTV524305:QTV524314 RDR524305:RDR524314 RNN524305:RNN524314 RXJ524305:RXJ524314 SHF524305:SHF524314 SRB524305:SRB524314 TAX524305:TAX524314 TKT524305:TKT524314 TUP524305:TUP524314 UEL524305:UEL524314 UOH524305:UOH524314 UYD524305:UYD524314 VHZ524305:VHZ524314 VRV524305:VRV524314 WBR524305:WBR524314 WLN524305:WLN524314 WVJ524305:WVJ524314 B589841:B589850 IX589841:IX589850 ST589841:ST589850 ACP589841:ACP589850 AML589841:AML589850 AWH589841:AWH589850 BGD589841:BGD589850 BPZ589841:BPZ589850 BZV589841:BZV589850 CJR589841:CJR589850 CTN589841:CTN589850 DDJ589841:DDJ589850 DNF589841:DNF589850 DXB589841:DXB589850 EGX589841:EGX589850 EQT589841:EQT589850 FAP589841:FAP589850 FKL589841:FKL589850 FUH589841:FUH589850 GED589841:GED589850 GNZ589841:GNZ589850 GXV589841:GXV589850 HHR589841:HHR589850 HRN589841:HRN589850 IBJ589841:IBJ589850 ILF589841:ILF589850 IVB589841:IVB589850 JEX589841:JEX589850 JOT589841:JOT589850 JYP589841:JYP589850 KIL589841:KIL589850 KSH589841:KSH589850 LCD589841:LCD589850 LLZ589841:LLZ589850 LVV589841:LVV589850 MFR589841:MFR589850 MPN589841:MPN589850 MZJ589841:MZJ589850 NJF589841:NJF589850 NTB589841:NTB589850 OCX589841:OCX589850 OMT589841:OMT589850 OWP589841:OWP589850 PGL589841:PGL589850 PQH589841:PQH589850 QAD589841:QAD589850 QJZ589841:QJZ589850 QTV589841:QTV589850 RDR589841:RDR589850 RNN589841:RNN589850 RXJ589841:RXJ589850 SHF589841:SHF589850 SRB589841:SRB589850 TAX589841:TAX589850 TKT589841:TKT589850 TUP589841:TUP589850 UEL589841:UEL589850 UOH589841:UOH589850 UYD589841:UYD589850 VHZ589841:VHZ589850 VRV589841:VRV589850 WBR589841:WBR589850 WLN589841:WLN589850 WVJ589841:WVJ589850 B655377:B655386 IX655377:IX655386 ST655377:ST655386 ACP655377:ACP655386 AML655377:AML655386 AWH655377:AWH655386 BGD655377:BGD655386 BPZ655377:BPZ655386 BZV655377:BZV655386 CJR655377:CJR655386 CTN655377:CTN655386 DDJ655377:DDJ655386 DNF655377:DNF655386 DXB655377:DXB655386 EGX655377:EGX655386 EQT655377:EQT655386 FAP655377:FAP655386 FKL655377:FKL655386 FUH655377:FUH655386 GED655377:GED655386 GNZ655377:GNZ655386 GXV655377:GXV655386 HHR655377:HHR655386 HRN655377:HRN655386 IBJ655377:IBJ655386 ILF655377:ILF655386 IVB655377:IVB655386 JEX655377:JEX655386 JOT655377:JOT655386 JYP655377:JYP655386 KIL655377:KIL655386 KSH655377:KSH655386 LCD655377:LCD655386 LLZ655377:LLZ655386 LVV655377:LVV655386 MFR655377:MFR655386 MPN655377:MPN655386 MZJ655377:MZJ655386 NJF655377:NJF655386 NTB655377:NTB655386 OCX655377:OCX655386 OMT655377:OMT655386 OWP655377:OWP655386 PGL655377:PGL655386 PQH655377:PQH655386 QAD655377:QAD655386 QJZ655377:QJZ655386 QTV655377:QTV655386 RDR655377:RDR655386 RNN655377:RNN655386 RXJ655377:RXJ655386 SHF655377:SHF655386 SRB655377:SRB655386 TAX655377:TAX655386 TKT655377:TKT655386 TUP655377:TUP655386 UEL655377:UEL655386 UOH655377:UOH655386 UYD655377:UYD655386 VHZ655377:VHZ655386 VRV655377:VRV655386 WBR655377:WBR655386 WLN655377:WLN655386 WVJ655377:WVJ655386 B720913:B720922 IX720913:IX720922 ST720913:ST720922 ACP720913:ACP720922 AML720913:AML720922 AWH720913:AWH720922 BGD720913:BGD720922 BPZ720913:BPZ720922 BZV720913:BZV720922 CJR720913:CJR720922 CTN720913:CTN720922 DDJ720913:DDJ720922 DNF720913:DNF720922 DXB720913:DXB720922 EGX720913:EGX720922 EQT720913:EQT720922 FAP720913:FAP720922 FKL720913:FKL720922 FUH720913:FUH720922 GED720913:GED720922 GNZ720913:GNZ720922 GXV720913:GXV720922 HHR720913:HHR720922 HRN720913:HRN720922 IBJ720913:IBJ720922 ILF720913:ILF720922 IVB720913:IVB720922 JEX720913:JEX720922 JOT720913:JOT720922 JYP720913:JYP720922 KIL720913:KIL720922 KSH720913:KSH720922 LCD720913:LCD720922 LLZ720913:LLZ720922 LVV720913:LVV720922 MFR720913:MFR720922 MPN720913:MPN720922 MZJ720913:MZJ720922 NJF720913:NJF720922 NTB720913:NTB720922 OCX720913:OCX720922 OMT720913:OMT720922 OWP720913:OWP720922 PGL720913:PGL720922 PQH720913:PQH720922 QAD720913:QAD720922 QJZ720913:QJZ720922 QTV720913:QTV720922 RDR720913:RDR720922 RNN720913:RNN720922 RXJ720913:RXJ720922 SHF720913:SHF720922 SRB720913:SRB720922 TAX720913:TAX720922 TKT720913:TKT720922 TUP720913:TUP720922 UEL720913:UEL720922 UOH720913:UOH720922 UYD720913:UYD720922 VHZ720913:VHZ720922 VRV720913:VRV720922 WBR720913:WBR720922 WLN720913:WLN720922 WVJ720913:WVJ720922 B786449:B786458 IX786449:IX786458 ST786449:ST786458 ACP786449:ACP786458 AML786449:AML786458 AWH786449:AWH786458 BGD786449:BGD786458 BPZ786449:BPZ786458 BZV786449:BZV786458 CJR786449:CJR786458 CTN786449:CTN786458 DDJ786449:DDJ786458 DNF786449:DNF786458 DXB786449:DXB786458 EGX786449:EGX786458 EQT786449:EQT786458 FAP786449:FAP786458 FKL786449:FKL786458 FUH786449:FUH786458 GED786449:GED786458 GNZ786449:GNZ786458 GXV786449:GXV786458 HHR786449:HHR786458 HRN786449:HRN786458 IBJ786449:IBJ786458 ILF786449:ILF786458 IVB786449:IVB786458 JEX786449:JEX786458 JOT786449:JOT786458 JYP786449:JYP786458 KIL786449:KIL786458 KSH786449:KSH786458 LCD786449:LCD786458 LLZ786449:LLZ786458 LVV786449:LVV786458 MFR786449:MFR786458 MPN786449:MPN786458 MZJ786449:MZJ786458 NJF786449:NJF786458 NTB786449:NTB786458 OCX786449:OCX786458 OMT786449:OMT786458 OWP786449:OWP786458 PGL786449:PGL786458 PQH786449:PQH786458 QAD786449:QAD786458 QJZ786449:QJZ786458 QTV786449:QTV786458 RDR786449:RDR786458 RNN786449:RNN786458 RXJ786449:RXJ786458 SHF786449:SHF786458 SRB786449:SRB786458 TAX786449:TAX786458 TKT786449:TKT786458 TUP786449:TUP786458 UEL786449:UEL786458 UOH786449:UOH786458 UYD786449:UYD786458 VHZ786449:VHZ786458 VRV786449:VRV786458 WBR786449:WBR786458 WLN786449:WLN786458 WVJ786449:WVJ786458 B851985:B851994 IX851985:IX851994 ST851985:ST851994 ACP851985:ACP851994 AML851985:AML851994 AWH851985:AWH851994 BGD851985:BGD851994 BPZ851985:BPZ851994 BZV851985:BZV851994 CJR851985:CJR851994 CTN851985:CTN851994 DDJ851985:DDJ851994 DNF851985:DNF851994 DXB851985:DXB851994 EGX851985:EGX851994 EQT851985:EQT851994 FAP851985:FAP851994 FKL851985:FKL851994 FUH851985:FUH851994 GED851985:GED851994 GNZ851985:GNZ851994 GXV851985:GXV851994 HHR851985:HHR851994 HRN851985:HRN851994 IBJ851985:IBJ851994 ILF851985:ILF851994 IVB851985:IVB851994 JEX851985:JEX851994 JOT851985:JOT851994 JYP851985:JYP851994 KIL851985:KIL851994 KSH851985:KSH851994 LCD851985:LCD851994 LLZ851985:LLZ851994 LVV851985:LVV851994 MFR851985:MFR851994 MPN851985:MPN851994 MZJ851985:MZJ851994 NJF851985:NJF851994 NTB851985:NTB851994 OCX851985:OCX851994 OMT851985:OMT851994 OWP851985:OWP851994 PGL851985:PGL851994 PQH851985:PQH851994 QAD851985:QAD851994 QJZ851985:QJZ851994 QTV851985:QTV851994 RDR851985:RDR851994 RNN851985:RNN851994 RXJ851985:RXJ851994 SHF851985:SHF851994 SRB851985:SRB851994 TAX851985:TAX851994 TKT851985:TKT851994 TUP851985:TUP851994 UEL851985:UEL851994 UOH851985:UOH851994 UYD851985:UYD851994 VHZ851985:VHZ851994 VRV851985:VRV851994 WBR851985:WBR851994 WLN851985:WLN851994 WVJ851985:WVJ851994 B917521:B917530 IX917521:IX917530 ST917521:ST917530 ACP917521:ACP917530 AML917521:AML917530 AWH917521:AWH917530 BGD917521:BGD917530 BPZ917521:BPZ917530 BZV917521:BZV917530 CJR917521:CJR917530 CTN917521:CTN917530 DDJ917521:DDJ917530 DNF917521:DNF917530 DXB917521:DXB917530 EGX917521:EGX917530 EQT917521:EQT917530 FAP917521:FAP917530 FKL917521:FKL917530 FUH917521:FUH917530 GED917521:GED917530 GNZ917521:GNZ917530 GXV917521:GXV917530 HHR917521:HHR917530 HRN917521:HRN917530 IBJ917521:IBJ917530 ILF917521:ILF917530 IVB917521:IVB917530 JEX917521:JEX917530 JOT917521:JOT917530 JYP917521:JYP917530 KIL917521:KIL917530 KSH917521:KSH917530 LCD917521:LCD917530 LLZ917521:LLZ917530 LVV917521:LVV917530 MFR917521:MFR917530 MPN917521:MPN917530 MZJ917521:MZJ917530 NJF917521:NJF917530 NTB917521:NTB917530 OCX917521:OCX917530 OMT917521:OMT917530 OWP917521:OWP917530 PGL917521:PGL917530 PQH917521:PQH917530 QAD917521:QAD917530 QJZ917521:QJZ917530 QTV917521:QTV917530 RDR917521:RDR917530 RNN917521:RNN917530 RXJ917521:RXJ917530 SHF917521:SHF917530 SRB917521:SRB917530 TAX917521:TAX917530 TKT917521:TKT917530 TUP917521:TUP917530 UEL917521:UEL917530 UOH917521:UOH917530 UYD917521:UYD917530 VHZ917521:VHZ917530 VRV917521:VRV917530 WBR917521:WBR917530 WLN917521:WLN917530 WVJ917521:WVJ917530 B983057:B983066 IX983057:IX983066 ST983057:ST983066 ACP983057:ACP983066 AML983057:AML983066 AWH983057:AWH983066 BGD983057:BGD983066 BPZ983057:BPZ983066 BZV983057:BZV983066 CJR983057:CJR983066 CTN983057:CTN983066 DDJ983057:DDJ983066 DNF983057:DNF983066 DXB983057:DXB983066 EGX983057:EGX983066 EQT983057:EQT983066 FAP983057:FAP983066 FKL983057:FKL983066 FUH983057:FUH983066 GED983057:GED983066 GNZ983057:GNZ983066 GXV983057:GXV983066 HHR983057:HHR983066 HRN983057:HRN983066 IBJ983057:IBJ983066 ILF983057:ILF983066 IVB983057:IVB983066 JEX983057:JEX983066 JOT983057:JOT983066 JYP983057:JYP983066 KIL983057:KIL983066 KSH983057:KSH983066 LCD983057:LCD983066 LLZ983057:LLZ983066 LVV983057:LVV983066 MFR983057:MFR983066 MPN983057:MPN983066 MZJ983057:MZJ983066 NJF983057:NJF983066 NTB983057:NTB983066 OCX983057:OCX983066 OMT983057:OMT983066 OWP983057:OWP983066 PGL983057:PGL983066 PQH983057:PQH983066 QAD983057:QAD983066 QJZ983057:QJZ983066 QTV983057:QTV983066 RDR983057:RDR983066 RNN983057:RNN983066 RXJ983057:RXJ983066 SHF983057:SHF983066 SRB983057:SRB983066 TAX983057:TAX983066 TKT983057:TKT983066 TUP983057:TUP983066 UEL983057:UEL983066 UOH983057:UOH983066 UYD983057:UYD983066 VHZ983057:VHZ983066 VRV983057:VRV983066 WBR983057:WBR983066 WLN983057:WLN983066 WVJ983057:WVJ983066 WVJ983048:WVJ983054 B65544:B65550 IX65544:IX65550 ST65544:ST65550 ACP65544:ACP65550 AML65544:AML65550 AWH65544:AWH65550 BGD65544:BGD65550 BPZ65544:BPZ65550 BZV65544:BZV65550 CJR65544:CJR65550 CTN65544:CTN65550 DDJ65544:DDJ65550 DNF65544:DNF65550 DXB65544:DXB65550 EGX65544:EGX65550 EQT65544:EQT65550 FAP65544:FAP65550 FKL65544:FKL65550 FUH65544:FUH65550 GED65544:GED65550 GNZ65544:GNZ65550 GXV65544:GXV65550 HHR65544:HHR65550 HRN65544:HRN65550 IBJ65544:IBJ65550 ILF65544:ILF65550 IVB65544:IVB65550 JEX65544:JEX65550 JOT65544:JOT65550 JYP65544:JYP65550 KIL65544:KIL65550 KSH65544:KSH65550 LCD65544:LCD65550 LLZ65544:LLZ65550 LVV65544:LVV65550 MFR65544:MFR65550 MPN65544:MPN65550 MZJ65544:MZJ65550 NJF65544:NJF65550 NTB65544:NTB65550 OCX65544:OCX65550 OMT65544:OMT65550 OWP65544:OWP65550 PGL65544:PGL65550 PQH65544:PQH65550 QAD65544:QAD65550 QJZ65544:QJZ65550 QTV65544:QTV65550 RDR65544:RDR65550 RNN65544:RNN65550 RXJ65544:RXJ65550 SHF65544:SHF65550 SRB65544:SRB65550 TAX65544:TAX65550 TKT65544:TKT65550 TUP65544:TUP65550 UEL65544:UEL65550 UOH65544:UOH65550 UYD65544:UYD65550 VHZ65544:VHZ65550 VRV65544:VRV65550 WBR65544:WBR65550 WLN65544:WLN65550 WVJ65544:WVJ65550 B131080:B131086 IX131080:IX131086 ST131080:ST131086 ACP131080:ACP131086 AML131080:AML131086 AWH131080:AWH131086 BGD131080:BGD131086 BPZ131080:BPZ131086 BZV131080:BZV131086 CJR131080:CJR131086 CTN131080:CTN131086 DDJ131080:DDJ131086 DNF131080:DNF131086 DXB131080:DXB131086 EGX131080:EGX131086 EQT131080:EQT131086 FAP131080:FAP131086 FKL131080:FKL131086 FUH131080:FUH131086 GED131080:GED131086 GNZ131080:GNZ131086 GXV131080:GXV131086 HHR131080:HHR131086 HRN131080:HRN131086 IBJ131080:IBJ131086 ILF131080:ILF131086 IVB131080:IVB131086 JEX131080:JEX131086 JOT131080:JOT131086 JYP131080:JYP131086 KIL131080:KIL131086 KSH131080:KSH131086 LCD131080:LCD131086 LLZ131080:LLZ131086 LVV131080:LVV131086 MFR131080:MFR131086 MPN131080:MPN131086 MZJ131080:MZJ131086 NJF131080:NJF131086 NTB131080:NTB131086 OCX131080:OCX131086 OMT131080:OMT131086 OWP131080:OWP131086 PGL131080:PGL131086 PQH131080:PQH131086 QAD131080:QAD131086 QJZ131080:QJZ131086 QTV131080:QTV131086 RDR131080:RDR131086 RNN131080:RNN131086 RXJ131080:RXJ131086 SHF131080:SHF131086 SRB131080:SRB131086 TAX131080:TAX131086 TKT131080:TKT131086 TUP131080:TUP131086 UEL131080:UEL131086 UOH131080:UOH131086 UYD131080:UYD131086 VHZ131080:VHZ131086 VRV131080:VRV131086 WBR131080:WBR131086 WLN131080:WLN131086 WVJ131080:WVJ131086 B196616:B196622 IX196616:IX196622 ST196616:ST196622 ACP196616:ACP196622 AML196616:AML196622 AWH196616:AWH196622 BGD196616:BGD196622 BPZ196616:BPZ196622 BZV196616:BZV196622 CJR196616:CJR196622 CTN196616:CTN196622 DDJ196616:DDJ196622 DNF196616:DNF196622 DXB196616:DXB196622 EGX196616:EGX196622 EQT196616:EQT196622 FAP196616:FAP196622 FKL196616:FKL196622 FUH196616:FUH196622 GED196616:GED196622 GNZ196616:GNZ196622 GXV196616:GXV196622 HHR196616:HHR196622 HRN196616:HRN196622 IBJ196616:IBJ196622 ILF196616:ILF196622 IVB196616:IVB196622 JEX196616:JEX196622 JOT196616:JOT196622 JYP196616:JYP196622 KIL196616:KIL196622 KSH196616:KSH196622 LCD196616:LCD196622 LLZ196616:LLZ196622 LVV196616:LVV196622 MFR196616:MFR196622 MPN196616:MPN196622 MZJ196616:MZJ196622 NJF196616:NJF196622 NTB196616:NTB196622 OCX196616:OCX196622 OMT196616:OMT196622 OWP196616:OWP196622 PGL196616:PGL196622 PQH196616:PQH196622 QAD196616:QAD196622 QJZ196616:QJZ196622 QTV196616:QTV196622 RDR196616:RDR196622 RNN196616:RNN196622 RXJ196616:RXJ196622 SHF196616:SHF196622 SRB196616:SRB196622 TAX196616:TAX196622 TKT196616:TKT196622 TUP196616:TUP196622 UEL196616:UEL196622 UOH196616:UOH196622 UYD196616:UYD196622 VHZ196616:VHZ196622 VRV196616:VRV196622 WBR196616:WBR196622 WLN196616:WLN196622 WVJ196616:WVJ196622 B262152:B262158 IX262152:IX262158 ST262152:ST262158 ACP262152:ACP262158 AML262152:AML262158 AWH262152:AWH262158 BGD262152:BGD262158 BPZ262152:BPZ262158 BZV262152:BZV262158 CJR262152:CJR262158 CTN262152:CTN262158 DDJ262152:DDJ262158 DNF262152:DNF262158 DXB262152:DXB262158 EGX262152:EGX262158 EQT262152:EQT262158 FAP262152:FAP262158 FKL262152:FKL262158 FUH262152:FUH262158 GED262152:GED262158 GNZ262152:GNZ262158 GXV262152:GXV262158 HHR262152:HHR262158 HRN262152:HRN262158 IBJ262152:IBJ262158 ILF262152:ILF262158 IVB262152:IVB262158 JEX262152:JEX262158 JOT262152:JOT262158 JYP262152:JYP262158 KIL262152:KIL262158 KSH262152:KSH262158 LCD262152:LCD262158 LLZ262152:LLZ262158 LVV262152:LVV262158 MFR262152:MFR262158 MPN262152:MPN262158 MZJ262152:MZJ262158 NJF262152:NJF262158 NTB262152:NTB262158 OCX262152:OCX262158 OMT262152:OMT262158 OWP262152:OWP262158 PGL262152:PGL262158 PQH262152:PQH262158 QAD262152:QAD262158 QJZ262152:QJZ262158 QTV262152:QTV262158 RDR262152:RDR262158 RNN262152:RNN262158 RXJ262152:RXJ262158 SHF262152:SHF262158 SRB262152:SRB262158 TAX262152:TAX262158 TKT262152:TKT262158 TUP262152:TUP262158 UEL262152:UEL262158 UOH262152:UOH262158 UYD262152:UYD262158 VHZ262152:VHZ262158 VRV262152:VRV262158 WBR262152:WBR262158 WLN262152:WLN262158 WVJ262152:WVJ262158 B327688:B327694 IX327688:IX327694 ST327688:ST327694 ACP327688:ACP327694 AML327688:AML327694 AWH327688:AWH327694 BGD327688:BGD327694 BPZ327688:BPZ327694 BZV327688:BZV327694 CJR327688:CJR327694 CTN327688:CTN327694 DDJ327688:DDJ327694 DNF327688:DNF327694 DXB327688:DXB327694 EGX327688:EGX327694 EQT327688:EQT327694 FAP327688:FAP327694 FKL327688:FKL327694 FUH327688:FUH327694 GED327688:GED327694 GNZ327688:GNZ327694 GXV327688:GXV327694 HHR327688:HHR327694 HRN327688:HRN327694 IBJ327688:IBJ327694 ILF327688:ILF327694 IVB327688:IVB327694 JEX327688:JEX327694 JOT327688:JOT327694 JYP327688:JYP327694 KIL327688:KIL327694 KSH327688:KSH327694 LCD327688:LCD327694 LLZ327688:LLZ327694 LVV327688:LVV327694 MFR327688:MFR327694 MPN327688:MPN327694 MZJ327688:MZJ327694 NJF327688:NJF327694 NTB327688:NTB327694 OCX327688:OCX327694 OMT327688:OMT327694 OWP327688:OWP327694 PGL327688:PGL327694 PQH327688:PQH327694 QAD327688:QAD327694 QJZ327688:QJZ327694 QTV327688:QTV327694 RDR327688:RDR327694 RNN327688:RNN327694 RXJ327688:RXJ327694 SHF327688:SHF327694 SRB327688:SRB327694 TAX327688:TAX327694 TKT327688:TKT327694 TUP327688:TUP327694 UEL327688:UEL327694 UOH327688:UOH327694 UYD327688:UYD327694 VHZ327688:VHZ327694 VRV327688:VRV327694 WBR327688:WBR327694 WLN327688:WLN327694 WVJ327688:WVJ327694 B393224:B393230 IX393224:IX393230 ST393224:ST393230 ACP393224:ACP393230 AML393224:AML393230 AWH393224:AWH393230 BGD393224:BGD393230 BPZ393224:BPZ393230 BZV393224:BZV393230 CJR393224:CJR393230 CTN393224:CTN393230 DDJ393224:DDJ393230 DNF393224:DNF393230 DXB393224:DXB393230 EGX393224:EGX393230 EQT393224:EQT393230 FAP393224:FAP393230 FKL393224:FKL393230 FUH393224:FUH393230 GED393224:GED393230 GNZ393224:GNZ393230 GXV393224:GXV393230 HHR393224:HHR393230 HRN393224:HRN393230 IBJ393224:IBJ393230 ILF393224:ILF393230 IVB393224:IVB393230 JEX393224:JEX393230 JOT393224:JOT393230 JYP393224:JYP393230 KIL393224:KIL393230 KSH393224:KSH393230 LCD393224:LCD393230 LLZ393224:LLZ393230 LVV393224:LVV393230 MFR393224:MFR393230 MPN393224:MPN393230 MZJ393224:MZJ393230 NJF393224:NJF393230 NTB393224:NTB393230 OCX393224:OCX393230 OMT393224:OMT393230 OWP393224:OWP393230 PGL393224:PGL393230 PQH393224:PQH393230 QAD393224:QAD393230 QJZ393224:QJZ393230 QTV393224:QTV393230 RDR393224:RDR393230 RNN393224:RNN393230 RXJ393224:RXJ393230 SHF393224:SHF393230 SRB393224:SRB393230 TAX393224:TAX393230 TKT393224:TKT393230 TUP393224:TUP393230 UEL393224:UEL393230 UOH393224:UOH393230 UYD393224:UYD393230 VHZ393224:VHZ393230 VRV393224:VRV393230 WBR393224:WBR393230 WLN393224:WLN393230 WVJ393224:WVJ393230 B458760:B458766 IX458760:IX458766 ST458760:ST458766 ACP458760:ACP458766 AML458760:AML458766 AWH458760:AWH458766 BGD458760:BGD458766 BPZ458760:BPZ458766 BZV458760:BZV458766 CJR458760:CJR458766 CTN458760:CTN458766 DDJ458760:DDJ458766 DNF458760:DNF458766 DXB458760:DXB458766 EGX458760:EGX458766 EQT458760:EQT458766 FAP458760:FAP458766 FKL458760:FKL458766 FUH458760:FUH458766 GED458760:GED458766 GNZ458760:GNZ458766 GXV458760:GXV458766 HHR458760:HHR458766 HRN458760:HRN458766 IBJ458760:IBJ458766 ILF458760:ILF458766 IVB458760:IVB458766 JEX458760:JEX458766 JOT458760:JOT458766 JYP458760:JYP458766 KIL458760:KIL458766 KSH458760:KSH458766 LCD458760:LCD458766 LLZ458760:LLZ458766 LVV458760:LVV458766 MFR458760:MFR458766 MPN458760:MPN458766 MZJ458760:MZJ458766 NJF458760:NJF458766 NTB458760:NTB458766 OCX458760:OCX458766 OMT458760:OMT458766 OWP458760:OWP458766 PGL458760:PGL458766 PQH458760:PQH458766 QAD458760:QAD458766 QJZ458760:QJZ458766 QTV458760:QTV458766 RDR458760:RDR458766 RNN458760:RNN458766 RXJ458760:RXJ458766 SHF458760:SHF458766 SRB458760:SRB458766 TAX458760:TAX458766 TKT458760:TKT458766 TUP458760:TUP458766 UEL458760:UEL458766 UOH458760:UOH458766 UYD458760:UYD458766 VHZ458760:VHZ458766 VRV458760:VRV458766 WBR458760:WBR458766 WLN458760:WLN458766 WVJ458760:WVJ458766 B524296:B524302 IX524296:IX524302 ST524296:ST524302 ACP524296:ACP524302 AML524296:AML524302 AWH524296:AWH524302 BGD524296:BGD524302 BPZ524296:BPZ524302 BZV524296:BZV524302 CJR524296:CJR524302 CTN524296:CTN524302 DDJ524296:DDJ524302 DNF524296:DNF524302 DXB524296:DXB524302 EGX524296:EGX524302 EQT524296:EQT524302 FAP524296:FAP524302 FKL524296:FKL524302 FUH524296:FUH524302 GED524296:GED524302 GNZ524296:GNZ524302 GXV524296:GXV524302 HHR524296:HHR524302 HRN524296:HRN524302 IBJ524296:IBJ524302 ILF524296:ILF524302 IVB524296:IVB524302 JEX524296:JEX524302 JOT524296:JOT524302 JYP524296:JYP524302 KIL524296:KIL524302 KSH524296:KSH524302 LCD524296:LCD524302 LLZ524296:LLZ524302 LVV524296:LVV524302 MFR524296:MFR524302 MPN524296:MPN524302 MZJ524296:MZJ524302 NJF524296:NJF524302 NTB524296:NTB524302 OCX524296:OCX524302 OMT524296:OMT524302 OWP524296:OWP524302 PGL524296:PGL524302 PQH524296:PQH524302 QAD524296:QAD524302 QJZ524296:QJZ524302 QTV524296:QTV524302 RDR524296:RDR524302 RNN524296:RNN524302 RXJ524296:RXJ524302 SHF524296:SHF524302 SRB524296:SRB524302 TAX524296:TAX524302 TKT524296:TKT524302 TUP524296:TUP524302 UEL524296:UEL524302 UOH524296:UOH524302 UYD524296:UYD524302 VHZ524296:VHZ524302 VRV524296:VRV524302 WBR524296:WBR524302 WLN524296:WLN524302 WVJ524296:WVJ524302 B589832:B589838 IX589832:IX589838 ST589832:ST589838 ACP589832:ACP589838 AML589832:AML589838 AWH589832:AWH589838 BGD589832:BGD589838 BPZ589832:BPZ589838 BZV589832:BZV589838 CJR589832:CJR589838 CTN589832:CTN589838 DDJ589832:DDJ589838 DNF589832:DNF589838 DXB589832:DXB589838 EGX589832:EGX589838 EQT589832:EQT589838 FAP589832:FAP589838 FKL589832:FKL589838 FUH589832:FUH589838 GED589832:GED589838 GNZ589832:GNZ589838 GXV589832:GXV589838 HHR589832:HHR589838 HRN589832:HRN589838 IBJ589832:IBJ589838 ILF589832:ILF589838 IVB589832:IVB589838 JEX589832:JEX589838 JOT589832:JOT589838 JYP589832:JYP589838 KIL589832:KIL589838 KSH589832:KSH589838 LCD589832:LCD589838 LLZ589832:LLZ589838 LVV589832:LVV589838 MFR589832:MFR589838 MPN589832:MPN589838 MZJ589832:MZJ589838 NJF589832:NJF589838 NTB589832:NTB589838 OCX589832:OCX589838 OMT589832:OMT589838 OWP589832:OWP589838 PGL589832:PGL589838 PQH589832:PQH589838 QAD589832:QAD589838 QJZ589832:QJZ589838 QTV589832:QTV589838 RDR589832:RDR589838 RNN589832:RNN589838 RXJ589832:RXJ589838 SHF589832:SHF589838 SRB589832:SRB589838 TAX589832:TAX589838 TKT589832:TKT589838 TUP589832:TUP589838 UEL589832:UEL589838 UOH589832:UOH589838 UYD589832:UYD589838 VHZ589832:VHZ589838 VRV589832:VRV589838 WBR589832:WBR589838 WLN589832:WLN589838 WVJ589832:WVJ589838 B655368:B655374 IX655368:IX655374 ST655368:ST655374 ACP655368:ACP655374 AML655368:AML655374 AWH655368:AWH655374 BGD655368:BGD655374 BPZ655368:BPZ655374 BZV655368:BZV655374 CJR655368:CJR655374 CTN655368:CTN655374 DDJ655368:DDJ655374 DNF655368:DNF655374 DXB655368:DXB655374 EGX655368:EGX655374 EQT655368:EQT655374 FAP655368:FAP655374 FKL655368:FKL655374 FUH655368:FUH655374 GED655368:GED655374 GNZ655368:GNZ655374 GXV655368:GXV655374 HHR655368:HHR655374 HRN655368:HRN655374 IBJ655368:IBJ655374 ILF655368:ILF655374 IVB655368:IVB655374 JEX655368:JEX655374 JOT655368:JOT655374 JYP655368:JYP655374 KIL655368:KIL655374 KSH655368:KSH655374 LCD655368:LCD655374 LLZ655368:LLZ655374 LVV655368:LVV655374 MFR655368:MFR655374 MPN655368:MPN655374 MZJ655368:MZJ655374 NJF655368:NJF655374 NTB655368:NTB655374 OCX655368:OCX655374 OMT655368:OMT655374 OWP655368:OWP655374 PGL655368:PGL655374 PQH655368:PQH655374 QAD655368:QAD655374 QJZ655368:QJZ655374 QTV655368:QTV655374 RDR655368:RDR655374 RNN655368:RNN655374 RXJ655368:RXJ655374 SHF655368:SHF655374 SRB655368:SRB655374 TAX655368:TAX655374 TKT655368:TKT655374 TUP655368:TUP655374 UEL655368:UEL655374 UOH655368:UOH655374 UYD655368:UYD655374 VHZ655368:VHZ655374 VRV655368:VRV655374 WBR655368:WBR655374 WLN655368:WLN655374 WVJ655368:WVJ655374 B720904:B720910 IX720904:IX720910 ST720904:ST720910 ACP720904:ACP720910 AML720904:AML720910 AWH720904:AWH720910 BGD720904:BGD720910 BPZ720904:BPZ720910 BZV720904:BZV720910 CJR720904:CJR720910 CTN720904:CTN720910 DDJ720904:DDJ720910 DNF720904:DNF720910 DXB720904:DXB720910 EGX720904:EGX720910 EQT720904:EQT720910 FAP720904:FAP720910 FKL720904:FKL720910 FUH720904:FUH720910 GED720904:GED720910 GNZ720904:GNZ720910 GXV720904:GXV720910 HHR720904:HHR720910 HRN720904:HRN720910 IBJ720904:IBJ720910 ILF720904:ILF720910 IVB720904:IVB720910 JEX720904:JEX720910 JOT720904:JOT720910 JYP720904:JYP720910 KIL720904:KIL720910 KSH720904:KSH720910 LCD720904:LCD720910 LLZ720904:LLZ720910 LVV720904:LVV720910 MFR720904:MFR720910 MPN720904:MPN720910 MZJ720904:MZJ720910 NJF720904:NJF720910 NTB720904:NTB720910 OCX720904:OCX720910 OMT720904:OMT720910 OWP720904:OWP720910 PGL720904:PGL720910 PQH720904:PQH720910 QAD720904:QAD720910 QJZ720904:QJZ720910 QTV720904:QTV720910 RDR720904:RDR720910 RNN720904:RNN720910 RXJ720904:RXJ720910 SHF720904:SHF720910 SRB720904:SRB720910 TAX720904:TAX720910 TKT720904:TKT720910 TUP720904:TUP720910 UEL720904:UEL720910 UOH720904:UOH720910 UYD720904:UYD720910 VHZ720904:VHZ720910 VRV720904:VRV720910 WBR720904:WBR720910 WLN720904:WLN720910 WVJ720904:WVJ720910 B786440:B786446 IX786440:IX786446 ST786440:ST786446 ACP786440:ACP786446 AML786440:AML786446 AWH786440:AWH786446 BGD786440:BGD786446 BPZ786440:BPZ786446 BZV786440:BZV786446 CJR786440:CJR786446 CTN786440:CTN786446 DDJ786440:DDJ786446 DNF786440:DNF786446 DXB786440:DXB786446 EGX786440:EGX786446 EQT786440:EQT786446 FAP786440:FAP786446 FKL786440:FKL786446 FUH786440:FUH786446 GED786440:GED786446 GNZ786440:GNZ786446 GXV786440:GXV786446 HHR786440:HHR786446 HRN786440:HRN786446 IBJ786440:IBJ786446 ILF786440:ILF786446 IVB786440:IVB786446 JEX786440:JEX786446 JOT786440:JOT786446 JYP786440:JYP786446 KIL786440:KIL786446 KSH786440:KSH786446 LCD786440:LCD786446 LLZ786440:LLZ786446 LVV786440:LVV786446 MFR786440:MFR786446 MPN786440:MPN786446 MZJ786440:MZJ786446 NJF786440:NJF786446 NTB786440:NTB786446 OCX786440:OCX786446 OMT786440:OMT786446 OWP786440:OWP786446 PGL786440:PGL786446 PQH786440:PQH786446 QAD786440:QAD786446 QJZ786440:QJZ786446 QTV786440:QTV786446 RDR786440:RDR786446 RNN786440:RNN786446 RXJ786440:RXJ786446 SHF786440:SHF786446 SRB786440:SRB786446 TAX786440:TAX786446 TKT786440:TKT786446 TUP786440:TUP786446 UEL786440:UEL786446 UOH786440:UOH786446 UYD786440:UYD786446 VHZ786440:VHZ786446 VRV786440:VRV786446 WBR786440:WBR786446 WLN786440:WLN786446 WVJ786440:WVJ786446 B851976:B851982 IX851976:IX851982 ST851976:ST851982 ACP851976:ACP851982 AML851976:AML851982 AWH851976:AWH851982 BGD851976:BGD851982 BPZ851976:BPZ851982 BZV851976:BZV851982 CJR851976:CJR851982 CTN851976:CTN851982 DDJ851976:DDJ851982 DNF851976:DNF851982 DXB851976:DXB851982 EGX851976:EGX851982 EQT851976:EQT851982 FAP851976:FAP851982 FKL851976:FKL851982 FUH851976:FUH851982 GED851976:GED851982 GNZ851976:GNZ851982 GXV851976:GXV851982 HHR851976:HHR851982 HRN851976:HRN851982 IBJ851976:IBJ851982 ILF851976:ILF851982 IVB851976:IVB851982 JEX851976:JEX851982 JOT851976:JOT851982 JYP851976:JYP851982 KIL851976:KIL851982 KSH851976:KSH851982 LCD851976:LCD851982 LLZ851976:LLZ851982 LVV851976:LVV851982 MFR851976:MFR851982 MPN851976:MPN851982 MZJ851976:MZJ851982 NJF851976:NJF851982 NTB851976:NTB851982 OCX851976:OCX851982 OMT851976:OMT851982 OWP851976:OWP851982 PGL851976:PGL851982 PQH851976:PQH851982 QAD851976:QAD851982 QJZ851976:QJZ851982 QTV851976:QTV851982 RDR851976:RDR851982 RNN851976:RNN851982 RXJ851976:RXJ851982 SHF851976:SHF851982 SRB851976:SRB851982 TAX851976:TAX851982 TKT851976:TKT851982 TUP851976:TUP851982 UEL851976:UEL851982 UOH851976:UOH851982 UYD851976:UYD851982 VHZ851976:VHZ851982 VRV851976:VRV851982 WBR851976:WBR851982 WLN851976:WLN851982 WVJ851976:WVJ851982 B917512:B917518 IX917512:IX917518 ST917512:ST917518 ACP917512:ACP917518 AML917512:AML917518 AWH917512:AWH917518 BGD917512:BGD917518 BPZ917512:BPZ917518 BZV917512:BZV917518 CJR917512:CJR917518 CTN917512:CTN917518 DDJ917512:DDJ917518 DNF917512:DNF917518 DXB917512:DXB917518 EGX917512:EGX917518 EQT917512:EQT917518 FAP917512:FAP917518 FKL917512:FKL917518 FUH917512:FUH917518 GED917512:GED917518 GNZ917512:GNZ917518 GXV917512:GXV917518 HHR917512:HHR917518 HRN917512:HRN917518 IBJ917512:IBJ917518 ILF917512:ILF917518 IVB917512:IVB917518 JEX917512:JEX917518 JOT917512:JOT917518 JYP917512:JYP917518 KIL917512:KIL917518 KSH917512:KSH917518 LCD917512:LCD917518 LLZ917512:LLZ917518 LVV917512:LVV917518 MFR917512:MFR917518 MPN917512:MPN917518 MZJ917512:MZJ917518 NJF917512:NJF917518 NTB917512:NTB917518 OCX917512:OCX917518 OMT917512:OMT917518 OWP917512:OWP917518 PGL917512:PGL917518 PQH917512:PQH917518 QAD917512:QAD917518 QJZ917512:QJZ917518 QTV917512:QTV917518 RDR917512:RDR917518 RNN917512:RNN917518 RXJ917512:RXJ917518 SHF917512:SHF917518 SRB917512:SRB917518 TAX917512:TAX917518 TKT917512:TKT917518 TUP917512:TUP917518 UEL917512:UEL917518 UOH917512:UOH917518 UYD917512:UYD917518 VHZ917512:VHZ917518 VRV917512:VRV917518 WBR917512:WBR917518 WLN917512:WLN917518 WVJ917512:WVJ917518 B983048:B983054 IX983048:IX983054 ST983048:ST983054 ACP983048:ACP983054 AML983048:AML983054 AWH983048:AWH983054 BGD983048:BGD983054 BPZ983048:BPZ983054 BZV983048:BZV983054 CJR983048:CJR983054 CTN983048:CTN983054 DDJ983048:DDJ983054 DNF983048:DNF983054 DXB983048:DXB983054 EGX983048:EGX983054 EQT983048:EQT983054 FAP983048:FAP983054 FKL983048:FKL983054 FUH983048:FUH983054 GED983048:GED983054 GNZ983048:GNZ983054 GXV983048:GXV983054 HHR983048:HHR983054 HRN983048:HRN983054 IBJ983048:IBJ983054 ILF983048:ILF983054 IVB983048:IVB983054 JEX983048:JEX983054 JOT983048:JOT983054 JYP983048:JYP983054 KIL983048:KIL983054 KSH983048:KSH983054 LCD983048:LCD983054 LLZ983048:LLZ983054 LVV983048:LVV983054 MFR983048:MFR983054 MPN983048:MPN983054 MZJ983048:MZJ983054 NJF983048:NJF983054 NTB983048:NTB983054 OCX983048:OCX983054 OMT983048:OMT983054 OWP983048:OWP983054 PGL983048:PGL983054 PQH983048:PQH983054 QAD983048:QAD983054 QJZ983048:QJZ983054 QTV983048:QTV983054 RDR983048:RDR983054 RNN983048:RNN983054 RXJ983048:RXJ983054 SHF983048:SHF983054 SRB983048:SRB983054 TAX983048:TAX983054 TKT983048:TKT983054 TUP983048:TUP983054 UEL983048:UEL983054 UOH983048:UOH983054 UYD983048:UYD983054 VHZ983048:VHZ983054 VRV983048:VRV983054 WBR983048:WBR983054 WLN983048:WLN983054 IX8:IX13 ST8:ST13 ACP8:ACP13 AML8:AML13 AWH8:AWH13 BGD8:BGD13 BPZ8:BPZ13 BZV8:BZV13 CJR8:CJR13 CTN8:CTN13 DDJ8:DDJ13 DNF8:DNF13 DXB8:DXB13 EGX8:EGX13 EQT8:EQT13 FAP8:FAP13 FKL8:FKL13 FUH8:FUH13 GED8:GED13 GNZ8:GNZ13 GXV8:GXV13 HHR8:HHR13 HRN8:HRN13 IBJ8:IBJ13 ILF8:ILF13 IVB8:IVB13 JEX8:JEX13 JOT8:JOT13 JYP8:JYP13 KIL8:KIL13 KSH8:KSH13 LCD8:LCD13 LLZ8:LLZ13 LVV8:LVV13 MFR8:MFR13 MPN8:MPN13 MZJ8:MZJ13 NJF8:NJF13 NTB8:NTB13 OCX8:OCX13 OMT8:OMT13 OWP8:OWP13 PGL8:PGL13 PQH8:PQH13 QAD8:QAD13 QJZ8:QJZ13 QTV8:QTV13 RDR8:RDR13 RNN8:RNN13 RXJ8:RXJ13 SHF8:SHF13 SRB8:SRB13 TAX8:TAX13 TKT8:TKT13 TUP8:TUP13 UEL8:UEL13 UOH8:UOH13 UYD8:UYD13 VHZ8:VHZ13 VRV8:VRV13 WBR8:WBR13 WLN8:WLN13 WVJ8:WVJ13 B8:B13" xr:uid="{00000000-0002-0000-0100-000000000000}">
      <formula1>-9.99999999999999E+28</formula1>
      <formula2>9.99999999999999E+28</formula2>
    </dataValidation>
  </dataValidations>
  <pageMargins left="0.7" right="0.7" top="0.75" bottom="0.75" header="0.3" footer="0.3"/>
  <pageSetup paperSize="9" scale="62" orientation="landscape" horizontalDpi="4294967295" verticalDpi="4294967295" r:id="rId1"/>
  <drawing r:id="rId2"/>
  <legacyDrawing r:id="rId3"/>
  <oleObjects>
    <mc:AlternateContent xmlns:mc="http://schemas.openxmlformats.org/markup-compatibility/2006">
      <mc:Choice Requires="x14">
        <oleObject progId="Equation.3" shapeId="72705" r:id="rId4">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72705" r:id="rId4"/>
      </mc:Fallback>
    </mc:AlternateContent>
    <mc:AlternateContent xmlns:mc="http://schemas.openxmlformats.org/markup-compatibility/2006">
      <mc:Choice Requires="x14">
        <oleObject progId="Equation.3" shapeId="72706" r:id="rId6">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72706" r:id="rId6"/>
      </mc:Fallback>
    </mc:AlternateContent>
    <mc:AlternateContent xmlns:mc="http://schemas.openxmlformats.org/markup-compatibility/2006">
      <mc:Choice Requires="x14">
        <oleObject progId="Equation.3" shapeId="72707" r:id="rId7">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72707" r:id="rId7"/>
      </mc:Fallback>
    </mc:AlternateContent>
    <mc:AlternateContent xmlns:mc="http://schemas.openxmlformats.org/markup-compatibility/2006">
      <mc:Choice Requires="x14">
        <oleObject progId="Equation.3" shapeId="72708" r:id="rId8">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72708" r:id="rId8"/>
      </mc:Fallback>
    </mc:AlternateContent>
    <mc:AlternateContent xmlns:mc="http://schemas.openxmlformats.org/markup-compatibility/2006">
      <mc:Choice Requires="x14">
        <oleObject progId="Equation.3" shapeId="72709" r:id="rId9">
          <objectPr defaultSize="0" autoPict="0" r:id="rId5">
            <anchor moveWithCells="1">
              <from>
                <xdr:col>0</xdr:col>
                <xdr:colOff>1266825</xdr:colOff>
                <xdr:row>0</xdr:row>
                <xdr:rowOff>0</xdr:rowOff>
              </from>
              <to>
                <xdr:col>0</xdr:col>
                <xdr:colOff>1266825</xdr:colOff>
                <xdr:row>2</xdr:row>
                <xdr:rowOff>47625</xdr:rowOff>
              </to>
            </anchor>
          </objectPr>
        </oleObject>
      </mc:Choice>
      <mc:Fallback>
        <oleObject progId="Equation.3" shapeId="72709" r:id="rId9"/>
      </mc:Fallback>
    </mc:AlternateContent>
    <mc:AlternateContent xmlns:mc="http://schemas.openxmlformats.org/markup-compatibility/2006">
      <mc:Choice Requires="x14">
        <oleObject progId="Equation.3" shapeId="72710" r:id="rId10">
          <objectPr defaultSize="0" autoPict="0" r:id="rId5">
            <anchor moveWithCells="1">
              <from>
                <xdr:col>0</xdr:col>
                <xdr:colOff>1266825</xdr:colOff>
                <xdr:row>0</xdr:row>
                <xdr:rowOff>0</xdr:rowOff>
              </from>
              <to>
                <xdr:col>0</xdr:col>
                <xdr:colOff>1266825</xdr:colOff>
                <xdr:row>2</xdr:row>
                <xdr:rowOff>47625</xdr:rowOff>
              </to>
            </anchor>
          </objectPr>
        </oleObject>
      </mc:Choice>
      <mc:Fallback>
        <oleObject progId="Equation.3" shapeId="72710" r:id="rId10"/>
      </mc:Fallback>
    </mc:AlternateContent>
    <mc:AlternateContent xmlns:mc="http://schemas.openxmlformats.org/markup-compatibility/2006">
      <mc:Choice Requires="x14">
        <oleObject progId="Equation.3" shapeId="72711" r:id="rId11">
          <objectPr defaultSize="0" autoPict="0" r:id="rId5">
            <anchor moveWithCells="1">
              <from>
                <xdr:col>0</xdr:col>
                <xdr:colOff>1266825</xdr:colOff>
                <xdr:row>0</xdr:row>
                <xdr:rowOff>0</xdr:rowOff>
              </from>
              <to>
                <xdr:col>0</xdr:col>
                <xdr:colOff>1266825</xdr:colOff>
                <xdr:row>2</xdr:row>
                <xdr:rowOff>47625</xdr:rowOff>
              </to>
            </anchor>
          </objectPr>
        </oleObject>
      </mc:Choice>
      <mc:Fallback>
        <oleObject progId="Equation.3" shapeId="72711" r:id="rId11"/>
      </mc:Fallback>
    </mc:AlternateContent>
    <mc:AlternateContent xmlns:mc="http://schemas.openxmlformats.org/markup-compatibility/2006">
      <mc:Choice Requires="x14">
        <oleObject progId="Equation.3" shapeId="72712" r:id="rId12">
          <objectPr defaultSize="0" autoPict="0" r:id="rId5">
            <anchor moveWithCells="1">
              <from>
                <xdr:col>0</xdr:col>
                <xdr:colOff>1266825</xdr:colOff>
                <xdr:row>0</xdr:row>
                <xdr:rowOff>0</xdr:rowOff>
              </from>
              <to>
                <xdr:col>0</xdr:col>
                <xdr:colOff>1266825</xdr:colOff>
                <xdr:row>2</xdr:row>
                <xdr:rowOff>47625</xdr:rowOff>
              </to>
            </anchor>
          </objectPr>
        </oleObject>
      </mc:Choice>
      <mc:Fallback>
        <oleObject progId="Equation.3" shapeId="72712" r:id="rId12"/>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82524-043F-4356-ABA7-A77E81A2F3B6}">
  <sheetPr>
    <tabColor rgb="FFBDCFEA"/>
    <pageSetUpPr fitToPage="1"/>
  </sheetPr>
  <dimension ref="A1:F15"/>
  <sheetViews>
    <sheetView showGridLines="0" view="pageBreakPreview" zoomScale="60" zoomScaleNormal="100" workbookViewId="0">
      <selection activeCell="C13" sqref="C13"/>
    </sheetView>
  </sheetViews>
  <sheetFormatPr defaultRowHeight="15.75" x14ac:dyDescent="0.25"/>
  <cols>
    <col min="1" max="1" width="37.125" style="483" customWidth="1"/>
    <col min="2" max="2" width="66.375" style="483" customWidth="1"/>
    <col min="3" max="3" width="16.5" style="483" customWidth="1"/>
    <col min="4" max="4" width="11.625" style="483" customWidth="1"/>
    <col min="5" max="5" width="10.5" style="483" customWidth="1"/>
    <col min="6" max="6" width="18.125" style="483" customWidth="1"/>
    <col min="7" max="256" width="9" style="483"/>
    <col min="257" max="257" width="37.125" style="483" customWidth="1"/>
    <col min="258" max="258" width="66.375" style="483" customWidth="1"/>
    <col min="259" max="259" width="16.5" style="483" customWidth="1"/>
    <col min="260" max="260" width="11.625" style="483" customWidth="1"/>
    <col min="261" max="261" width="10.5" style="483" customWidth="1"/>
    <col min="262" max="262" width="18.125" style="483" customWidth="1"/>
    <col min="263" max="512" width="9" style="483"/>
    <col min="513" max="513" width="37.125" style="483" customWidth="1"/>
    <col min="514" max="514" width="66.375" style="483" customWidth="1"/>
    <col min="515" max="515" width="16.5" style="483" customWidth="1"/>
    <col min="516" max="516" width="11.625" style="483" customWidth="1"/>
    <col min="517" max="517" width="10.5" style="483" customWidth="1"/>
    <col min="518" max="518" width="18.125" style="483" customWidth="1"/>
    <col min="519" max="768" width="9" style="483"/>
    <col min="769" max="769" width="37.125" style="483" customWidth="1"/>
    <col min="770" max="770" width="66.375" style="483" customWidth="1"/>
    <col min="771" max="771" width="16.5" style="483" customWidth="1"/>
    <col min="772" max="772" width="11.625" style="483" customWidth="1"/>
    <col min="773" max="773" width="10.5" style="483" customWidth="1"/>
    <col min="774" max="774" width="18.125" style="483" customWidth="1"/>
    <col min="775" max="1024" width="9" style="483"/>
    <col min="1025" max="1025" width="37.125" style="483" customWidth="1"/>
    <col min="1026" max="1026" width="66.375" style="483" customWidth="1"/>
    <col min="1027" max="1027" width="16.5" style="483" customWidth="1"/>
    <col min="1028" max="1028" width="11.625" style="483" customWidth="1"/>
    <col min="1029" max="1029" width="10.5" style="483" customWidth="1"/>
    <col min="1030" max="1030" width="18.125" style="483" customWidth="1"/>
    <col min="1031" max="1280" width="9" style="483"/>
    <col min="1281" max="1281" width="37.125" style="483" customWidth="1"/>
    <col min="1282" max="1282" width="66.375" style="483" customWidth="1"/>
    <col min="1283" max="1283" width="16.5" style="483" customWidth="1"/>
    <col min="1284" max="1284" width="11.625" style="483" customWidth="1"/>
    <col min="1285" max="1285" width="10.5" style="483" customWidth="1"/>
    <col min="1286" max="1286" width="18.125" style="483" customWidth="1"/>
    <col min="1287" max="1536" width="9" style="483"/>
    <col min="1537" max="1537" width="37.125" style="483" customWidth="1"/>
    <col min="1538" max="1538" width="66.375" style="483" customWidth="1"/>
    <col min="1539" max="1539" width="16.5" style="483" customWidth="1"/>
    <col min="1540" max="1540" width="11.625" style="483" customWidth="1"/>
    <col min="1541" max="1541" width="10.5" style="483" customWidth="1"/>
    <col min="1542" max="1542" width="18.125" style="483" customWidth="1"/>
    <col min="1543" max="1792" width="9" style="483"/>
    <col min="1793" max="1793" width="37.125" style="483" customWidth="1"/>
    <col min="1794" max="1794" width="66.375" style="483" customWidth="1"/>
    <col min="1795" max="1795" width="16.5" style="483" customWidth="1"/>
    <col min="1796" max="1796" width="11.625" style="483" customWidth="1"/>
    <col min="1797" max="1797" width="10.5" style="483" customWidth="1"/>
    <col min="1798" max="1798" width="18.125" style="483" customWidth="1"/>
    <col min="1799" max="2048" width="9" style="483"/>
    <col min="2049" max="2049" width="37.125" style="483" customWidth="1"/>
    <col min="2050" max="2050" width="66.375" style="483" customWidth="1"/>
    <col min="2051" max="2051" width="16.5" style="483" customWidth="1"/>
    <col min="2052" max="2052" width="11.625" style="483" customWidth="1"/>
    <col min="2053" max="2053" width="10.5" style="483" customWidth="1"/>
    <col min="2054" max="2054" width="18.125" style="483" customWidth="1"/>
    <col min="2055" max="2304" width="9" style="483"/>
    <col min="2305" max="2305" width="37.125" style="483" customWidth="1"/>
    <col min="2306" max="2306" width="66.375" style="483" customWidth="1"/>
    <col min="2307" max="2307" width="16.5" style="483" customWidth="1"/>
    <col min="2308" max="2308" width="11.625" style="483" customWidth="1"/>
    <col min="2309" max="2309" width="10.5" style="483" customWidth="1"/>
    <col min="2310" max="2310" width="18.125" style="483" customWidth="1"/>
    <col min="2311" max="2560" width="9" style="483"/>
    <col min="2561" max="2561" width="37.125" style="483" customWidth="1"/>
    <col min="2562" max="2562" width="66.375" style="483" customWidth="1"/>
    <col min="2563" max="2563" width="16.5" style="483" customWidth="1"/>
    <col min="2564" max="2564" width="11.625" style="483" customWidth="1"/>
    <col min="2565" max="2565" width="10.5" style="483" customWidth="1"/>
    <col min="2566" max="2566" width="18.125" style="483" customWidth="1"/>
    <col min="2567" max="2816" width="9" style="483"/>
    <col min="2817" max="2817" width="37.125" style="483" customWidth="1"/>
    <col min="2818" max="2818" width="66.375" style="483" customWidth="1"/>
    <col min="2819" max="2819" width="16.5" style="483" customWidth="1"/>
    <col min="2820" max="2820" width="11.625" style="483" customWidth="1"/>
    <col min="2821" max="2821" width="10.5" style="483" customWidth="1"/>
    <col min="2822" max="2822" width="18.125" style="483" customWidth="1"/>
    <col min="2823" max="3072" width="9" style="483"/>
    <col min="3073" max="3073" width="37.125" style="483" customWidth="1"/>
    <col min="3074" max="3074" width="66.375" style="483" customWidth="1"/>
    <col min="3075" max="3075" width="16.5" style="483" customWidth="1"/>
    <col min="3076" max="3076" width="11.625" style="483" customWidth="1"/>
    <col min="3077" max="3077" width="10.5" style="483" customWidth="1"/>
    <col min="3078" max="3078" width="18.125" style="483" customWidth="1"/>
    <col min="3079" max="3328" width="9" style="483"/>
    <col min="3329" max="3329" width="37.125" style="483" customWidth="1"/>
    <col min="3330" max="3330" width="66.375" style="483" customWidth="1"/>
    <col min="3331" max="3331" width="16.5" style="483" customWidth="1"/>
    <col min="3332" max="3332" width="11.625" style="483" customWidth="1"/>
    <col min="3333" max="3333" width="10.5" style="483" customWidth="1"/>
    <col min="3334" max="3334" width="18.125" style="483" customWidth="1"/>
    <col min="3335" max="3584" width="9" style="483"/>
    <col min="3585" max="3585" width="37.125" style="483" customWidth="1"/>
    <col min="3586" max="3586" width="66.375" style="483" customWidth="1"/>
    <col min="3587" max="3587" width="16.5" style="483" customWidth="1"/>
    <col min="3588" max="3588" width="11.625" style="483" customWidth="1"/>
    <col min="3589" max="3589" width="10.5" style="483" customWidth="1"/>
    <col min="3590" max="3590" width="18.125" style="483" customWidth="1"/>
    <col min="3591" max="3840" width="9" style="483"/>
    <col min="3841" max="3841" width="37.125" style="483" customWidth="1"/>
    <col min="3842" max="3842" width="66.375" style="483" customWidth="1"/>
    <col min="3843" max="3843" width="16.5" style="483" customWidth="1"/>
    <col min="3844" max="3844" width="11.625" style="483" customWidth="1"/>
    <col min="3845" max="3845" width="10.5" style="483" customWidth="1"/>
    <col min="3846" max="3846" width="18.125" style="483" customWidth="1"/>
    <col min="3847" max="4096" width="9" style="483"/>
    <col min="4097" max="4097" width="37.125" style="483" customWidth="1"/>
    <col min="4098" max="4098" width="66.375" style="483" customWidth="1"/>
    <col min="4099" max="4099" width="16.5" style="483" customWidth="1"/>
    <col min="4100" max="4100" width="11.625" style="483" customWidth="1"/>
    <col min="4101" max="4101" width="10.5" style="483" customWidth="1"/>
    <col min="4102" max="4102" width="18.125" style="483" customWidth="1"/>
    <col min="4103" max="4352" width="9" style="483"/>
    <col min="4353" max="4353" width="37.125" style="483" customWidth="1"/>
    <col min="4354" max="4354" width="66.375" style="483" customWidth="1"/>
    <col min="4355" max="4355" width="16.5" style="483" customWidth="1"/>
    <col min="4356" max="4356" width="11.625" style="483" customWidth="1"/>
    <col min="4357" max="4357" width="10.5" style="483" customWidth="1"/>
    <col min="4358" max="4358" width="18.125" style="483" customWidth="1"/>
    <col min="4359" max="4608" width="9" style="483"/>
    <col min="4609" max="4609" width="37.125" style="483" customWidth="1"/>
    <col min="4610" max="4610" width="66.375" style="483" customWidth="1"/>
    <col min="4611" max="4611" width="16.5" style="483" customWidth="1"/>
    <col min="4612" max="4612" width="11.625" style="483" customWidth="1"/>
    <col min="4613" max="4613" width="10.5" style="483" customWidth="1"/>
    <col min="4614" max="4614" width="18.125" style="483" customWidth="1"/>
    <col min="4615" max="4864" width="9" style="483"/>
    <col min="4865" max="4865" width="37.125" style="483" customWidth="1"/>
    <col min="4866" max="4866" width="66.375" style="483" customWidth="1"/>
    <col min="4867" max="4867" width="16.5" style="483" customWidth="1"/>
    <col min="4868" max="4868" width="11.625" style="483" customWidth="1"/>
    <col min="4869" max="4869" width="10.5" style="483" customWidth="1"/>
    <col min="4870" max="4870" width="18.125" style="483" customWidth="1"/>
    <col min="4871" max="5120" width="9" style="483"/>
    <col min="5121" max="5121" width="37.125" style="483" customWidth="1"/>
    <col min="5122" max="5122" width="66.375" style="483" customWidth="1"/>
    <col min="5123" max="5123" width="16.5" style="483" customWidth="1"/>
    <col min="5124" max="5124" width="11.625" style="483" customWidth="1"/>
    <col min="5125" max="5125" width="10.5" style="483" customWidth="1"/>
    <col min="5126" max="5126" width="18.125" style="483" customWidth="1"/>
    <col min="5127" max="5376" width="9" style="483"/>
    <col min="5377" max="5377" width="37.125" style="483" customWidth="1"/>
    <col min="5378" max="5378" width="66.375" style="483" customWidth="1"/>
    <col min="5379" max="5379" width="16.5" style="483" customWidth="1"/>
    <col min="5380" max="5380" width="11.625" style="483" customWidth="1"/>
    <col min="5381" max="5381" width="10.5" style="483" customWidth="1"/>
    <col min="5382" max="5382" width="18.125" style="483" customWidth="1"/>
    <col min="5383" max="5632" width="9" style="483"/>
    <col min="5633" max="5633" width="37.125" style="483" customWidth="1"/>
    <col min="5634" max="5634" width="66.375" style="483" customWidth="1"/>
    <col min="5635" max="5635" width="16.5" style="483" customWidth="1"/>
    <col min="5636" max="5636" width="11.625" style="483" customWidth="1"/>
    <col min="5637" max="5637" width="10.5" style="483" customWidth="1"/>
    <col min="5638" max="5638" width="18.125" style="483" customWidth="1"/>
    <col min="5639" max="5888" width="9" style="483"/>
    <col min="5889" max="5889" width="37.125" style="483" customWidth="1"/>
    <col min="5890" max="5890" width="66.375" style="483" customWidth="1"/>
    <col min="5891" max="5891" width="16.5" style="483" customWidth="1"/>
    <col min="5892" max="5892" width="11.625" style="483" customWidth="1"/>
    <col min="5893" max="5893" width="10.5" style="483" customWidth="1"/>
    <col min="5894" max="5894" width="18.125" style="483" customWidth="1"/>
    <col min="5895" max="6144" width="9" style="483"/>
    <col min="6145" max="6145" width="37.125" style="483" customWidth="1"/>
    <col min="6146" max="6146" width="66.375" style="483" customWidth="1"/>
    <col min="6147" max="6147" width="16.5" style="483" customWidth="1"/>
    <col min="6148" max="6148" width="11.625" style="483" customWidth="1"/>
    <col min="6149" max="6149" width="10.5" style="483" customWidth="1"/>
    <col min="6150" max="6150" width="18.125" style="483" customWidth="1"/>
    <col min="6151" max="6400" width="9" style="483"/>
    <col min="6401" max="6401" width="37.125" style="483" customWidth="1"/>
    <col min="6402" max="6402" width="66.375" style="483" customWidth="1"/>
    <col min="6403" max="6403" width="16.5" style="483" customWidth="1"/>
    <col min="6404" max="6404" width="11.625" style="483" customWidth="1"/>
    <col min="6405" max="6405" width="10.5" style="483" customWidth="1"/>
    <col min="6406" max="6406" width="18.125" style="483" customWidth="1"/>
    <col min="6407" max="6656" width="9" style="483"/>
    <col min="6657" max="6657" width="37.125" style="483" customWidth="1"/>
    <col min="6658" max="6658" width="66.375" style="483" customWidth="1"/>
    <col min="6659" max="6659" width="16.5" style="483" customWidth="1"/>
    <col min="6660" max="6660" width="11.625" style="483" customWidth="1"/>
    <col min="6661" max="6661" width="10.5" style="483" customWidth="1"/>
    <col min="6662" max="6662" width="18.125" style="483" customWidth="1"/>
    <col min="6663" max="6912" width="9" style="483"/>
    <col min="6913" max="6913" width="37.125" style="483" customWidth="1"/>
    <col min="6914" max="6914" width="66.375" style="483" customWidth="1"/>
    <col min="6915" max="6915" width="16.5" style="483" customWidth="1"/>
    <col min="6916" max="6916" width="11.625" style="483" customWidth="1"/>
    <col min="6917" max="6917" width="10.5" style="483" customWidth="1"/>
    <col min="6918" max="6918" width="18.125" style="483" customWidth="1"/>
    <col min="6919" max="7168" width="9" style="483"/>
    <col min="7169" max="7169" width="37.125" style="483" customWidth="1"/>
    <col min="7170" max="7170" width="66.375" style="483" customWidth="1"/>
    <col min="7171" max="7171" width="16.5" style="483" customWidth="1"/>
    <col min="7172" max="7172" width="11.625" style="483" customWidth="1"/>
    <col min="7173" max="7173" width="10.5" style="483" customWidth="1"/>
    <col min="7174" max="7174" width="18.125" style="483" customWidth="1"/>
    <col min="7175" max="7424" width="9" style="483"/>
    <col min="7425" max="7425" width="37.125" style="483" customWidth="1"/>
    <col min="7426" max="7426" width="66.375" style="483" customWidth="1"/>
    <col min="7427" max="7427" width="16.5" style="483" customWidth="1"/>
    <col min="7428" max="7428" width="11.625" style="483" customWidth="1"/>
    <col min="7429" max="7429" width="10.5" style="483" customWidth="1"/>
    <col min="7430" max="7430" width="18.125" style="483" customWidth="1"/>
    <col min="7431" max="7680" width="9" style="483"/>
    <col min="7681" max="7681" width="37.125" style="483" customWidth="1"/>
    <col min="7682" max="7682" width="66.375" style="483" customWidth="1"/>
    <col min="7683" max="7683" width="16.5" style="483" customWidth="1"/>
    <col min="7684" max="7684" width="11.625" style="483" customWidth="1"/>
    <col min="7685" max="7685" width="10.5" style="483" customWidth="1"/>
    <col min="7686" max="7686" width="18.125" style="483" customWidth="1"/>
    <col min="7687" max="7936" width="9" style="483"/>
    <col min="7937" max="7937" width="37.125" style="483" customWidth="1"/>
    <col min="7938" max="7938" width="66.375" style="483" customWidth="1"/>
    <col min="7939" max="7939" width="16.5" style="483" customWidth="1"/>
    <col min="7940" max="7940" width="11.625" style="483" customWidth="1"/>
    <col min="7941" max="7941" width="10.5" style="483" customWidth="1"/>
    <col min="7942" max="7942" width="18.125" style="483" customWidth="1"/>
    <col min="7943" max="8192" width="9" style="483"/>
    <col min="8193" max="8193" width="37.125" style="483" customWidth="1"/>
    <col min="8194" max="8194" width="66.375" style="483" customWidth="1"/>
    <col min="8195" max="8195" width="16.5" style="483" customWidth="1"/>
    <col min="8196" max="8196" width="11.625" style="483" customWidth="1"/>
    <col min="8197" max="8197" width="10.5" style="483" customWidth="1"/>
    <col min="8198" max="8198" width="18.125" style="483" customWidth="1"/>
    <col min="8199" max="8448" width="9" style="483"/>
    <col min="8449" max="8449" width="37.125" style="483" customWidth="1"/>
    <col min="8450" max="8450" width="66.375" style="483" customWidth="1"/>
    <col min="8451" max="8451" width="16.5" style="483" customWidth="1"/>
    <col min="8452" max="8452" width="11.625" style="483" customWidth="1"/>
    <col min="8453" max="8453" width="10.5" style="483" customWidth="1"/>
    <col min="8454" max="8454" width="18.125" style="483" customWidth="1"/>
    <col min="8455" max="8704" width="9" style="483"/>
    <col min="8705" max="8705" width="37.125" style="483" customWidth="1"/>
    <col min="8706" max="8706" width="66.375" style="483" customWidth="1"/>
    <col min="8707" max="8707" width="16.5" style="483" customWidth="1"/>
    <col min="8708" max="8708" width="11.625" style="483" customWidth="1"/>
    <col min="8709" max="8709" width="10.5" style="483" customWidth="1"/>
    <col min="8710" max="8710" width="18.125" style="483" customWidth="1"/>
    <col min="8711" max="8960" width="9" style="483"/>
    <col min="8961" max="8961" width="37.125" style="483" customWidth="1"/>
    <col min="8962" max="8962" width="66.375" style="483" customWidth="1"/>
    <col min="8963" max="8963" width="16.5" style="483" customWidth="1"/>
    <col min="8964" max="8964" width="11.625" style="483" customWidth="1"/>
    <col min="8965" max="8965" width="10.5" style="483" customWidth="1"/>
    <col min="8966" max="8966" width="18.125" style="483" customWidth="1"/>
    <col min="8967" max="9216" width="9" style="483"/>
    <col min="9217" max="9217" width="37.125" style="483" customWidth="1"/>
    <col min="9218" max="9218" width="66.375" style="483" customWidth="1"/>
    <col min="9219" max="9219" width="16.5" style="483" customWidth="1"/>
    <col min="9220" max="9220" width="11.625" style="483" customWidth="1"/>
    <col min="9221" max="9221" width="10.5" style="483" customWidth="1"/>
    <col min="9222" max="9222" width="18.125" style="483" customWidth="1"/>
    <col min="9223" max="9472" width="9" style="483"/>
    <col min="9473" max="9473" width="37.125" style="483" customWidth="1"/>
    <col min="9474" max="9474" width="66.375" style="483" customWidth="1"/>
    <col min="9475" max="9475" width="16.5" style="483" customWidth="1"/>
    <col min="9476" max="9476" width="11.625" style="483" customWidth="1"/>
    <col min="9477" max="9477" width="10.5" style="483" customWidth="1"/>
    <col min="9478" max="9478" width="18.125" style="483" customWidth="1"/>
    <col min="9479" max="9728" width="9" style="483"/>
    <col min="9729" max="9729" width="37.125" style="483" customWidth="1"/>
    <col min="9730" max="9730" width="66.375" style="483" customWidth="1"/>
    <col min="9731" max="9731" width="16.5" style="483" customWidth="1"/>
    <col min="9732" max="9732" width="11.625" style="483" customWidth="1"/>
    <col min="9733" max="9733" width="10.5" style="483" customWidth="1"/>
    <col min="9734" max="9734" width="18.125" style="483" customWidth="1"/>
    <col min="9735" max="9984" width="9" style="483"/>
    <col min="9985" max="9985" width="37.125" style="483" customWidth="1"/>
    <col min="9986" max="9986" width="66.375" style="483" customWidth="1"/>
    <col min="9987" max="9987" width="16.5" style="483" customWidth="1"/>
    <col min="9988" max="9988" width="11.625" style="483" customWidth="1"/>
    <col min="9989" max="9989" width="10.5" style="483" customWidth="1"/>
    <col min="9990" max="9990" width="18.125" style="483" customWidth="1"/>
    <col min="9991" max="10240" width="9" style="483"/>
    <col min="10241" max="10241" width="37.125" style="483" customWidth="1"/>
    <col min="10242" max="10242" width="66.375" style="483" customWidth="1"/>
    <col min="10243" max="10243" width="16.5" style="483" customWidth="1"/>
    <col min="10244" max="10244" width="11.625" style="483" customWidth="1"/>
    <col min="10245" max="10245" width="10.5" style="483" customWidth="1"/>
    <col min="10246" max="10246" width="18.125" style="483" customWidth="1"/>
    <col min="10247" max="10496" width="9" style="483"/>
    <col min="10497" max="10497" width="37.125" style="483" customWidth="1"/>
    <col min="10498" max="10498" width="66.375" style="483" customWidth="1"/>
    <col min="10499" max="10499" width="16.5" style="483" customWidth="1"/>
    <col min="10500" max="10500" width="11.625" style="483" customWidth="1"/>
    <col min="10501" max="10501" width="10.5" style="483" customWidth="1"/>
    <col min="10502" max="10502" width="18.125" style="483" customWidth="1"/>
    <col min="10503" max="10752" width="9" style="483"/>
    <col min="10753" max="10753" width="37.125" style="483" customWidth="1"/>
    <col min="10754" max="10754" width="66.375" style="483" customWidth="1"/>
    <col min="10755" max="10755" width="16.5" style="483" customWidth="1"/>
    <col min="10756" max="10756" width="11.625" style="483" customWidth="1"/>
    <col min="10757" max="10757" width="10.5" style="483" customWidth="1"/>
    <col min="10758" max="10758" width="18.125" style="483" customWidth="1"/>
    <col min="10759" max="11008" width="9" style="483"/>
    <col min="11009" max="11009" width="37.125" style="483" customWidth="1"/>
    <col min="11010" max="11010" width="66.375" style="483" customWidth="1"/>
    <col min="11011" max="11011" width="16.5" style="483" customWidth="1"/>
    <col min="11012" max="11012" width="11.625" style="483" customWidth="1"/>
    <col min="11013" max="11013" width="10.5" style="483" customWidth="1"/>
    <col min="11014" max="11014" width="18.125" style="483" customWidth="1"/>
    <col min="11015" max="11264" width="9" style="483"/>
    <col min="11265" max="11265" width="37.125" style="483" customWidth="1"/>
    <col min="11266" max="11266" width="66.375" style="483" customWidth="1"/>
    <col min="11267" max="11267" width="16.5" style="483" customWidth="1"/>
    <col min="11268" max="11268" width="11.625" style="483" customWidth="1"/>
    <col min="11269" max="11269" width="10.5" style="483" customWidth="1"/>
    <col min="11270" max="11270" width="18.125" style="483" customWidth="1"/>
    <col min="11271" max="11520" width="9" style="483"/>
    <col min="11521" max="11521" width="37.125" style="483" customWidth="1"/>
    <col min="11522" max="11522" width="66.375" style="483" customWidth="1"/>
    <col min="11523" max="11523" width="16.5" style="483" customWidth="1"/>
    <col min="11524" max="11524" width="11.625" style="483" customWidth="1"/>
    <col min="11525" max="11525" width="10.5" style="483" customWidth="1"/>
    <col min="11526" max="11526" width="18.125" style="483" customWidth="1"/>
    <col min="11527" max="11776" width="9" style="483"/>
    <col min="11777" max="11777" width="37.125" style="483" customWidth="1"/>
    <col min="11778" max="11778" width="66.375" style="483" customWidth="1"/>
    <col min="11779" max="11779" width="16.5" style="483" customWidth="1"/>
    <col min="11780" max="11780" width="11.625" style="483" customWidth="1"/>
    <col min="11781" max="11781" width="10.5" style="483" customWidth="1"/>
    <col min="11782" max="11782" width="18.125" style="483" customWidth="1"/>
    <col min="11783" max="12032" width="9" style="483"/>
    <col min="12033" max="12033" width="37.125" style="483" customWidth="1"/>
    <col min="12034" max="12034" width="66.375" style="483" customWidth="1"/>
    <col min="12035" max="12035" width="16.5" style="483" customWidth="1"/>
    <col min="12036" max="12036" width="11.625" style="483" customWidth="1"/>
    <col min="12037" max="12037" width="10.5" style="483" customWidth="1"/>
    <col min="12038" max="12038" width="18.125" style="483" customWidth="1"/>
    <col min="12039" max="12288" width="9" style="483"/>
    <col min="12289" max="12289" width="37.125" style="483" customWidth="1"/>
    <col min="12290" max="12290" width="66.375" style="483" customWidth="1"/>
    <col min="12291" max="12291" width="16.5" style="483" customWidth="1"/>
    <col min="12292" max="12292" width="11.625" style="483" customWidth="1"/>
    <col min="12293" max="12293" width="10.5" style="483" customWidth="1"/>
    <col min="12294" max="12294" width="18.125" style="483" customWidth="1"/>
    <col min="12295" max="12544" width="9" style="483"/>
    <col min="12545" max="12545" width="37.125" style="483" customWidth="1"/>
    <col min="12546" max="12546" width="66.375" style="483" customWidth="1"/>
    <col min="12547" max="12547" width="16.5" style="483" customWidth="1"/>
    <col min="12548" max="12548" width="11.625" style="483" customWidth="1"/>
    <col min="12549" max="12549" width="10.5" style="483" customWidth="1"/>
    <col min="12550" max="12550" width="18.125" style="483" customWidth="1"/>
    <col min="12551" max="12800" width="9" style="483"/>
    <col min="12801" max="12801" width="37.125" style="483" customWidth="1"/>
    <col min="12802" max="12802" width="66.375" style="483" customWidth="1"/>
    <col min="12803" max="12803" width="16.5" style="483" customWidth="1"/>
    <col min="12804" max="12804" width="11.625" style="483" customWidth="1"/>
    <col min="12805" max="12805" width="10.5" style="483" customWidth="1"/>
    <col min="12806" max="12806" width="18.125" style="483" customWidth="1"/>
    <col min="12807" max="13056" width="9" style="483"/>
    <col min="13057" max="13057" width="37.125" style="483" customWidth="1"/>
    <col min="13058" max="13058" width="66.375" style="483" customWidth="1"/>
    <col min="13059" max="13059" width="16.5" style="483" customWidth="1"/>
    <col min="13060" max="13060" width="11.625" style="483" customWidth="1"/>
    <col min="13061" max="13061" width="10.5" style="483" customWidth="1"/>
    <col min="13062" max="13062" width="18.125" style="483" customWidth="1"/>
    <col min="13063" max="13312" width="9" style="483"/>
    <col min="13313" max="13313" width="37.125" style="483" customWidth="1"/>
    <col min="13314" max="13314" width="66.375" style="483" customWidth="1"/>
    <col min="13315" max="13315" width="16.5" style="483" customWidth="1"/>
    <col min="13316" max="13316" width="11.625" style="483" customWidth="1"/>
    <col min="13317" max="13317" width="10.5" style="483" customWidth="1"/>
    <col min="13318" max="13318" width="18.125" style="483" customWidth="1"/>
    <col min="13319" max="13568" width="9" style="483"/>
    <col min="13569" max="13569" width="37.125" style="483" customWidth="1"/>
    <col min="13570" max="13570" width="66.375" style="483" customWidth="1"/>
    <col min="13571" max="13571" width="16.5" style="483" customWidth="1"/>
    <col min="13572" max="13572" width="11.625" style="483" customWidth="1"/>
    <col min="13573" max="13573" width="10.5" style="483" customWidth="1"/>
    <col min="13574" max="13574" width="18.125" style="483" customWidth="1"/>
    <col min="13575" max="13824" width="9" style="483"/>
    <col min="13825" max="13825" width="37.125" style="483" customWidth="1"/>
    <col min="13826" max="13826" width="66.375" style="483" customWidth="1"/>
    <col min="13827" max="13827" width="16.5" style="483" customWidth="1"/>
    <col min="13828" max="13828" width="11.625" style="483" customWidth="1"/>
    <col min="13829" max="13829" width="10.5" style="483" customWidth="1"/>
    <col min="13830" max="13830" width="18.125" style="483" customWidth="1"/>
    <col min="13831" max="14080" width="9" style="483"/>
    <col min="14081" max="14081" width="37.125" style="483" customWidth="1"/>
    <col min="14082" max="14082" width="66.375" style="483" customWidth="1"/>
    <col min="14083" max="14083" width="16.5" style="483" customWidth="1"/>
    <col min="14084" max="14084" width="11.625" style="483" customWidth="1"/>
    <col min="14085" max="14085" width="10.5" style="483" customWidth="1"/>
    <col min="14086" max="14086" width="18.125" style="483" customWidth="1"/>
    <col min="14087" max="14336" width="9" style="483"/>
    <col min="14337" max="14337" width="37.125" style="483" customWidth="1"/>
    <col min="14338" max="14338" width="66.375" style="483" customWidth="1"/>
    <col min="14339" max="14339" width="16.5" style="483" customWidth="1"/>
    <col min="14340" max="14340" width="11.625" style="483" customWidth="1"/>
    <col min="14341" max="14341" width="10.5" style="483" customWidth="1"/>
    <col min="14342" max="14342" width="18.125" style="483" customWidth="1"/>
    <col min="14343" max="14592" width="9" style="483"/>
    <col min="14593" max="14593" width="37.125" style="483" customWidth="1"/>
    <col min="14594" max="14594" width="66.375" style="483" customWidth="1"/>
    <col min="14595" max="14595" width="16.5" style="483" customWidth="1"/>
    <col min="14596" max="14596" width="11.625" style="483" customWidth="1"/>
    <col min="14597" max="14597" width="10.5" style="483" customWidth="1"/>
    <col min="14598" max="14598" width="18.125" style="483" customWidth="1"/>
    <col min="14599" max="14848" width="9" style="483"/>
    <col min="14849" max="14849" width="37.125" style="483" customWidth="1"/>
    <col min="14850" max="14850" width="66.375" style="483" customWidth="1"/>
    <col min="14851" max="14851" width="16.5" style="483" customWidth="1"/>
    <col min="14852" max="14852" width="11.625" style="483" customWidth="1"/>
    <col min="14853" max="14853" width="10.5" style="483" customWidth="1"/>
    <col min="14854" max="14854" width="18.125" style="483" customWidth="1"/>
    <col min="14855" max="15104" width="9" style="483"/>
    <col min="15105" max="15105" width="37.125" style="483" customWidth="1"/>
    <col min="15106" max="15106" width="66.375" style="483" customWidth="1"/>
    <col min="15107" max="15107" width="16.5" style="483" customWidth="1"/>
    <col min="15108" max="15108" width="11.625" style="483" customWidth="1"/>
    <col min="15109" max="15109" width="10.5" style="483" customWidth="1"/>
    <col min="15110" max="15110" width="18.125" style="483" customWidth="1"/>
    <col min="15111" max="15360" width="9" style="483"/>
    <col min="15361" max="15361" width="37.125" style="483" customWidth="1"/>
    <col min="15362" max="15362" width="66.375" style="483" customWidth="1"/>
    <col min="15363" max="15363" width="16.5" style="483" customWidth="1"/>
    <col min="15364" max="15364" width="11.625" style="483" customWidth="1"/>
    <col min="15365" max="15365" width="10.5" style="483" customWidth="1"/>
    <col min="15366" max="15366" width="18.125" style="483" customWidth="1"/>
    <col min="15367" max="15616" width="9" style="483"/>
    <col min="15617" max="15617" width="37.125" style="483" customWidth="1"/>
    <col min="15618" max="15618" width="66.375" style="483" customWidth="1"/>
    <col min="15619" max="15619" width="16.5" style="483" customWidth="1"/>
    <col min="15620" max="15620" width="11.625" style="483" customWidth="1"/>
    <col min="15621" max="15621" width="10.5" style="483" customWidth="1"/>
    <col min="15622" max="15622" width="18.125" style="483" customWidth="1"/>
    <col min="15623" max="15872" width="9" style="483"/>
    <col min="15873" max="15873" width="37.125" style="483" customWidth="1"/>
    <col min="15874" max="15874" width="66.375" style="483" customWidth="1"/>
    <col min="15875" max="15875" width="16.5" style="483" customWidth="1"/>
    <col min="15876" max="15876" width="11.625" style="483" customWidth="1"/>
    <col min="15877" max="15877" width="10.5" style="483" customWidth="1"/>
    <col min="15878" max="15878" width="18.125" style="483" customWidth="1"/>
    <col min="15879" max="16128" width="9" style="483"/>
    <col min="16129" max="16129" width="37.125" style="483" customWidth="1"/>
    <col min="16130" max="16130" width="66.375" style="483" customWidth="1"/>
    <col min="16131" max="16131" width="16.5" style="483" customWidth="1"/>
    <col min="16132" max="16132" width="11.625" style="483" customWidth="1"/>
    <col min="16133" max="16133" width="10.5" style="483" customWidth="1"/>
    <col min="16134" max="16134" width="18.125" style="483" customWidth="1"/>
    <col min="16135" max="16384" width="9" style="483"/>
  </cols>
  <sheetData>
    <row r="1" spans="1:6" ht="16.5" x14ac:dyDescent="0.25">
      <c r="A1" s="480" t="s">
        <v>316</v>
      </c>
      <c r="B1" s="481"/>
      <c r="C1" s="482"/>
      <c r="D1" s="482"/>
      <c r="E1" s="482"/>
      <c r="F1" s="482"/>
    </row>
    <row r="2" spans="1:6" ht="16.5" thickBot="1" x14ac:dyDescent="0.3">
      <c r="A2" s="481" t="s">
        <v>579</v>
      </c>
      <c r="B2" s="481"/>
      <c r="C2" s="482"/>
      <c r="D2" s="482"/>
      <c r="E2" s="482"/>
      <c r="F2" s="484" t="s">
        <v>580</v>
      </c>
    </row>
    <row r="3" spans="1:6" ht="99.75" customHeight="1" x14ac:dyDescent="0.25">
      <c r="A3" s="485" t="s">
        <v>581</v>
      </c>
      <c r="B3" s="486" t="s">
        <v>582</v>
      </c>
      <c r="C3" s="487" t="s">
        <v>583</v>
      </c>
      <c r="D3" s="488" t="s">
        <v>584</v>
      </c>
      <c r="E3" s="489" t="s">
        <v>585</v>
      </c>
      <c r="F3" s="490" t="s">
        <v>586</v>
      </c>
    </row>
    <row r="4" spans="1:6" x14ac:dyDescent="0.25">
      <c r="A4" s="491" t="s">
        <v>587</v>
      </c>
      <c r="B4" s="492" t="s">
        <v>588</v>
      </c>
      <c r="C4" s="519"/>
      <c r="D4" s="493"/>
      <c r="E4" s="494">
        <v>7.4999999999999997E-2</v>
      </c>
      <c r="F4" s="522">
        <f>ROUND(C4*E4,0)</f>
        <v>0</v>
      </c>
    </row>
    <row r="5" spans="1:6" x14ac:dyDescent="0.25">
      <c r="A5" s="491" t="s">
        <v>589</v>
      </c>
      <c r="B5" s="492" t="s">
        <v>590</v>
      </c>
      <c r="C5" s="519"/>
      <c r="D5" s="493"/>
      <c r="E5" s="494">
        <v>0.01</v>
      </c>
      <c r="F5" s="522">
        <f>ROUND(C5*E5,0)</f>
        <v>0</v>
      </c>
    </row>
    <row r="6" spans="1:6" x14ac:dyDescent="0.25">
      <c r="A6" s="491" t="s">
        <v>591</v>
      </c>
      <c r="B6" s="492" t="s">
        <v>592</v>
      </c>
      <c r="C6" s="519"/>
      <c r="D6" s="493"/>
      <c r="E6" s="494">
        <v>3.7499999999999999E-2</v>
      </c>
      <c r="F6" s="523">
        <f>ROUND(C6*E6,0)</f>
        <v>0</v>
      </c>
    </row>
    <row r="7" spans="1:6" x14ac:dyDescent="0.25">
      <c r="A7" s="491" t="s">
        <v>593</v>
      </c>
      <c r="B7" s="492"/>
      <c r="C7" s="526">
        <f>SUM(C8:C10)</f>
        <v>0</v>
      </c>
      <c r="D7" s="493"/>
      <c r="E7" s="494"/>
      <c r="F7" s="524">
        <f>SUM(F8:F10)</f>
        <v>0</v>
      </c>
    </row>
    <row r="8" spans="1:6" x14ac:dyDescent="0.25">
      <c r="A8" s="495" t="s">
        <v>594</v>
      </c>
      <c r="B8" s="492" t="s">
        <v>595</v>
      </c>
      <c r="C8" s="519"/>
      <c r="D8" s="493"/>
      <c r="E8" s="494">
        <v>0.52500000000000002</v>
      </c>
      <c r="F8" s="522">
        <f>ROUND(C8*E8,0)</f>
        <v>0</v>
      </c>
    </row>
    <row r="9" spans="1:6" x14ac:dyDescent="0.25">
      <c r="A9" s="495" t="s">
        <v>596</v>
      </c>
      <c r="B9" s="492" t="s">
        <v>597</v>
      </c>
      <c r="C9" s="519"/>
      <c r="D9" s="493"/>
      <c r="E9" s="494">
        <v>0.375</v>
      </c>
      <c r="F9" s="522">
        <f>ROUND(C9*E9,0)</f>
        <v>0</v>
      </c>
    </row>
    <row r="10" spans="1:6" x14ac:dyDescent="0.25">
      <c r="A10" s="495" t="s">
        <v>598</v>
      </c>
      <c r="B10" s="492" t="s">
        <v>599</v>
      </c>
      <c r="C10" s="519"/>
      <c r="D10" s="493"/>
      <c r="E10" s="494">
        <v>0.45</v>
      </c>
      <c r="F10" s="522">
        <f>ROUND(C10*E10,0)</f>
        <v>0</v>
      </c>
    </row>
    <row r="11" spans="1:6" x14ac:dyDescent="0.25">
      <c r="A11" s="496" t="s">
        <v>600</v>
      </c>
      <c r="B11" s="497" t="s">
        <v>601</v>
      </c>
      <c r="C11" s="519"/>
      <c r="D11" s="498"/>
      <c r="E11" s="494">
        <v>3.7499999999999999E-2</v>
      </c>
      <c r="F11" s="522">
        <f>ROUND(C11*E11,0)</f>
        <v>0</v>
      </c>
    </row>
    <row r="12" spans="1:6" s="500" customFormat="1" x14ac:dyDescent="0.25">
      <c r="A12" s="496" t="s">
        <v>602</v>
      </c>
      <c r="B12" s="497" t="s">
        <v>603</v>
      </c>
      <c r="C12" s="519"/>
      <c r="D12" s="498"/>
      <c r="E12" s="499"/>
      <c r="F12" s="520"/>
    </row>
    <row r="13" spans="1:6" s="500" customFormat="1" x14ac:dyDescent="0.25">
      <c r="A13" s="529" t="s">
        <v>607</v>
      </c>
      <c r="B13" s="530" t="s">
        <v>608</v>
      </c>
      <c r="C13" s="526">
        <f>'表2_RBC表30-5-2'!B13</f>
        <v>0</v>
      </c>
      <c r="D13" s="498"/>
      <c r="E13" s="499"/>
      <c r="F13" s="522">
        <f>'表2_RBC表30-5-2'!D13</f>
        <v>0</v>
      </c>
    </row>
    <row r="14" spans="1:6" ht="16.5" thickBot="1" x14ac:dyDescent="0.3">
      <c r="A14" s="501" t="s">
        <v>604</v>
      </c>
      <c r="B14" s="502"/>
      <c r="C14" s="527">
        <f>SUM(C4:C6,C8:C13)</f>
        <v>0</v>
      </c>
      <c r="D14" s="503"/>
      <c r="E14" s="504"/>
      <c r="F14" s="525">
        <f>SUM(F4:F6,F8:F13)</f>
        <v>0</v>
      </c>
    </row>
    <row r="15" spans="1:6" x14ac:dyDescent="0.25">
      <c r="A15" s="505" t="s">
        <v>605</v>
      </c>
    </row>
  </sheetData>
  <phoneticPr fontId="36" type="noConversion"/>
  <pageMargins left="0" right="0" top="0" bottom="0" header="0" footer="0"/>
  <pageSetup paperSize="9" scale="87" orientation="landscape" horizontalDpi="4294967295" verticalDpi="4294967295" r:id="rId1"/>
  <headerFooter alignWithMargins="0">
    <oddFooter>&amp;C&amp;P/&amp;N&amp;R&amp;A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ACC5-BFE6-4A26-83BF-2241F7821902}">
  <sheetPr>
    <tabColor theme="8" tint="0.39997558519241921"/>
    <pageSetUpPr fitToPage="1"/>
  </sheetPr>
  <dimension ref="A1:CT225"/>
  <sheetViews>
    <sheetView view="pageBreakPreview" zoomScale="60" zoomScaleNormal="80" workbookViewId="0">
      <selection activeCell="C18" sqref="C18"/>
    </sheetView>
  </sheetViews>
  <sheetFormatPr defaultColWidth="15.625" defaultRowHeight="15.75" x14ac:dyDescent="0.25"/>
  <cols>
    <col min="1" max="1" width="70" style="248" customWidth="1"/>
    <col min="2" max="2" width="73.5" style="315" customWidth="1"/>
    <col min="3" max="3" width="22.25" style="199" customWidth="1"/>
    <col min="4" max="4" width="12.375" style="199" customWidth="1"/>
    <col min="5" max="5" width="24.125" style="199" customWidth="1"/>
    <col min="6" max="206" width="15.625" style="199"/>
    <col min="207" max="207" width="67.75" style="199" customWidth="1"/>
    <col min="208" max="208" width="83.625" style="199" customWidth="1"/>
    <col min="209" max="209" width="24.625" style="199" customWidth="1"/>
    <col min="210" max="210" width="15.625" style="199"/>
    <col min="211" max="211" width="20.625" style="199" customWidth="1"/>
    <col min="212" max="462" width="15.625" style="199"/>
    <col min="463" max="463" width="67.75" style="199" customWidth="1"/>
    <col min="464" max="464" width="83.625" style="199" customWidth="1"/>
    <col min="465" max="465" width="24.625" style="199" customWidth="1"/>
    <col min="466" max="466" width="15.625" style="199"/>
    <col min="467" max="467" width="20.625" style="199" customWidth="1"/>
    <col min="468" max="16384" width="15.625" style="199"/>
  </cols>
  <sheetData>
    <row r="1" spans="1:25" s="248" customFormat="1" ht="16.5" x14ac:dyDescent="0.25">
      <c r="A1" s="236" t="s">
        <v>316</v>
      </c>
      <c r="B1" s="198"/>
      <c r="C1" s="249"/>
      <c r="D1" s="250"/>
      <c r="E1" s="251"/>
    </row>
    <row r="2" spans="1:25" s="248" customFormat="1" ht="17.25" thickBot="1" x14ac:dyDescent="0.3">
      <c r="A2" s="237" t="s">
        <v>364</v>
      </c>
      <c r="B2" s="200"/>
      <c r="C2" s="252"/>
      <c r="D2" s="253"/>
      <c r="E2" s="254" t="s">
        <v>365</v>
      </c>
    </row>
    <row r="3" spans="1:25" ht="16.5" x14ac:dyDescent="0.25">
      <c r="A3" s="238" t="s">
        <v>366</v>
      </c>
      <c r="B3" s="305" t="s">
        <v>406</v>
      </c>
      <c r="C3" s="201" t="s">
        <v>367</v>
      </c>
      <c r="D3" s="202" t="s">
        <v>368</v>
      </c>
      <c r="E3" s="203" t="s">
        <v>369</v>
      </c>
      <c r="F3" s="248"/>
      <c r="G3" s="248"/>
      <c r="H3" s="248"/>
      <c r="I3" s="248"/>
      <c r="J3" s="248"/>
      <c r="K3" s="248"/>
      <c r="L3" s="248"/>
      <c r="M3" s="248"/>
      <c r="N3" s="248"/>
      <c r="O3" s="248"/>
      <c r="P3" s="248"/>
      <c r="Q3" s="248"/>
      <c r="R3" s="248"/>
      <c r="S3" s="248"/>
      <c r="T3" s="248"/>
      <c r="U3" s="248"/>
      <c r="V3" s="248"/>
      <c r="W3" s="248"/>
      <c r="X3" s="248"/>
      <c r="Y3" s="248"/>
    </row>
    <row r="4" spans="1:25" ht="16.5" x14ac:dyDescent="0.25">
      <c r="A4" s="239" t="s">
        <v>315</v>
      </c>
      <c r="B4" s="306" t="s">
        <v>407</v>
      </c>
      <c r="C4" s="204"/>
      <c r="D4" s="205">
        <v>1</v>
      </c>
      <c r="E4" s="206">
        <f>ROUND(C4*D4,0)</f>
        <v>0</v>
      </c>
      <c r="F4" s="248"/>
      <c r="G4" s="248"/>
      <c r="H4" s="248"/>
      <c r="I4" s="248"/>
      <c r="J4" s="248"/>
      <c r="K4" s="248"/>
      <c r="L4" s="248"/>
      <c r="M4" s="248"/>
      <c r="N4" s="248"/>
      <c r="O4" s="248"/>
      <c r="P4" s="248"/>
      <c r="Q4" s="248"/>
      <c r="R4" s="248"/>
      <c r="S4" s="248"/>
      <c r="T4" s="248"/>
      <c r="U4" s="248"/>
      <c r="V4" s="248"/>
      <c r="W4" s="248"/>
      <c r="X4" s="248"/>
      <c r="Y4" s="248"/>
    </row>
    <row r="5" spans="1:25" ht="16.5" x14ac:dyDescent="0.25">
      <c r="A5" s="240" t="s">
        <v>370</v>
      </c>
      <c r="B5" s="307"/>
      <c r="C5" s="180"/>
      <c r="D5" s="207"/>
      <c r="E5" s="208"/>
      <c r="F5" s="248"/>
      <c r="G5" s="248"/>
      <c r="H5" s="248"/>
      <c r="I5" s="248"/>
      <c r="J5" s="248"/>
      <c r="K5" s="248"/>
      <c r="L5" s="248"/>
      <c r="M5" s="248"/>
      <c r="N5" s="248"/>
      <c r="O5" s="248"/>
      <c r="P5" s="248"/>
      <c r="Q5" s="248"/>
      <c r="R5" s="248"/>
      <c r="S5" s="248"/>
      <c r="T5" s="248"/>
      <c r="U5" s="248"/>
      <c r="V5" s="248"/>
      <c r="W5" s="248"/>
      <c r="X5" s="248"/>
      <c r="Y5" s="248"/>
    </row>
    <row r="6" spans="1:25" ht="16.5" x14ac:dyDescent="0.25">
      <c r="A6" s="241" t="s">
        <v>371</v>
      </c>
      <c r="B6" s="533" t="s">
        <v>609</v>
      </c>
      <c r="C6" s="180"/>
      <c r="D6" s="209">
        <v>1</v>
      </c>
      <c r="E6" s="208">
        <f t="shared" ref="E6:E14" si="0">ROUND(C6*D6,0)</f>
        <v>0</v>
      </c>
      <c r="F6" s="248"/>
      <c r="G6" s="248"/>
      <c r="H6" s="248"/>
      <c r="I6" s="248"/>
      <c r="J6" s="248"/>
      <c r="K6" s="248"/>
      <c r="L6" s="248"/>
      <c r="M6" s="248"/>
      <c r="N6" s="248"/>
      <c r="O6" s="248"/>
      <c r="P6" s="248"/>
      <c r="Q6" s="248"/>
      <c r="R6" s="248"/>
      <c r="S6" s="248"/>
      <c r="T6" s="248"/>
      <c r="U6" s="248"/>
      <c r="V6" s="248"/>
      <c r="W6" s="248"/>
      <c r="X6" s="248"/>
      <c r="Y6" s="248"/>
    </row>
    <row r="7" spans="1:25" ht="33" x14ac:dyDescent="0.25">
      <c r="A7" s="240" t="s">
        <v>372</v>
      </c>
      <c r="B7" s="308" t="s">
        <v>408</v>
      </c>
      <c r="C7" s="180"/>
      <c r="D7" s="209">
        <v>1</v>
      </c>
      <c r="E7" s="208">
        <f t="shared" si="0"/>
        <v>0</v>
      </c>
      <c r="F7" s="248"/>
      <c r="G7" s="248"/>
      <c r="H7" s="248"/>
      <c r="I7" s="248"/>
      <c r="J7" s="248"/>
      <c r="K7" s="248"/>
      <c r="L7" s="248"/>
      <c r="M7" s="248"/>
      <c r="N7" s="248"/>
      <c r="O7" s="248"/>
      <c r="P7" s="248"/>
      <c r="Q7" s="248"/>
      <c r="R7" s="248"/>
      <c r="S7" s="248"/>
      <c r="T7" s="248"/>
      <c r="U7" s="248"/>
      <c r="V7" s="248"/>
      <c r="W7" s="248"/>
      <c r="X7" s="248"/>
      <c r="Y7" s="248"/>
    </row>
    <row r="8" spans="1:25" ht="33" x14ac:dyDescent="0.25">
      <c r="A8" s="240" t="s">
        <v>373</v>
      </c>
      <c r="B8" s="308" t="s">
        <v>409</v>
      </c>
      <c r="C8" s="180"/>
      <c r="D8" s="209">
        <v>1</v>
      </c>
      <c r="E8" s="521">
        <f t="shared" si="0"/>
        <v>0</v>
      </c>
      <c r="F8" s="248"/>
      <c r="G8" s="248"/>
      <c r="H8" s="248"/>
      <c r="I8" s="248"/>
      <c r="J8" s="248"/>
      <c r="K8" s="248"/>
      <c r="L8" s="248"/>
      <c r="M8" s="248"/>
      <c r="N8" s="248"/>
      <c r="O8" s="248"/>
      <c r="P8" s="248"/>
      <c r="Q8" s="248"/>
      <c r="R8" s="248"/>
      <c r="S8" s="248"/>
      <c r="T8" s="248"/>
      <c r="U8" s="248"/>
      <c r="V8" s="248"/>
      <c r="W8" s="248"/>
      <c r="X8" s="248"/>
      <c r="Y8" s="248"/>
    </row>
    <row r="9" spans="1:25" ht="33" x14ac:dyDescent="0.25">
      <c r="A9" s="240" t="s">
        <v>374</v>
      </c>
      <c r="B9" s="308" t="s">
        <v>410</v>
      </c>
      <c r="C9" s="180"/>
      <c r="D9" s="209">
        <v>1</v>
      </c>
      <c r="E9" s="208">
        <f t="shared" si="0"/>
        <v>0</v>
      </c>
      <c r="F9" s="248"/>
      <c r="G9" s="248"/>
      <c r="H9" s="248"/>
      <c r="I9" s="248"/>
      <c r="J9" s="248"/>
      <c r="K9" s="248"/>
      <c r="L9" s="248"/>
      <c r="M9" s="248"/>
      <c r="N9" s="248"/>
      <c r="O9" s="248"/>
      <c r="P9" s="248"/>
      <c r="Q9" s="248"/>
      <c r="R9" s="248"/>
      <c r="S9" s="248"/>
      <c r="T9" s="248"/>
      <c r="U9" s="248"/>
      <c r="V9" s="248"/>
      <c r="W9" s="248"/>
      <c r="X9" s="248"/>
      <c r="Y9" s="248"/>
    </row>
    <row r="10" spans="1:25" ht="33" x14ac:dyDescent="0.25">
      <c r="A10" s="240" t="s">
        <v>375</v>
      </c>
      <c r="B10" s="308" t="s">
        <v>411</v>
      </c>
      <c r="C10" s="180"/>
      <c r="D10" s="209">
        <v>1</v>
      </c>
      <c r="E10" s="208">
        <f t="shared" si="0"/>
        <v>0</v>
      </c>
      <c r="F10" s="248"/>
      <c r="G10" s="248"/>
      <c r="H10" s="248"/>
      <c r="I10" s="248"/>
      <c r="J10" s="248"/>
      <c r="K10" s="248"/>
      <c r="L10" s="248"/>
      <c r="M10" s="248"/>
      <c r="N10" s="248"/>
      <c r="O10" s="248"/>
      <c r="P10" s="248"/>
      <c r="Q10" s="248"/>
      <c r="R10" s="248"/>
      <c r="S10" s="248"/>
      <c r="T10" s="248"/>
      <c r="U10" s="248"/>
      <c r="V10" s="248"/>
      <c r="W10" s="248"/>
      <c r="X10" s="248"/>
      <c r="Y10" s="248"/>
    </row>
    <row r="11" spans="1:25" s="210" customFormat="1" ht="16.5" x14ac:dyDescent="0.25">
      <c r="A11" s="242" t="s">
        <v>376</v>
      </c>
      <c r="B11" s="309" t="s">
        <v>412</v>
      </c>
      <c r="C11" s="180"/>
      <c r="D11" s="209">
        <v>1</v>
      </c>
      <c r="E11" s="208">
        <f t="shared" si="0"/>
        <v>0</v>
      </c>
      <c r="F11" s="376"/>
      <c r="G11" s="376"/>
      <c r="H11" s="376"/>
      <c r="I11" s="376"/>
      <c r="J11" s="376"/>
      <c r="K11" s="376"/>
      <c r="L11" s="376"/>
      <c r="M11" s="376"/>
      <c r="N11" s="376"/>
      <c r="O11" s="376"/>
      <c r="P11" s="376"/>
      <c r="Q11" s="376"/>
      <c r="R11" s="376"/>
      <c r="S11" s="376"/>
      <c r="T11" s="376"/>
      <c r="U11" s="376"/>
      <c r="V11" s="376"/>
      <c r="W11" s="376"/>
      <c r="X11" s="376"/>
      <c r="Y11" s="376"/>
    </row>
    <row r="12" spans="1:25" s="210" customFormat="1" ht="16.5" x14ac:dyDescent="0.25">
      <c r="A12" s="242" t="s">
        <v>377</v>
      </c>
      <c r="B12" s="308" t="s">
        <v>413</v>
      </c>
      <c r="C12" s="180"/>
      <c r="D12" s="209">
        <v>1</v>
      </c>
      <c r="E12" s="208">
        <f t="shared" si="0"/>
        <v>0</v>
      </c>
      <c r="F12" s="376"/>
      <c r="G12" s="376"/>
      <c r="H12" s="376"/>
      <c r="I12" s="376"/>
      <c r="J12" s="376"/>
      <c r="K12" s="376"/>
      <c r="L12" s="376"/>
      <c r="M12" s="376"/>
      <c r="N12" s="376"/>
      <c r="O12" s="376"/>
      <c r="P12" s="376"/>
      <c r="Q12" s="376"/>
      <c r="R12" s="376"/>
      <c r="S12" s="376"/>
      <c r="T12" s="376"/>
      <c r="U12" s="376"/>
      <c r="V12" s="376"/>
      <c r="W12" s="376"/>
      <c r="X12" s="376"/>
      <c r="Y12" s="376"/>
    </row>
    <row r="13" spans="1:25" s="210" customFormat="1" ht="16.5" x14ac:dyDescent="0.25">
      <c r="A13" s="243" t="s">
        <v>378</v>
      </c>
      <c r="B13" s="308" t="s">
        <v>414</v>
      </c>
      <c r="C13" s="186">
        <f>'表3-1_RBC表30-8-8'!G13</f>
        <v>0</v>
      </c>
      <c r="D13" s="209">
        <v>1</v>
      </c>
      <c r="E13" s="208">
        <f t="shared" si="0"/>
        <v>0</v>
      </c>
      <c r="F13" s="376"/>
      <c r="G13" s="376"/>
      <c r="H13" s="376"/>
      <c r="I13" s="376"/>
      <c r="J13" s="376"/>
      <c r="K13" s="376"/>
      <c r="L13" s="376"/>
      <c r="M13" s="376"/>
      <c r="N13" s="376"/>
      <c r="O13" s="376"/>
      <c r="P13" s="376"/>
      <c r="Q13" s="376"/>
      <c r="R13" s="376"/>
      <c r="S13" s="376"/>
      <c r="T13" s="376"/>
      <c r="U13" s="376"/>
      <c r="V13" s="376"/>
      <c r="W13" s="376"/>
      <c r="X13" s="376"/>
      <c r="Y13" s="376"/>
    </row>
    <row r="14" spans="1:25" s="210" customFormat="1" ht="16.5" x14ac:dyDescent="0.25">
      <c r="A14" s="242" t="s">
        <v>379</v>
      </c>
      <c r="B14" s="308"/>
      <c r="C14" s="528"/>
      <c r="D14" s="209">
        <v>1</v>
      </c>
      <c r="E14" s="208">
        <f t="shared" si="0"/>
        <v>0</v>
      </c>
      <c r="F14" s="376"/>
      <c r="G14" s="376"/>
      <c r="H14" s="376"/>
      <c r="I14" s="376"/>
      <c r="J14" s="376"/>
      <c r="K14" s="376"/>
      <c r="L14" s="376"/>
      <c r="M14" s="376"/>
      <c r="N14" s="376"/>
      <c r="O14" s="376"/>
      <c r="P14" s="376"/>
      <c r="Q14" s="376"/>
      <c r="R14" s="376"/>
      <c r="S14" s="376"/>
      <c r="T14" s="376"/>
      <c r="U14" s="376"/>
      <c r="V14" s="376"/>
      <c r="W14" s="376"/>
      <c r="X14" s="376"/>
      <c r="Y14" s="376"/>
    </row>
    <row r="15" spans="1:25" ht="16.5" x14ac:dyDescent="0.25">
      <c r="A15" s="240" t="s">
        <v>380</v>
      </c>
      <c r="B15" s="310"/>
      <c r="C15" s="211"/>
      <c r="D15" s="212"/>
      <c r="E15" s="208"/>
      <c r="F15" s="248"/>
      <c r="G15" s="248"/>
      <c r="H15" s="248"/>
      <c r="I15" s="248"/>
      <c r="J15" s="248"/>
      <c r="K15" s="248"/>
      <c r="L15" s="248"/>
      <c r="M15" s="248"/>
      <c r="N15" s="248"/>
      <c r="O15" s="248"/>
      <c r="P15" s="248"/>
      <c r="Q15" s="248"/>
      <c r="R15" s="248"/>
      <c r="S15" s="248"/>
      <c r="T15" s="248"/>
      <c r="U15" s="248"/>
      <c r="V15" s="248"/>
      <c r="W15" s="248"/>
      <c r="X15" s="248"/>
      <c r="Y15" s="248"/>
    </row>
    <row r="16" spans="1:25" ht="16.5" x14ac:dyDescent="0.25">
      <c r="A16" s="242" t="s">
        <v>381</v>
      </c>
      <c r="B16" s="308" t="s">
        <v>415</v>
      </c>
      <c r="C16" s="213"/>
      <c r="D16" s="209">
        <v>1</v>
      </c>
      <c r="E16" s="208">
        <f t="shared" ref="E16:E26" si="1">ROUND(C16*D16,0)</f>
        <v>0</v>
      </c>
      <c r="F16" s="248"/>
      <c r="G16" s="248"/>
      <c r="H16" s="248"/>
      <c r="I16" s="248"/>
      <c r="J16" s="248"/>
      <c r="K16" s="248"/>
      <c r="L16" s="248"/>
      <c r="M16" s="248"/>
      <c r="N16" s="248"/>
      <c r="O16" s="248"/>
      <c r="P16" s="248"/>
      <c r="Q16" s="248"/>
      <c r="R16" s="248"/>
      <c r="S16" s="248"/>
      <c r="T16" s="248"/>
      <c r="U16" s="248"/>
      <c r="V16" s="248"/>
      <c r="W16" s="248"/>
      <c r="X16" s="248"/>
      <c r="Y16" s="248"/>
    </row>
    <row r="17" spans="1:25" ht="33" x14ac:dyDescent="0.25">
      <c r="A17" s="242" t="s">
        <v>382</v>
      </c>
      <c r="B17" s="308" t="s">
        <v>416</v>
      </c>
      <c r="C17" s="213"/>
      <c r="D17" s="209">
        <v>0.2</v>
      </c>
      <c r="E17" s="208">
        <f t="shared" si="1"/>
        <v>0</v>
      </c>
      <c r="F17" s="248"/>
      <c r="G17" s="248"/>
      <c r="H17" s="248"/>
      <c r="I17" s="248"/>
      <c r="J17" s="248"/>
      <c r="K17" s="248"/>
      <c r="L17" s="248"/>
      <c r="M17" s="248"/>
      <c r="N17" s="248"/>
      <c r="O17" s="248"/>
      <c r="P17" s="248"/>
      <c r="Q17" s="248"/>
      <c r="R17" s="248"/>
      <c r="S17" s="248"/>
      <c r="T17" s="248"/>
      <c r="U17" s="248"/>
      <c r="V17" s="248"/>
      <c r="W17" s="248"/>
      <c r="X17" s="248"/>
      <c r="Y17" s="248"/>
    </row>
    <row r="18" spans="1:25" ht="33" x14ac:dyDescent="0.25">
      <c r="A18" s="242" t="s">
        <v>383</v>
      </c>
      <c r="B18" s="308" t="s">
        <v>417</v>
      </c>
      <c r="C18" s="213"/>
      <c r="D18" s="209">
        <v>0.2</v>
      </c>
      <c r="E18" s="208">
        <f t="shared" si="1"/>
        <v>0</v>
      </c>
      <c r="F18" s="248"/>
      <c r="G18" s="248"/>
      <c r="H18" s="248"/>
      <c r="I18" s="248"/>
      <c r="J18" s="248"/>
      <c r="K18" s="248"/>
      <c r="L18" s="248"/>
      <c r="M18" s="248"/>
      <c r="N18" s="248"/>
      <c r="O18" s="248"/>
      <c r="P18" s="248"/>
      <c r="Q18" s="248"/>
      <c r="R18" s="248"/>
      <c r="S18" s="248"/>
      <c r="T18" s="248"/>
      <c r="U18" s="248"/>
      <c r="V18" s="248"/>
      <c r="W18" s="248"/>
      <c r="X18" s="248"/>
      <c r="Y18" s="248"/>
    </row>
    <row r="19" spans="1:25" ht="33" x14ac:dyDescent="0.25">
      <c r="A19" s="242" t="s">
        <v>384</v>
      </c>
      <c r="B19" s="311" t="s">
        <v>418</v>
      </c>
      <c r="C19" s="213"/>
      <c r="D19" s="209">
        <v>1</v>
      </c>
      <c r="E19" s="208">
        <f t="shared" si="1"/>
        <v>0</v>
      </c>
      <c r="F19" s="248"/>
      <c r="G19" s="248"/>
      <c r="H19" s="248"/>
      <c r="I19" s="248"/>
      <c r="J19" s="248"/>
      <c r="K19" s="248"/>
      <c r="L19" s="248"/>
      <c r="M19" s="248"/>
      <c r="N19" s="248"/>
      <c r="O19" s="248"/>
      <c r="P19" s="248"/>
      <c r="Q19" s="248"/>
      <c r="R19" s="248"/>
      <c r="S19" s="248"/>
      <c r="T19" s="248"/>
      <c r="U19" s="248"/>
      <c r="V19" s="248"/>
      <c r="W19" s="248"/>
      <c r="X19" s="248"/>
      <c r="Y19" s="248"/>
    </row>
    <row r="20" spans="1:25" ht="16.5" x14ac:dyDescent="0.25">
      <c r="A20" s="242" t="s">
        <v>385</v>
      </c>
      <c r="B20" s="534" t="s">
        <v>610</v>
      </c>
      <c r="C20" s="213"/>
      <c r="D20" s="209">
        <v>1</v>
      </c>
      <c r="E20" s="208">
        <f>ROUND(C20*D20,0)</f>
        <v>0</v>
      </c>
      <c r="F20" s="248"/>
      <c r="G20" s="248"/>
      <c r="H20" s="248"/>
      <c r="I20" s="248"/>
      <c r="J20" s="248"/>
      <c r="K20" s="248"/>
      <c r="L20" s="248"/>
      <c r="M20" s="248"/>
      <c r="N20" s="248"/>
      <c r="O20" s="248"/>
      <c r="P20" s="248"/>
      <c r="Q20" s="248"/>
      <c r="R20" s="248"/>
      <c r="S20" s="248"/>
      <c r="T20" s="248"/>
      <c r="U20" s="248"/>
      <c r="V20" s="248"/>
      <c r="W20" s="248"/>
      <c r="X20" s="248"/>
      <c r="Y20" s="248"/>
    </row>
    <row r="21" spans="1:25" ht="33" x14ac:dyDescent="0.25">
      <c r="A21" s="242" t="s">
        <v>386</v>
      </c>
      <c r="B21" s="311" t="s">
        <v>419</v>
      </c>
      <c r="C21" s="213"/>
      <c r="D21" s="209">
        <v>1</v>
      </c>
      <c r="E21" s="208">
        <f t="shared" si="1"/>
        <v>0</v>
      </c>
      <c r="F21" s="248"/>
      <c r="G21" s="248"/>
      <c r="H21" s="248"/>
      <c r="I21" s="248"/>
      <c r="J21" s="248"/>
      <c r="K21" s="248"/>
      <c r="L21" s="248"/>
      <c r="M21" s="248"/>
      <c r="N21" s="248"/>
      <c r="O21" s="248"/>
      <c r="P21" s="248"/>
      <c r="Q21" s="248"/>
      <c r="R21" s="248"/>
      <c r="S21" s="248"/>
      <c r="T21" s="248"/>
      <c r="U21" s="248"/>
      <c r="V21" s="248"/>
      <c r="W21" s="248"/>
      <c r="X21" s="248"/>
      <c r="Y21" s="248"/>
    </row>
    <row r="22" spans="1:25" ht="16.5" x14ac:dyDescent="0.25">
      <c r="A22" s="242" t="s">
        <v>387</v>
      </c>
      <c r="B22" s="311" t="s">
        <v>420</v>
      </c>
      <c r="C22" s="213"/>
      <c r="D22" s="209">
        <v>1</v>
      </c>
      <c r="E22" s="208">
        <f t="shared" si="1"/>
        <v>0</v>
      </c>
      <c r="F22" s="248"/>
      <c r="G22" s="248"/>
      <c r="H22" s="248"/>
      <c r="I22" s="248"/>
      <c r="J22" s="248"/>
      <c r="K22" s="248"/>
      <c r="L22" s="248"/>
      <c r="M22" s="248"/>
      <c r="N22" s="248"/>
      <c r="O22" s="248"/>
      <c r="P22" s="248"/>
      <c r="Q22" s="248"/>
      <c r="R22" s="248"/>
      <c r="S22" s="248"/>
      <c r="T22" s="248"/>
      <c r="U22" s="248"/>
      <c r="V22" s="248"/>
      <c r="W22" s="248"/>
      <c r="X22" s="248"/>
      <c r="Y22" s="248"/>
    </row>
    <row r="23" spans="1:25" ht="16.5" x14ac:dyDescent="0.25">
      <c r="A23" s="242" t="s">
        <v>388</v>
      </c>
      <c r="B23" s="308"/>
      <c r="C23" s="214"/>
      <c r="D23" s="215">
        <v>1</v>
      </c>
      <c r="E23" s="208">
        <f t="shared" si="1"/>
        <v>0</v>
      </c>
      <c r="F23" s="248"/>
      <c r="G23" s="248"/>
      <c r="H23" s="248"/>
      <c r="I23" s="248"/>
      <c r="J23" s="248"/>
      <c r="K23" s="248"/>
      <c r="L23" s="248"/>
      <c r="M23" s="248"/>
      <c r="N23" s="248"/>
      <c r="O23" s="248"/>
      <c r="P23" s="248"/>
      <c r="Q23" s="248"/>
      <c r="R23" s="248"/>
      <c r="S23" s="248"/>
      <c r="T23" s="248"/>
      <c r="U23" s="248"/>
      <c r="V23" s="248"/>
      <c r="W23" s="248"/>
      <c r="X23" s="248"/>
      <c r="Y23" s="248"/>
    </row>
    <row r="24" spans="1:25" ht="16.5" x14ac:dyDescent="0.25">
      <c r="A24" s="242" t="s">
        <v>389</v>
      </c>
      <c r="B24" s="308" t="s">
        <v>421</v>
      </c>
      <c r="C24" s="214"/>
      <c r="D24" s="215">
        <v>0.2</v>
      </c>
      <c r="E24" s="208">
        <f t="shared" si="1"/>
        <v>0</v>
      </c>
      <c r="F24" s="248"/>
      <c r="G24" s="248"/>
      <c r="H24" s="248"/>
      <c r="I24" s="248"/>
      <c r="J24" s="248"/>
      <c r="K24" s="248"/>
      <c r="L24" s="248"/>
      <c r="M24" s="248"/>
      <c r="N24" s="248"/>
      <c r="O24" s="248"/>
      <c r="P24" s="248"/>
      <c r="Q24" s="248"/>
      <c r="R24" s="248"/>
      <c r="S24" s="248"/>
      <c r="T24" s="248"/>
      <c r="U24" s="248"/>
      <c r="V24" s="248"/>
      <c r="W24" s="248"/>
      <c r="X24" s="248"/>
      <c r="Y24" s="248"/>
    </row>
    <row r="25" spans="1:25" ht="33" x14ac:dyDescent="0.25">
      <c r="A25" s="242" t="s">
        <v>390</v>
      </c>
      <c r="B25" s="312" t="s">
        <v>422</v>
      </c>
      <c r="C25" s="350">
        <f>MIN(E7+E9,MAX(SUM($E$7:$E$10)-((SUM($E$4,$E$6,$E$11:$E$14)-SUM($E$16:$E$24)))*0.2,0)-E26)</f>
        <v>0</v>
      </c>
      <c r="D25" s="207">
        <v>1</v>
      </c>
      <c r="E25" s="208">
        <f>ROUND(C25*D25,0)</f>
        <v>0</v>
      </c>
      <c r="F25" s="248"/>
      <c r="G25" s="248"/>
      <c r="H25" s="248"/>
      <c r="I25" s="248"/>
      <c r="J25" s="248"/>
      <c r="K25" s="248"/>
      <c r="L25" s="248"/>
      <c r="M25" s="248"/>
      <c r="N25" s="248"/>
      <c r="O25" s="248"/>
      <c r="P25" s="248"/>
      <c r="Q25" s="248"/>
      <c r="R25" s="248"/>
      <c r="S25" s="248"/>
      <c r="T25" s="248"/>
      <c r="U25" s="248"/>
      <c r="V25" s="248"/>
      <c r="W25" s="248"/>
      <c r="X25" s="248"/>
      <c r="Y25" s="248"/>
    </row>
    <row r="26" spans="1:25" ht="33" x14ac:dyDescent="0.25">
      <c r="A26" s="242" t="s">
        <v>391</v>
      </c>
      <c r="B26" s="312" t="s">
        <v>423</v>
      </c>
      <c r="C26" s="350">
        <f>MIN(E8+E10,MAX(SUM($E$7:$E$10)-((SUM($E$4,$E$6,$E$11:$E$14)-SUM($E$16:$E$24)))*0.2,0))</f>
        <v>0</v>
      </c>
      <c r="D26" s="207">
        <v>1</v>
      </c>
      <c r="E26" s="208">
        <f t="shared" si="1"/>
        <v>0</v>
      </c>
      <c r="F26" s="248"/>
      <c r="G26" s="248"/>
      <c r="H26" s="248"/>
      <c r="I26" s="248"/>
      <c r="J26" s="248"/>
      <c r="K26" s="248"/>
      <c r="L26" s="248"/>
      <c r="M26" s="248"/>
      <c r="N26" s="248"/>
      <c r="O26" s="248"/>
      <c r="P26" s="248"/>
      <c r="Q26" s="248"/>
      <c r="R26" s="248"/>
      <c r="S26" s="248"/>
      <c r="T26" s="248"/>
      <c r="U26" s="248"/>
      <c r="V26" s="248"/>
      <c r="W26" s="248"/>
      <c r="X26" s="248"/>
      <c r="Y26" s="248"/>
    </row>
    <row r="27" spans="1:25" ht="33" x14ac:dyDescent="0.25">
      <c r="A27" s="240" t="s">
        <v>392</v>
      </c>
      <c r="B27" s="312" t="s">
        <v>424</v>
      </c>
      <c r="C27" s="216"/>
      <c r="D27" s="207">
        <v>1</v>
      </c>
      <c r="E27" s="208">
        <f>ROUND(C27*D27,0)</f>
        <v>0</v>
      </c>
      <c r="F27" s="248"/>
      <c r="G27" s="248"/>
      <c r="H27" s="248"/>
      <c r="I27" s="248"/>
      <c r="J27" s="248"/>
      <c r="K27" s="248"/>
      <c r="L27" s="248"/>
      <c r="M27" s="248"/>
      <c r="N27" s="248"/>
      <c r="O27" s="248"/>
      <c r="P27" s="248"/>
      <c r="Q27" s="248"/>
      <c r="R27" s="248"/>
      <c r="S27" s="248"/>
      <c r="T27" s="248"/>
      <c r="U27" s="248"/>
      <c r="V27" s="248"/>
      <c r="W27" s="248"/>
      <c r="X27" s="248"/>
      <c r="Y27" s="248"/>
    </row>
    <row r="28" spans="1:25" ht="16.5" thickBot="1" x14ac:dyDescent="0.3">
      <c r="A28" s="244"/>
      <c r="B28" s="313"/>
      <c r="C28" s="217"/>
      <c r="D28" s="218"/>
      <c r="E28" s="219"/>
      <c r="F28" s="248"/>
      <c r="G28" s="248"/>
      <c r="H28" s="248"/>
      <c r="I28" s="248"/>
      <c r="J28" s="248"/>
      <c r="K28" s="248"/>
      <c r="L28" s="248"/>
      <c r="M28" s="248"/>
      <c r="N28" s="248"/>
      <c r="O28" s="248"/>
      <c r="P28" s="248"/>
      <c r="Q28" s="248"/>
      <c r="R28" s="248"/>
      <c r="S28" s="248"/>
      <c r="T28" s="248"/>
      <c r="U28" s="248"/>
      <c r="V28" s="248"/>
      <c r="W28" s="248"/>
      <c r="X28" s="248"/>
      <c r="Y28" s="248"/>
    </row>
    <row r="29" spans="1:25" ht="18" thickTop="1" thickBot="1" x14ac:dyDescent="0.3">
      <c r="A29" s="245" t="s">
        <v>393</v>
      </c>
      <c r="B29" s="314"/>
      <c r="C29" s="220">
        <f>SUM(C4:C14)-SUM(C16:C27)</f>
        <v>0</v>
      </c>
      <c r="D29" s="221"/>
      <c r="E29" s="222">
        <f>SUM(E4:E14)-SUM(E16:E27)</f>
        <v>0</v>
      </c>
      <c r="F29" s="248"/>
      <c r="G29" s="248"/>
      <c r="H29" s="248"/>
      <c r="I29" s="248"/>
      <c r="J29" s="248"/>
      <c r="K29" s="248"/>
      <c r="L29" s="248"/>
      <c r="M29" s="248"/>
      <c r="N29" s="248"/>
      <c r="O29" s="248"/>
      <c r="P29" s="248"/>
      <c r="Q29" s="248"/>
      <c r="R29" s="248"/>
      <c r="S29" s="248"/>
      <c r="T29" s="248"/>
      <c r="U29" s="248"/>
      <c r="V29" s="248"/>
      <c r="W29" s="248"/>
      <c r="X29" s="248"/>
      <c r="Y29" s="248"/>
    </row>
    <row r="30" spans="1:25" s="248" customFormat="1" x14ac:dyDescent="0.25">
      <c r="B30" s="316"/>
    </row>
    <row r="31" spans="1:25" s="248" customFormat="1" ht="16.5" x14ac:dyDescent="0.25">
      <c r="A31" s="246" t="s">
        <v>394</v>
      </c>
      <c r="B31" s="316"/>
    </row>
    <row r="32" spans="1:25" s="248" customFormat="1" ht="16.5" x14ac:dyDescent="0.25">
      <c r="A32" s="247" t="s">
        <v>395</v>
      </c>
      <c r="B32" s="316"/>
    </row>
    <row r="33" spans="1:98" s="248" customFormat="1" ht="16.5" x14ac:dyDescent="0.25">
      <c r="A33" s="247" t="s">
        <v>396</v>
      </c>
      <c r="B33" s="316"/>
    </row>
    <row r="34" spans="1:98" s="248" customFormat="1" ht="16.5" x14ac:dyDescent="0.25">
      <c r="A34" s="247" t="s">
        <v>397</v>
      </c>
      <c r="B34" s="316"/>
    </row>
    <row r="35" spans="1:98" s="248" customFormat="1" x14ac:dyDescent="0.25">
      <c r="B35" s="316"/>
    </row>
    <row r="36" spans="1:98" x14ac:dyDescent="0.25">
      <c r="B36" s="316"/>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row>
    <row r="37" spans="1:98" x14ac:dyDescent="0.25">
      <c r="B37" s="316"/>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248"/>
      <c r="CM37" s="248"/>
      <c r="CN37" s="248"/>
      <c r="CO37" s="248"/>
      <c r="CP37" s="248"/>
      <c r="CQ37" s="248"/>
      <c r="CR37" s="248"/>
      <c r="CS37" s="248"/>
      <c r="CT37" s="248"/>
    </row>
    <row r="38" spans="1:98" x14ac:dyDescent="0.25">
      <c r="B38" s="316"/>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c r="BT38" s="248"/>
      <c r="BU38" s="248"/>
      <c r="BV38" s="248"/>
      <c r="BW38" s="248"/>
      <c r="BX38" s="248"/>
      <c r="BY38" s="248"/>
      <c r="BZ38" s="248"/>
      <c r="CA38" s="248"/>
      <c r="CB38" s="248"/>
      <c r="CC38" s="248"/>
      <c r="CD38" s="248"/>
      <c r="CE38" s="248"/>
      <c r="CF38" s="248"/>
      <c r="CG38" s="248"/>
      <c r="CH38" s="248"/>
      <c r="CI38" s="248"/>
      <c r="CJ38" s="248"/>
      <c r="CK38" s="248"/>
      <c r="CL38" s="248"/>
      <c r="CM38" s="248"/>
      <c r="CN38" s="248"/>
      <c r="CO38" s="248"/>
      <c r="CP38" s="248"/>
      <c r="CQ38" s="248"/>
      <c r="CR38" s="248"/>
      <c r="CS38" s="248"/>
      <c r="CT38" s="248"/>
    </row>
    <row r="39" spans="1:98" x14ac:dyDescent="0.25">
      <c r="B39" s="316"/>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c r="BT39" s="248"/>
      <c r="BU39" s="248"/>
      <c r="BV39" s="248"/>
      <c r="BW39" s="248"/>
      <c r="BX39" s="248"/>
      <c r="BY39" s="248"/>
      <c r="BZ39" s="248"/>
      <c r="CA39" s="248"/>
      <c r="CB39" s="248"/>
      <c r="CC39" s="248"/>
      <c r="CD39" s="248"/>
      <c r="CE39" s="248"/>
      <c r="CF39" s="248"/>
      <c r="CG39" s="248"/>
      <c r="CH39" s="248"/>
      <c r="CI39" s="248"/>
      <c r="CJ39" s="248"/>
      <c r="CK39" s="248"/>
      <c r="CL39" s="248"/>
      <c r="CM39" s="248"/>
      <c r="CN39" s="248"/>
      <c r="CO39" s="248"/>
      <c r="CP39" s="248"/>
      <c r="CQ39" s="248"/>
      <c r="CR39" s="248"/>
      <c r="CS39" s="248"/>
      <c r="CT39" s="248"/>
    </row>
    <row r="40" spans="1:98" x14ac:dyDescent="0.25">
      <c r="B40" s="316"/>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248"/>
      <c r="BY40" s="248"/>
      <c r="BZ40" s="248"/>
      <c r="CA40" s="248"/>
      <c r="CB40" s="248"/>
      <c r="CC40" s="248"/>
      <c r="CD40" s="248"/>
      <c r="CE40" s="248"/>
      <c r="CF40" s="248"/>
      <c r="CG40" s="248"/>
      <c r="CH40" s="248"/>
      <c r="CI40" s="248"/>
      <c r="CJ40" s="248"/>
      <c r="CK40" s="248"/>
      <c r="CL40" s="248"/>
      <c r="CM40" s="248"/>
      <c r="CN40" s="248"/>
      <c r="CO40" s="248"/>
      <c r="CP40" s="248"/>
      <c r="CQ40" s="248"/>
      <c r="CR40" s="248"/>
      <c r="CS40" s="248"/>
      <c r="CT40" s="248"/>
    </row>
    <row r="41" spans="1:98" x14ac:dyDescent="0.25">
      <c r="B41" s="316"/>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row>
    <row r="42" spans="1:98" x14ac:dyDescent="0.25">
      <c r="B42" s="316"/>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row>
    <row r="43" spans="1:98" x14ac:dyDescent="0.25">
      <c r="B43" s="316"/>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row>
    <row r="44" spans="1:98" x14ac:dyDescent="0.25">
      <c r="B44" s="316"/>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c r="CQ44" s="248"/>
      <c r="CR44" s="248"/>
      <c r="CS44" s="248"/>
      <c r="CT44" s="248"/>
    </row>
    <row r="45" spans="1:98" x14ac:dyDescent="0.25">
      <c r="B45" s="316"/>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c r="CK45" s="248"/>
      <c r="CL45" s="248"/>
      <c r="CM45" s="248"/>
      <c r="CN45" s="248"/>
      <c r="CO45" s="248"/>
      <c r="CP45" s="248"/>
      <c r="CQ45" s="248"/>
      <c r="CR45" s="248"/>
      <c r="CS45" s="248"/>
      <c r="CT45" s="248"/>
    </row>
    <row r="46" spans="1:98" x14ac:dyDescent="0.25">
      <c r="B46" s="316"/>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row>
    <row r="47" spans="1:98" x14ac:dyDescent="0.25">
      <c r="B47" s="316"/>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8"/>
      <c r="BZ47" s="248"/>
      <c r="CA47" s="248"/>
      <c r="CB47" s="248"/>
      <c r="CC47" s="248"/>
      <c r="CD47" s="248"/>
      <c r="CE47" s="248"/>
      <c r="CF47" s="248"/>
      <c r="CG47" s="248"/>
      <c r="CH47" s="248"/>
      <c r="CI47" s="248"/>
      <c r="CJ47" s="248"/>
      <c r="CK47" s="248"/>
      <c r="CL47" s="248"/>
      <c r="CM47" s="248"/>
      <c r="CN47" s="248"/>
      <c r="CO47" s="248"/>
      <c r="CP47" s="248"/>
      <c r="CQ47" s="248"/>
      <c r="CR47" s="248"/>
      <c r="CS47" s="248"/>
      <c r="CT47" s="248"/>
    </row>
    <row r="48" spans="1:98" x14ac:dyDescent="0.25">
      <c r="B48" s="316"/>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A48" s="248"/>
      <c r="CB48" s="248"/>
      <c r="CC48" s="248"/>
      <c r="CD48" s="248"/>
      <c r="CE48" s="248"/>
      <c r="CF48" s="248"/>
      <c r="CG48" s="248"/>
      <c r="CH48" s="248"/>
      <c r="CI48" s="248"/>
      <c r="CJ48" s="248"/>
      <c r="CK48" s="248"/>
      <c r="CL48" s="248"/>
      <c r="CM48" s="248"/>
      <c r="CN48" s="248"/>
      <c r="CO48" s="248"/>
      <c r="CP48" s="248"/>
      <c r="CQ48" s="248"/>
      <c r="CR48" s="248"/>
      <c r="CS48" s="248"/>
      <c r="CT48" s="248"/>
    </row>
    <row r="49" spans="2:98" x14ac:dyDescent="0.25">
      <c r="B49" s="316"/>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row>
    <row r="50" spans="2:98" x14ac:dyDescent="0.25">
      <c r="B50" s="316"/>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row>
    <row r="51" spans="2:98" x14ac:dyDescent="0.25">
      <c r="B51" s="316"/>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248"/>
      <c r="CT51" s="248"/>
    </row>
    <row r="52" spans="2:98" x14ac:dyDescent="0.25">
      <c r="B52" s="316"/>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row>
    <row r="53" spans="2:98" x14ac:dyDescent="0.25">
      <c r="B53" s="316"/>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row>
    <row r="54" spans="2:98" x14ac:dyDescent="0.25">
      <c r="B54" s="316"/>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row>
    <row r="55" spans="2:98" x14ac:dyDescent="0.25">
      <c r="B55" s="316"/>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48"/>
    </row>
    <row r="56" spans="2:98" x14ac:dyDescent="0.25">
      <c r="B56" s="316"/>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row>
    <row r="57" spans="2:98" x14ac:dyDescent="0.25">
      <c r="B57" s="316"/>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row>
    <row r="58" spans="2:98" x14ac:dyDescent="0.25">
      <c r="B58" s="316"/>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c r="CK58" s="248"/>
      <c r="CL58" s="248"/>
      <c r="CM58" s="248"/>
      <c r="CN58" s="248"/>
      <c r="CO58" s="248"/>
      <c r="CP58" s="248"/>
      <c r="CQ58" s="248"/>
      <c r="CR58" s="248"/>
      <c r="CS58" s="248"/>
      <c r="CT58" s="248"/>
    </row>
    <row r="59" spans="2:98" x14ac:dyDescent="0.25">
      <c r="B59" s="316"/>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c r="CK59" s="248"/>
      <c r="CL59" s="248"/>
      <c r="CM59" s="248"/>
      <c r="CN59" s="248"/>
      <c r="CO59" s="248"/>
      <c r="CP59" s="248"/>
      <c r="CQ59" s="248"/>
      <c r="CR59" s="248"/>
      <c r="CS59" s="248"/>
      <c r="CT59" s="248"/>
    </row>
    <row r="60" spans="2:98" x14ac:dyDescent="0.25">
      <c r="B60" s="316"/>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8"/>
      <c r="CN60" s="248"/>
      <c r="CO60" s="248"/>
      <c r="CP60" s="248"/>
      <c r="CQ60" s="248"/>
      <c r="CR60" s="248"/>
      <c r="CS60" s="248"/>
      <c r="CT60" s="248"/>
    </row>
    <row r="61" spans="2:98" x14ac:dyDescent="0.25">
      <c r="B61" s="316"/>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c r="BS61" s="248"/>
      <c r="BT61" s="248"/>
      <c r="BU61" s="248"/>
      <c r="BV61" s="248"/>
      <c r="BW61" s="248"/>
      <c r="BX61" s="248"/>
      <c r="BY61" s="248"/>
      <c r="BZ61" s="248"/>
      <c r="CA61" s="248"/>
      <c r="CB61" s="248"/>
      <c r="CC61" s="248"/>
      <c r="CD61" s="248"/>
      <c r="CE61" s="248"/>
      <c r="CF61" s="248"/>
      <c r="CG61" s="248"/>
      <c r="CH61" s="248"/>
      <c r="CI61" s="248"/>
      <c r="CJ61" s="248"/>
      <c r="CK61" s="248"/>
      <c r="CL61" s="248"/>
      <c r="CM61" s="248"/>
      <c r="CN61" s="248"/>
      <c r="CO61" s="248"/>
      <c r="CP61" s="248"/>
      <c r="CQ61" s="248"/>
      <c r="CR61" s="248"/>
      <c r="CS61" s="248"/>
      <c r="CT61" s="248"/>
    </row>
    <row r="62" spans="2:98" x14ac:dyDescent="0.25">
      <c r="B62" s="316"/>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c r="BT62" s="248"/>
      <c r="BU62" s="248"/>
      <c r="BV62" s="248"/>
      <c r="BW62" s="248"/>
      <c r="BX62" s="248"/>
      <c r="BY62" s="248"/>
      <c r="BZ62" s="248"/>
      <c r="CA62" s="248"/>
      <c r="CB62" s="248"/>
      <c r="CC62" s="248"/>
      <c r="CD62" s="248"/>
      <c r="CE62" s="248"/>
      <c r="CF62" s="248"/>
      <c r="CG62" s="248"/>
      <c r="CH62" s="248"/>
      <c r="CI62" s="248"/>
      <c r="CJ62" s="248"/>
      <c r="CK62" s="248"/>
      <c r="CL62" s="248"/>
      <c r="CM62" s="248"/>
      <c r="CN62" s="248"/>
      <c r="CO62" s="248"/>
      <c r="CP62" s="248"/>
      <c r="CQ62" s="248"/>
      <c r="CR62" s="248"/>
      <c r="CS62" s="248"/>
      <c r="CT62" s="248"/>
    </row>
    <row r="63" spans="2:98" x14ac:dyDescent="0.25">
      <c r="B63" s="316"/>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c r="BT63" s="248"/>
      <c r="BU63" s="248"/>
      <c r="BV63" s="248"/>
      <c r="BW63" s="248"/>
      <c r="BX63" s="248"/>
      <c r="BY63" s="248"/>
      <c r="BZ63" s="248"/>
      <c r="CA63" s="248"/>
      <c r="CB63" s="248"/>
      <c r="CC63" s="248"/>
      <c r="CD63" s="248"/>
      <c r="CE63" s="248"/>
      <c r="CF63" s="248"/>
      <c r="CG63" s="248"/>
      <c r="CH63" s="248"/>
      <c r="CI63" s="248"/>
      <c r="CJ63" s="248"/>
      <c r="CK63" s="248"/>
      <c r="CL63" s="248"/>
      <c r="CM63" s="248"/>
      <c r="CN63" s="248"/>
      <c r="CO63" s="248"/>
      <c r="CP63" s="248"/>
      <c r="CQ63" s="248"/>
      <c r="CR63" s="248"/>
      <c r="CS63" s="248"/>
      <c r="CT63" s="248"/>
    </row>
    <row r="64" spans="2:98" x14ac:dyDescent="0.25">
      <c r="B64" s="316"/>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c r="BT64" s="248"/>
      <c r="BU64" s="248"/>
      <c r="BV64" s="248"/>
      <c r="BW64" s="248"/>
      <c r="BX64" s="248"/>
      <c r="BY64" s="248"/>
      <c r="BZ64" s="248"/>
      <c r="CA64" s="248"/>
      <c r="CB64" s="248"/>
      <c r="CC64" s="248"/>
      <c r="CD64" s="248"/>
      <c r="CE64" s="248"/>
      <c r="CF64" s="248"/>
      <c r="CG64" s="248"/>
      <c r="CH64" s="248"/>
      <c r="CI64" s="248"/>
      <c r="CJ64" s="248"/>
      <c r="CK64" s="248"/>
      <c r="CL64" s="248"/>
      <c r="CM64" s="248"/>
      <c r="CN64" s="248"/>
      <c r="CO64" s="248"/>
      <c r="CP64" s="248"/>
      <c r="CQ64" s="248"/>
      <c r="CR64" s="248"/>
      <c r="CS64" s="248"/>
      <c r="CT64" s="248"/>
    </row>
    <row r="65" spans="2:98" x14ac:dyDescent="0.25">
      <c r="B65" s="316"/>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S65" s="248"/>
      <c r="CT65" s="248"/>
    </row>
    <row r="66" spans="2:98" x14ac:dyDescent="0.25">
      <c r="B66" s="316"/>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8"/>
      <c r="BR66" s="248"/>
      <c r="BS66" s="248"/>
      <c r="BT66" s="248"/>
      <c r="BU66" s="248"/>
      <c r="BV66" s="248"/>
      <c r="BW66" s="248"/>
      <c r="BX66" s="248"/>
      <c r="BY66" s="248"/>
      <c r="BZ66" s="248"/>
      <c r="CA66" s="248"/>
      <c r="CB66" s="248"/>
      <c r="CC66" s="248"/>
      <c r="CD66" s="248"/>
      <c r="CE66" s="248"/>
      <c r="CF66" s="248"/>
      <c r="CG66" s="248"/>
      <c r="CH66" s="248"/>
      <c r="CI66" s="248"/>
      <c r="CJ66" s="248"/>
      <c r="CK66" s="248"/>
      <c r="CL66" s="248"/>
      <c r="CM66" s="248"/>
      <c r="CN66" s="248"/>
      <c r="CO66" s="248"/>
      <c r="CP66" s="248"/>
      <c r="CQ66" s="248"/>
      <c r="CR66" s="248"/>
      <c r="CS66" s="248"/>
      <c r="CT66" s="248"/>
    </row>
    <row r="67" spans="2:98" x14ac:dyDescent="0.25">
      <c r="B67" s="316"/>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48"/>
      <c r="BW67" s="248"/>
      <c r="BX67" s="248"/>
      <c r="BY67" s="248"/>
      <c r="BZ67" s="248"/>
      <c r="CA67" s="248"/>
      <c r="CB67" s="248"/>
      <c r="CC67" s="248"/>
      <c r="CD67" s="248"/>
      <c r="CE67" s="248"/>
      <c r="CF67" s="248"/>
      <c r="CG67" s="248"/>
      <c r="CH67" s="248"/>
      <c r="CI67" s="248"/>
      <c r="CJ67" s="248"/>
      <c r="CK67" s="248"/>
      <c r="CL67" s="248"/>
      <c r="CM67" s="248"/>
      <c r="CN67" s="248"/>
      <c r="CO67" s="248"/>
      <c r="CP67" s="248"/>
      <c r="CQ67" s="248"/>
      <c r="CR67" s="248"/>
      <c r="CS67" s="248"/>
      <c r="CT67" s="248"/>
    </row>
    <row r="68" spans="2:98" x14ac:dyDescent="0.25">
      <c r="B68" s="316"/>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c r="CE68" s="248"/>
      <c r="CF68" s="248"/>
      <c r="CG68" s="248"/>
      <c r="CH68" s="248"/>
      <c r="CI68" s="248"/>
      <c r="CJ68" s="248"/>
      <c r="CK68" s="248"/>
      <c r="CL68" s="248"/>
      <c r="CM68" s="248"/>
      <c r="CN68" s="248"/>
      <c r="CO68" s="248"/>
      <c r="CP68" s="248"/>
      <c r="CQ68" s="248"/>
      <c r="CR68" s="248"/>
      <c r="CS68" s="248"/>
      <c r="CT68" s="248"/>
    </row>
    <row r="69" spans="2:98" x14ac:dyDescent="0.25">
      <c r="B69" s="316"/>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8"/>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c r="CE69" s="248"/>
      <c r="CF69" s="248"/>
      <c r="CG69" s="248"/>
      <c r="CH69" s="248"/>
      <c r="CI69" s="248"/>
      <c r="CJ69" s="248"/>
      <c r="CK69" s="248"/>
      <c r="CL69" s="248"/>
      <c r="CM69" s="248"/>
      <c r="CN69" s="248"/>
      <c r="CO69" s="248"/>
      <c r="CP69" s="248"/>
      <c r="CQ69" s="248"/>
      <c r="CR69" s="248"/>
      <c r="CS69" s="248"/>
      <c r="CT69" s="248"/>
    </row>
    <row r="70" spans="2:98" x14ac:dyDescent="0.25">
      <c r="B70" s="316"/>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c r="BS70" s="248"/>
      <c r="BT70" s="248"/>
      <c r="BU70" s="248"/>
      <c r="BV70" s="248"/>
      <c r="BW70" s="248"/>
      <c r="BX70" s="248"/>
      <c r="BY70" s="248"/>
      <c r="BZ70" s="248"/>
      <c r="CA70" s="248"/>
      <c r="CB70" s="248"/>
      <c r="CC70" s="248"/>
      <c r="CD70" s="248"/>
      <c r="CE70" s="248"/>
      <c r="CF70" s="248"/>
      <c r="CG70" s="248"/>
      <c r="CH70" s="248"/>
      <c r="CI70" s="248"/>
      <c r="CJ70" s="248"/>
      <c r="CK70" s="248"/>
      <c r="CL70" s="248"/>
      <c r="CM70" s="248"/>
      <c r="CN70" s="248"/>
      <c r="CO70" s="248"/>
      <c r="CP70" s="248"/>
      <c r="CQ70" s="248"/>
      <c r="CR70" s="248"/>
      <c r="CS70" s="248"/>
      <c r="CT70" s="248"/>
    </row>
    <row r="71" spans="2:98" x14ac:dyDescent="0.25">
      <c r="B71" s="316"/>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c r="BT71" s="248"/>
      <c r="BU71" s="248"/>
      <c r="BV71" s="248"/>
      <c r="BW71" s="248"/>
      <c r="BX71" s="248"/>
      <c r="BY71" s="248"/>
      <c r="BZ71" s="248"/>
      <c r="CA71" s="248"/>
      <c r="CB71" s="248"/>
      <c r="CC71" s="248"/>
      <c r="CD71" s="248"/>
      <c r="CE71" s="248"/>
      <c r="CF71" s="248"/>
      <c r="CG71" s="248"/>
      <c r="CH71" s="248"/>
      <c r="CI71" s="248"/>
      <c r="CJ71" s="248"/>
      <c r="CK71" s="248"/>
      <c r="CL71" s="248"/>
      <c r="CM71" s="248"/>
      <c r="CN71" s="248"/>
      <c r="CO71" s="248"/>
      <c r="CP71" s="248"/>
      <c r="CQ71" s="248"/>
      <c r="CR71" s="248"/>
      <c r="CS71" s="248"/>
      <c r="CT71" s="248"/>
    </row>
    <row r="72" spans="2:98" x14ac:dyDescent="0.25">
      <c r="B72" s="316"/>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c r="BT72" s="248"/>
      <c r="BU72" s="248"/>
      <c r="BV72" s="248"/>
      <c r="BW72" s="248"/>
      <c r="BX72" s="248"/>
      <c r="BY72" s="248"/>
      <c r="BZ72" s="248"/>
      <c r="CA72" s="248"/>
      <c r="CB72" s="248"/>
      <c r="CC72" s="248"/>
      <c r="CD72" s="248"/>
      <c r="CE72" s="248"/>
      <c r="CF72" s="248"/>
      <c r="CG72" s="248"/>
      <c r="CH72" s="248"/>
      <c r="CI72" s="248"/>
      <c r="CJ72" s="248"/>
      <c r="CK72" s="248"/>
      <c r="CL72" s="248"/>
      <c r="CM72" s="248"/>
      <c r="CN72" s="248"/>
      <c r="CO72" s="248"/>
      <c r="CP72" s="248"/>
      <c r="CQ72" s="248"/>
      <c r="CR72" s="248"/>
      <c r="CS72" s="248"/>
      <c r="CT72" s="248"/>
    </row>
    <row r="73" spans="2:98" x14ac:dyDescent="0.25">
      <c r="B73" s="316"/>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48"/>
      <c r="BW73" s="248"/>
      <c r="BX73" s="248"/>
      <c r="BY73" s="248"/>
      <c r="BZ73" s="248"/>
      <c r="CA73" s="248"/>
      <c r="CB73" s="248"/>
      <c r="CC73" s="248"/>
      <c r="CD73" s="248"/>
      <c r="CE73" s="248"/>
      <c r="CF73" s="248"/>
      <c r="CG73" s="248"/>
      <c r="CH73" s="248"/>
      <c r="CI73" s="248"/>
      <c r="CJ73" s="248"/>
      <c r="CK73" s="248"/>
      <c r="CL73" s="248"/>
      <c r="CM73" s="248"/>
      <c r="CN73" s="248"/>
      <c r="CO73" s="248"/>
      <c r="CP73" s="248"/>
      <c r="CQ73" s="248"/>
      <c r="CR73" s="248"/>
      <c r="CS73" s="248"/>
      <c r="CT73" s="248"/>
    </row>
    <row r="74" spans="2:98" x14ac:dyDescent="0.25">
      <c r="B74" s="316"/>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8"/>
      <c r="BQ74" s="248"/>
      <c r="BR74" s="248"/>
      <c r="BS74" s="248"/>
      <c r="BT74" s="248"/>
      <c r="BU74" s="248"/>
      <c r="BV74" s="248"/>
      <c r="BW74" s="248"/>
      <c r="BX74" s="248"/>
      <c r="BY74" s="248"/>
      <c r="BZ74" s="248"/>
      <c r="CA74" s="248"/>
      <c r="CB74" s="248"/>
      <c r="CC74" s="248"/>
      <c r="CD74" s="248"/>
      <c r="CE74" s="248"/>
      <c r="CF74" s="248"/>
      <c r="CG74" s="248"/>
      <c r="CH74" s="248"/>
      <c r="CI74" s="248"/>
      <c r="CJ74" s="248"/>
      <c r="CK74" s="248"/>
      <c r="CL74" s="248"/>
      <c r="CM74" s="248"/>
      <c r="CN74" s="248"/>
      <c r="CO74" s="248"/>
      <c r="CP74" s="248"/>
      <c r="CQ74" s="248"/>
      <c r="CR74" s="248"/>
      <c r="CS74" s="248"/>
      <c r="CT74" s="248"/>
    </row>
    <row r="75" spans="2:98" x14ac:dyDescent="0.25">
      <c r="B75" s="316"/>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8"/>
      <c r="BA75" s="248"/>
      <c r="BB75" s="248"/>
      <c r="BC75" s="248"/>
      <c r="BD75" s="248"/>
      <c r="BE75" s="248"/>
      <c r="BF75" s="248"/>
      <c r="BG75" s="248"/>
      <c r="BH75" s="248"/>
      <c r="BI75" s="248"/>
      <c r="BJ75" s="248"/>
      <c r="BK75" s="248"/>
      <c r="BL75" s="248"/>
      <c r="BM75" s="248"/>
      <c r="BN75" s="248"/>
      <c r="BO75" s="248"/>
      <c r="BP75" s="248"/>
      <c r="BQ75" s="248"/>
      <c r="BR75" s="248"/>
      <c r="BS75" s="248"/>
      <c r="BT75" s="248"/>
      <c r="BU75" s="248"/>
      <c r="BV75" s="248"/>
      <c r="BW75" s="248"/>
      <c r="BX75" s="248"/>
      <c r="BY75" s="248"/>
      <c r="BZ75" s="248"/>
      <c r="CA75" s="248"/>
      <c r="CB75" s="248"/>
      <c r="CC75" s="248"/>
      <c r="CD75" s="248"/>
      <c r="CE75" s="248"/>
      <c r="CF75" s="248"/>
      <c r="CG75" s="248"/>
      <c r="CH75" s="248"/>
      <c r="CI75" s="248"/>
      <c r="CJ75" s="248"/>
      <c r="CK75" s="248"/>
      <c r="CL75" s="248"/>
      <c r="CM75" s="248"/>
      <c r="CN75" s="248"/>
      <c r="CO75" s="248"/>
      <c r="CP75" s="248"/>
      <c r="CQ75" s="248"/>
      <c r="CR75" s="248"/>
      <c r="CS75" s="248"/>
      <c r="CT75" s="248"/>
    </row>
    <row r="76" spans="2:98" x14ac:dyDescent="0.25">
      <c r="B76" s="316"/>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c r="BC76" s="248"/>
      <c r="BD76" s="248"/>
      <c r="BE76" s="248"/>
      <c r="BF76" s="248"/>
      <c r="BG76" s="248"/>
      <c r="BH76" s="248"/>
      <c r="BI76" s="248"/>
      <c r="BJ76" s="248"/>
      <c r="BK76" s="248"/>
      <c r="BL76" s="248"/>
      <c r="BM76" s="248"/>
      <c r="BN76" s="248"/>
      <c r="BO76" s="248"/>
      <c r="BP76" s="248"/>
      <c r="BQ76" s="248"/>
      <c r="BR76" s="248"/>
      <c r="BS76" s="248"/>
      <c r="BT76" s="248"/>
      <c r="BU76" s="248"/>
      <c r="BV76" s="248"/>
      <c r="BW76" s="248"/>
      <c r="BX76" s="248"/>
      <c r="BY76" s="248"/>
      <c r="BZ76" s="248"/>
      <c r="CA76" s="248"/>
      <c r="CB76" s="248"/>
      <c r="CC76" s="248"/>
      <c r="CD76" s="248"/>
      <c r="CE76" s="248"/>
      <c r="CF76" s="248"/>
      <c r="CG76" s="248"/>
      <c r="CH76" s="248"/>
      <c r="CI76" s="248"/>
      <c r="CJ76" s="248"/>
      <c r="CK76" s="248"/>
      <c r="CL76" s="248"/>
      <c r="CM76" s="248"/>
      <c r="CN76" s="248"/>
      <c r="CO76" s="248"/>
      <c r="CP76" s="248"/>
      <c r="CQ76" s="248"/>
      <c r="CR76" s="248"/>
      <c r="CS76" s="248"/>
      <c r="CT76" s="248"/>
    </row>
    <row r="77" spans="2:98" x14ac:dyDescent="0.25">
      <c r="B77" s="316"/>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c r="BR77" s="248"/>
      <c r="BS77" s="248"/>
      <c r="BT77" s="248"/>
      <c r="BU77" s="248"/>
      <c r="BV77" s="248"/>
      <c r="BW77" s="248"/>
      <c r="BX77" s="248"/>
      <c r="BY77" s="248"/>
      <c r="BZ77" s="248"/>
      <c r="CA77" s="248"/>
      <c r="CB77" s="248"/>
      <c r="CC77" s="248"/>
      <c r="CD77" s="248"/>
      <c r="CE77" s="248"/>
      <c r="CF77" s="248"/>
      <c r="CG77" s="248"/>
      <c r="CH77" s="248"/>
      <c r="CI77" s="248"/>
      <c r="CJ77" s="248"/>
      <c r="CK77" s="248"/>
      <c r="CL77" s="248"/>
      <c r="CM77" s="248"/>
      <c r="CN77" s="248"/>
      <c r="CO77" s="248"/>
      <c r="CP77" s="248"/>
      <c r="CQ77" s="248"/>
      <c r="CR77" s="248"/>
      <c r="CS77" s="248"/>
      <c r="CT77" s="248"/>
    </row>
    <row r="78" spans="2:98" x14ac:dyDescent="0.25">
      <c r="B78" s="316"/>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c r="CK78" s="248"/>
      <c r="CL78" s="248"/>
      <c r="CM78" s="248"/>
      <c r="CN78" s="248"/>
      <c r="CO78" s="248"/>
      <c r="CP78" s="248"/>
      <c r="CQ78" s="248"/>
      <c r="CR78" s="248"/>
      <c r="CS78" s="248"/>
      <c r="CT78" s="248"/>
    </row>
    <row r="79" spans="2:98" x14ac:dyDescent="0.25">
      <c r="B79" s="316"/>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48"/>
      <c r="BW79" s="248"/>
      <c r="BX79" s="248"/>
      <c r="BY79" s="248"/>
      <c r="BZ79" s="248"/>
      <c r="CA79" s="248"/>
      <c r="CB79" s="248"/>
      <c r="CC79" s="248"/>
      <c r="CD79" s="248"/>
      <c r="CE79" s="248"/>
      <c r="CF79" s="248"/>
      <c r="CG79" s="248"/>
      <c r="CH79" s="248"/>
      <c r="CI79" s="248"/>
      <c r="CJ79" s="248"/>
      <c r="CK79" s="248"/>
      <c r="CL79" s="248"/>
      <c r="CM79" s="248"/>
      <c r="CN79" s="248"/>
      <c r="CO79" s="248"/>
      <c r="CP79" s="248"/>
      <c r="CQ79" s="248"/>
      <c r="CR79" s="248"/>
      <c r="CS79" s="248"/>
      <c r="CT79" s="248"/>
    </row>
    <row r="80" spans="2:98" x14ac:dyDescent="0.25">
      <c r="B80" s="316"/>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c r="BT80" s="248"/>
      <c r="BU80" s="248"/>
      <c r="BV80" s="248"/>
      <c r="BW80" s="248"/>
      <c r="BX80" s="248"/>
      <c r="BY80" s="248"/>
      <c r="BZ80" s="248"/>
      <c r="CA80" s="248"/>
      <c r="CB80" s="248"/>
      <c r="CC80" s="248"/>
      <c r="CD80" s="248"/>
      <c r="CE80" s="248"/>
      <c r="CF80" s="248"/>
      <c r="CG80" s="248"/>
      <c r="CH80" s="248"/>
      <c r="CI80" s="248"/>
      <c r="CJ80" s="248"/>
      <c r="CK80" s="248"/>
      <c r="CL80" s="248"/>
      <c r="CM80" s="248"/>
      <c r="CN80" s="248"/>
      <c r="CO80" s="248"/>
      <c r="CP80" s="248"/>
      <c r="CQ80" s="248"/>
      <c r="CR80" s="248"/>
      <c r="CS80" s="248"/>
      <c r="CT80" s="248"/>
    </row>
    <row r="81" spans="2:98" x14ac:dyDescent="0.25">
      <c r="B81" s="316"/>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c r="CK81" s="248"/>
      <c r="CL81" s="248"/>
      <c r="CM81" s="248"/>
      <c r="CN81" s="248"/>
      <c r="CO81" s="248"/>
      <c r="CP81" s="248"/>
      <c r="CQ81" s="248"/>
      <c r="CR81" s="248"/>
      <c r="CS81" s="248"/>
      <c r="CT81" s="248"/>
    </row>
    <row r="82" spans="2:98" x14ac:dyDescent="0.25">
      <c r="B82" s="316"/>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c r="BS82" s="248"/>
      <c r="BT82" s="248"/>
      <c r="BU82" s="248"/>
      <c r="BV82" s="248"/>
      <c r="BW82" s="248"/>
      <c r="BX82" s="248"/>
      <c r="BY82" s="248"/>
      <c r="BZ82" s="248"/>
      <c r="CA82" s="248"/>
      <c r="CB82" s="248"/>
      <c r="CC82" s="248"/>
      <c r="CD82" s="248"/>
      <c r="CE82" s="248"/>
      <c r="CF82" s="248"/>
      <c r="CG82" s="248"/>
      <c r="CH82" s="248"/>
      <c r="CI82" s="248"/>
      <c r="CJ82" s="248"/>
      <c r="CK82" s="248"/>
      <c r="CL82" s="248"/>
      <c r="CM82" s="248"/>
      <c r="CN82" s="248"/>
      <c r="CO82" s="248"/>
      <c r="CP82" s="248"/>
      <c r="CQ82" s="248"/>
      <c r="CR82" s="248"/>
      <c r="CS82" s="248"/>
      <c r="CT82" s="248"/>
    </row>
    <row r="83" spans="2:98" x14ac:dyDescent="0.25">
      <c r="B83" s="316"/>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c r="BS83" s="248"/>
      <c r="BT83" s="248"/>
      <c r="BU83" s="248"/>
      <c r="BV83" s="248"/>
      <c r="BW83" s="248"/>
      <c r="BX83" s="248"/>
      <c r="BY83" s="248"/>
      <c r="BZ83" s="248"/>
      <c r="CA83" s="248"/>
      <c r="CB83" s="248"/>
      <c r="CC83" s="248"/>
      <c r="CD83" s="248"/>
      <c r="CE83" s="248"/>
      <c r="CF83" s="248"/>
      <c r="CG83" s="248"/>
      <c r="CH83" s="248"/>
      <c r="CI83" s="248"/>
      <c r="CJ83" s="248"/>
      <c r="CK83" s="248"/>
      <c r="CL83" s="248"/>
      <c r="CM83" s="248"/>
      <c r="CN83" s="248"/>
      <c r="CO83" s="248"/>
      <c r="CP83" s="248"/>
      <c r="CQ83" s="248"/>
      <c r="CR83" s="248"/>
      <c r="CS83" s="248"/>
      <c r="CT83" s="248"/>
    </row>
    <row r="84" spans="2:98" x14ac:dyDescent="0.25">
      <c r="B84" s="316"/>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c r="BT84" s="248"/>
      <c r="BU84" s="248"/>
      <c r="BV84" s="248"/>
      <c r="BW84" s="248"/>
      <c r="BX84" s="248"/>
      <c r="BY84" s="248"/>
      <c r="BZ84" s="248"/>
      <c r="CA84" s="248"/>
      <c r="CB84" s="248"/>
      <c r="CC84" s="248"/>
      <c r="CD84" s="248"/>
      <c r="CE84" s="248"/>
      <c r="CF84" s="248"/>
      <c r="CG84" s="248"/>
      <c r="CH84" s="248"/>
      <c r="CI84" s="248"/>
      <c r="CJ84" s="248"/>
      <c r="CK84" s="248"/>
      <c r="CL84" s="248"/>
      <c r="CM84" s="248"/>
      <c r="CN84" s="248"/>
      <c r="CO84" s="248"/>
      <c r="CP84" s="248"/>
      <c r="CQ84" s="248"/>
      <c r="CR84" s="248"/>
      <c r="CS84" s="248"/>
      <c r="CT84" s="248"/>
    </row>
    <row r="85" spans="2:98" x14ac:dyDescent="0.25">
      <c r="B85" s="316"/>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c r="BS85" s="248"/>
      <c r="BT85" s="248"/>
      <c r="BU85" s="248"/>
      <c r="BV85" s="248"/>
      <c r="BW85" s="248"/>
      <c r="BX85" s="248"/>
      <c r="BY85" s="248"/>
      <c r="BZ85" s="248"/>
      <c r="CA85" s="248"/>
      <c r="CB85" s="248"/>
      <c r="CC85" s="248"/>
      <c r="CD85" s="248"/>
      <c r="CE85" s="248"/>
      <c r="CF85" s="248"/>
      <c r="CG85" s="248"/>
      <c r="CH85" s="248"/>
      <c r="CI85" s="248"/>
      <c r="CJ85" s="248"/>
      <c r="CK85" s="248"/>
      <c r="CL85" s="248"/>
      <c r="CM85" s="248"/>
      <c r="CN85" s="248"/>
      <c r="CO85" s="248"/>
      <c r="CP85" s="248"/>
      <c r="CQ85" s="248"/>
      <c r="CR85" s="248"/>
      <c r="CS85" s="248"/>
      <c r="CT85" s="248"/>
    </row>
    <row r="86" spans="2:98" x14ac:dyDescent="0.25">
      <c r="B86" s="316"/>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8"/>
      <c r="BR86" s="248"/>
      <c r="BS86" s="248"/>
      <c r="BT86" s="248"/>
      <c r="BU86" s="248"/>
      <c r="BV86" s="248"/>
      <c r="BW86" s="248"/>
      <c r="BX86" s="248"/>
      <c r="BY86" s="248"/>
      <c r="BZ86" s="248"/>
      <c r="CA86" s="248"/>
      <c r="CB86" s="248"/>
      <c r="CC86" s="248"/>
      <c r="CD86" s="248"/>
      <c r="CE86" s="248"/>
      <c r="CF86" s="248"/>
      <c r="CG86" s="248"/>
      <c r="CH86" s="248"/>
      <c r="CI86" s="248"/>
      <c r="CJ86" s="248"/>
      <c r="CK86" s="248"/>
      <c r="CL86" s="248"/>
      <c r="CM86" s="248"/>
      <c r="CN86" s="248"/>
      <c r="CO86" s="248"/>
      <c r="CP86" s="248"/>
      <c r="CQ86" s="248"/>
      <c r="CR86" s="248"/>
      <c r="CS86" s="248"/>
      <c r="CT86" s="248"/>
    </row>
    <row r="87" spans="2:98" x14ac:dyDescent="0.25">
      <c r="B87" s="316"/>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8"/>
      <c r="AZ87" s="248"/>
      <c r="BA87" s="248"/>
      <c r="BB87" s="248"/>
      <c r="BC87" s="248"/>
      <c r="BD87" s="248"/>
      <c r="BE87" s="248"/>
      <c r="BF87" s="248"/>
      <c r="BG87" s="248"/>
      <c r="BH87" s="248"/>
      <c r="BI87" s="248"/>
      <c r="BJ87" s="248"/>
      <c r="BK87" s="248"/>
      <c r="BL87" s="248"/>
      <c r="BM87" s="248"/>
      <c r="BN87" s="248"/>
      <c r="BO87" s="248"/>
      <c r="BP87" s="248"/>
      <c r="BQ87" s="248"/>
      <c r="BR87" s="248"/>
      <c r="BS87" s="248"/>
      <c r="BT87" s="248"/>
      <c r="BU87" s="248"/>
      <c r="BV87" s="248"/>
      <c r="BW87" s="248"/>
      <c r="BX87" s="248"/>
      <c r="BY87" s="248"/>
      <c r="BZ87" s="248"/>
      <c r="CA87" s="248"/>
      <c r="CB87" s="248"/>
      <c r="CC87" s="248"/>
      <c r="CD87" s="248"/>
      <c r="CE87" s="248"/>
      <c r="CF87" s="248"/>
      <c r="CG87" s="248"/>
      <c r="CH87" s="248"/>
      <c r="CI87" s="248"/>
      <c r="CJ87" s="248"/>
      <c r="CK87" s="248"/>
      <c r="CL87" s="248"/>
      <c r="CM87" s="248"/>
      <c r="CN87" s="248"/>
      <c r="CO87" s="248"/>
      <c r="CP87" s="248"/>
      <c r="CQ87" s="248"/>
      <c r="CR87" s="248"/>
      <c r="CS87" s="248"/>
      <c r="CT87" s="248"/>
    </row>
    <row r="88" spans="2:98" x14ac:dyDescent="0.25">
      <c r="B88" s="316"/>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c r="BO88" s="248"/>
      <c r="BP88" s="248"/>
      <c r="BQ88" s="248"/>
      <c r="BR88" s="248"/>
      <c r="BS88" s="248"/>
      <c r="BT88" s="248"/>
      <c r="BU88" s="248"/>
      <c r="BV88" s="248"/>
      <c r="BW88" s="248"/>
      <c r="BX88" s="248"/>
      <c r="BY88" s="248"/>
      <c r="BZ88" s="248"/>
      <c r="CA88" s="248"/>
      <c r="CB88" s="248"/>
      <c r="CC88" s="248"/>
      <c r="CD88" s="248"/>
      <c r="CE88" s="248"/>
      <c r="CF88" s="248"/>
      <c r="CG88" s="248"/>
      <c r="CH88" s="248"/>
      <c r="CI88" s="248"/>
      <c r="CJ88" s="248"/>
      <c r="CK88" s="248"/>
      <c r="CL88" s="248"/>
      <c r="CM88" s="248"/>
      <c r="CN88" s="248"/>
      <c r="CO88" s="248"/>
      <c r="CP88" s="248"/>
      <c r="CQ88" s="248"/>
      <c r="CR88" s="248"/>
      <c r="CS88" s="248"/>
      <c r="CT88" s="248"/>
    </row>
    <row r="89" spans="2:98" x14ac:dyDescent="0.25">
      <c r="B89" s="316"/>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c r="CK89" s="248"/>
      <c r="CL89" s="248"/>
      <c r="CM89" s="248"/>
      <c r="CN89" s="248"/>
      <c r="CO89" s="248"/>
      <c r="CP89" s="248"/>
      <c r="CQ89" s="248"/>
      <c r="CR89" s="248"/>
      <c r="CS89" s="248"/>
      <c r="CT89" s="248"/>
    </row>
    <row r="90" spans="2:98" x14ac:dyDescent="0.25">
      <c r="B90" s="316"/>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8"/>
      <c r="BR90" s="248"/>
      <c r="BS90" s="248"/>
      <c r="BT90" s="248"/>
      <c r="BU90" s="248"/>
      <c r="BV90" s="248"/>
      <c r="BW90" s="248"/>
      <c r="BX90" s="248"/>
      <c r="BY90" s="248"/>
      <c r="BZ90" s="248"/>
      <c r="CA90" s="248"/>
      <c r="CB90" s="248"/>
      <c r="CC90" s="248"/>
      <c r="CD90" s="248"/>
      <c r="CE90" s="248"/>
      <c r="CF90" s="248"/>
      <c r="CG90" s="248"/>
      <c r="CH90" s="248"/>
      <c r="CI90" s="248"/>
      <c r="CJ90" s="248"/>
      <c r="CK90" s="248"/>
      <c r="CL90" s="248"/>
      <c r="CM90" s="248"/>
      <c r="CN90" s="248"/>
      <c r="CO90" s="248"/>
      <c r="CP90" s="248"/>
      <c r="CQ90" s="248"/>
      <c r="CR90" s="248"/>
      <c r="CS90" s="248"/>
      <c r="CT90" s="248"/>
    </row>
    <row r="91" spans="2:98" x14ac:dyDescent="0.25">
      <c r="B91" s="316"/>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8"/>
      <c r="BR91" s="248"/>
      <c r="BS91" s="248"/>
      <c r="BT91" s="248"/>
      <c r="BU91" s="248"/>
      <c r="BV91" s="248"/>
      <c r="BW91" s="248"/>
      <c r="BX91" s="248"/>
      <c r="BY91" s="248"/>
      <c r="BZ91" s="248"/>
      <c r="CA91" s="248"/>
      <c r="CB91" s="248"/>
      <c r="CC91" s="248"/>
      <c r="CD91" s="248"/>
      <c r="CE91" s="248"/>
      <c r="CF91" s="248"/>
      <c r="CG91" s="248"/>
      <c r="CH91" s="248"/>
      <c r="CI91" s="248"/>
      <c r="CJ91" s="248"/>
      <c r="CK91" s="248"/>
      <c r="CL91" s="248"/>
      <c r="CM91" s="248"/>
      <c r="CN91" s="248"/>
      <c r="CO91" s="248"/>
      <c r="CP91" s="248"/>
      <c r="CQ91" s="248"/>
      <c r="CR91" s="248"/>
      <c r="CS91" s="248"/>
      <c r="CT91" s="248"/>
    </row>
    <row r="92" spans="2:98" x14ac:dyDescent="0.25">
      <c r="B92" s="316"/>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c r="BS92" s="248"/>
      <c r="BT92" s="248"/>
      <c r="BU92" s="248"/>
      <c r="BV92" s="248"/>
      <c r="BW92" s="248"/>
      <c r="BX92" s="248"/>
      <c r="BY92" s="248"/>
      <c r="BZ92" s="248"/>
      <c r="CA92" s="248"/>
      <c r="CB92" s="248"/>
      <c r="CC92" s="248"/>
      <c r="CD92" s="248"/>
      <c r="CE92" s="248"/>
      <c r="CF92" s="248"/>
      <c r="CG92" s="248"/>
      <c r="CH92" s="248"/>
      <c r="CI92" s="248"/>
      <c r="CJ92" s="248"/>
      <c r="CK92" s="248"/>
      <c r="CL92" s="248"/>
      <c r="CM92" s="248"/>
      <c r="CN92" s="248"/>
      <c r="CO92" s="248"/>
      <c r="CP92" s="248"/>
      <c r="CQ92" s="248"/>
      <c r="CR92" s="248"/>
      <c r="CS92" s="248"/>
      <c r="CT92" s="248"/>
    </row>
    <row r="93" spans="2:98" x14ac:dyDescent="0.25">
      <c r="B93" s="316"/>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c r="BS93" s="248"/>
      <c r="BT93" s="248"/>
      <c r="BU93" s="248"/>
      <c r="BV93" s="248"/>
      <c r="BW93" s="248"/>
      <c r="BX93" s="248"/>
      <c r="BY93" s="248"/>
      <c r="BZ93" s="248"/>
      <c r="CA93" s="248"/>
      <c r="CB93" s="248"/>
      <c r="CC93" s="248"/>
      <c r="CD93" s="248"/>
      <c r="CE93" s="248"/>
      <c r="CF93" s="248"/>
      <c r="CG93" s="248"/>
      <c r="CH93" s="248"/>
      <c r="CI93" s="248"/>
      <c r="CJ93" s="248"/>
      <c r="CK93" s="248"/>
      <c r="CL93" s="248"/>
      <c r="CM93" s="248"/>
      <c r="CN93" s="248"/>
      <c r="CO93" s="248"/>
      <c r="CP93" s="248"/>
      <c r="CQ93" s="248"/>
      <c r="CR93" s="248"/>
      <c r="CS93" s="248"/>
      <c r="CT93" s="248"/>
    </row>
    <row r="94" spans="2:98" x14ac:dyDescent="0.25">
      <c r="B94" s="316"/>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8"/>
      <c r="CJ94" s="248"/>
      <c r="CK94" s="248"/>
      <c r="CL94" s="248"/>
      <c r="CM94" s="248"/>
      <c r="CN94" s="248"/>
      <c r="CO94" s="248"/>
      <c r="CP94" s="248"/>
      <c r="CQ94" s="248"/>
      <c r="CR94" s="248"/>
      <c r="CS94" s="248"/>
      <c r="CT94" s="248"/>
    </row>
    <row r="95" spans="2:98" x14ac:dyDescent="0.25">
      <c r="B95" s="316"/>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c r="BV95" s="248"/>
      <c r="BW95" s="248"/>
      <c r="BX95" s="248"/>
      <c r="BY95" s="248"/>
      <c r="BZ95" s="248"/>
      <c r="CA95" s="248"/>
      <c r="CB95" s="248"/>
      <c r="CC95" s="248"/>
      <c r="CD95" s="248"/>
      <c r="CE95" s="248"/>
      <c r="CF95" s="248"/>
      <c r="CG95" s="248"/>
      <c r="CH95" s="248"/>
      <c r="CI95" s="248"/>
      <c r="CJ95" s="248"/>
      <c r="CK95" s="248"/>
      <c r="CL95" s="248"/>
      <c r="CM95" s="248"/>
      <c r="CN95" s="248"/>
      <c r="CO95" s="248"/>
      <c r="CP95" s="248"/>
      <c r="CQ95" s="248"/>
      <c r="CR95" s="248"/>
      <c r="CS95" s="248"/>
      <c r="CT95" s="248"/>
    </row>
    <row r="96" spans="2:98" x14ac:dyDescent="0.25">
      <c r="B96" s="316"/>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c r="BT96" s="248"/>
      <c r="BU96" s="248"/>
      <c r="BV96" s="248"/>
      <c r="BW96" s="248"/>
      <c r="BX96" s="248"/>
      <c r="BY96" s="248"/>
      <c r="BZ96" s="248"/>
      <c r="CA96" s="248"/>
      <c r="CB96" s="248"/>
      <c r="CC96" s="248"/>
      <c r="CD96" s="248"/>
      <c r="CE96" s="248"/>
      <c r="CF96" s="248"/>
      <c r="CG96" s="248"/>
      <c r="CH96" s="248"/>
      <c r="CI96" s="248"/>
      <c r="CJ96" s="248"/>
      <c r="CK96" s="248"/>
      <c r="CL96" s="248"/>
      <c r="CM96" s="248"/>
      <c r="CN96" s="248"/>
      <c r="CO96" s="248"/>
      <c r="CP96" s="248"/>
      <c r="CQ96" s="248"/>
      <c r="CR96" s="248"/>
      <c r="CS96" s="248"/>
      <c r="CT96" s="248"/>
    </row>
    <row r="97" spans="2:98" x14ac:dyDescent="0.25">
      <c r="B97" s="316"/>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8"/>
      <c r="BU97" s="248"/>
      <c r="BV97" s="248"/>
      <c r="BW97" s="248"/>
      <c r="BX97" s="248"/>
      <c r="BY97" s="248"/>
      <c r="BZ97" s="248"/>
      <c r="CA97" s="248"/>
      <c r="CB97" s="248"/>
      <c r="CC97" s="248"/>
      <c r="CD97" s="248"/>
      <c r="CE97" s="248"/>
      <c r="CF97" s="248"/>
      <c r="CG97" s="248"/>
      <c r="CH97" s="248"/>
      <c r="CI97" s="248"/>
      <c r="CJ97" s="248"/>
      <c r="CK97" s="248"/>
      <c r="CL97" s="248"/>
      <c r="CM97" s="248"/>
      <c r="CN97" s="248"/>
      <c r="CO97" s="248"/>
      <c r="CP97" s="248"/>
      <c r="CQ97" s="248"/>
      <c r="CR97" s="248"/>
      <c r="CS97" s="248"/>
      <c r="CT97" s="248"/>
    </row>
    <row r="98" spans="2:98" x14ac:dyDescent="0.25">
      <c r="B98" s="316"/>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c r="BT98" s="248"/>
      <c r="BU98" s="248"/>
      <c r="BV98" s="248"/>
      <c r="BW98" s="248"/>
      <c r="BX98" s="248"/>
      <c r="BY98" s="248"/>
      <c r="BZ98" s="248"/>
      <c r="CA98" s="248"/>
      <c r="CB98" s="248"/>
      <c r="CC98" s="248"/>
      <c r="CD98" s="248"/>
      <c r="CE98" s="248"/>
      <c r="CF98" s="248"/>
      <c r="CG98" s="248"/>
      <c r="CH98" s="248"/>
      <c r="CI98" s="248"/>
      <c r="CJ98" s="248"/>
      <c r="CK98" s="248"/>
      <c r="CL98" s="248"/>
      <c r="CM98" s="248"/>
      <c r="CN98" s="248"/>
      <c r="CO98" s="248"/>
      <c r="CP98" s="248"/>
      <c r="CQ98" s="248"/>
      <c r="CR98" s="248"/>
      <c r="CS98" s="248"/>
      <c r="CT98" s="248"/>
    </row>
    <row r="99" spans="2:98" x14ac:dyDescent="0.25">
      <c r="B99" s="316"/>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c r="BT99" s="248"/>
      <c r="BU99" s="248"/>
      <c r="BV99" s="248"/>
      <c r="BW99" s="248"/>
      <c r="BX99" s="248"/>
      <c r="BY99" s="248"/>
      <c r="BZ99" s="248"/>
      <c r="CA99" s="248"/>
      <c r="CB99" s="248"/>
      <c r="CC99" s="248"/>
      <c r="CD99" s="248"/>
      <c r="CE99" s="248"/>
      <c r="CF99" s="248"/>
      <c r="CG99" s="248"/>
      <c r="CH99" s="248"/>
      <c r="CI99" s="248"/>
      <c r="CJ99" s="248"/>
      <c r="CK99" s="248"/>
      <c r="CL99" s="248"/>
      <c r="CM99" s="248"/>
      <c r="CN99" s="248"/>
      <c r="CO99" s="248"/>
      <c r="CP99" s="248"/>
      <c r="CQ99" s="248"/>
      <c r="CR99" s="248"/>
      <c r="CS99" s="248"/>
      <c r="CT99" s="248"/>
    </row>
    <row r="100" spans="2:98" x14ac:dyDescent="0.25">
      <c r="B100" s="316"/>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c r="BS100" s="248"/>
      <c r="BT100" s="248"/>
      <c r="BU100" s="248"/>
      <c r="BV100" s="248"/>
      <c r="BW100" s="248"/>
      <c r="BX100" s="248"/>
      <c r="BY100" s="248"/>
      <c r="BZ100" s="248"/>
      <c r="CA100" s="248"/>
      <c r="CB100" s="248"/>
      <c r="CC100" s="248"/>
      <c r="CD100" s="248"/>
      <c r="CE100" s="248"/>
      <c r="CF100" s="248"/>
      <c r="CG100" s="248"/>
      <c r="CH100" s="248"/>
      <c r="CI100" s="248"/>
      <c r="CJ100" s="248"/>
      <c r="CK100" s="248"/>
      <c r="CL100" s="248"/>
      <c r="CM100" s="248"/>
      <c r="CN100" s="248"/>
      <c r="CO100" s="248"/>
      <c r="CP100" s="248"/>
      <c r="CQ100" s="248"/>
      <c r="CR100" s="248"/>
      <c r="CS100" s="248"/>
      <c r="CT100" s="248"/>
    </row>
    <row r="101" spans="2:98" x14ac:dyDescent="0.25">
      <c r="B101" s="316"/>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S101" s="248"/>
      <c r="CT101" s="248"/>
    </row>
    <row r="102" spans="2:98" x14ac:dyDescent="0.25">
      <c r="B102" s="316"/>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248"/>
      <c r="BN102" s="248"/>
      <c r="BO102" s="248"/>
      <c r="BP102" s="248"/>
      <c r="BQ102" s="248"/>
      <c r="BR102" s="248"/>
      <c r="BS102" s="248"/>
      <c r="BT102" s="248"/>
      <c r="BU102" s="248"/>
      <c r="BV102" s="248"/>
      <c r="BW102" s="248"/>
      <c r="BX102" s="248"/>
      <c r="BY102" s="248"/>
      <c r="BZ102" s="248"/>
      <c r="CA102" s="248"/>
      <c r="CB102" s="248"/>
      <c r="CC102" s="248"/>
      <c r="CD102" s="248"/>
      <c r="CE102" s="248"/>
      <c r="CF102" s="248"/>
      <c r="CG102" s="248"/>
      <c r="CH102" s="248"/>
      <c r="CI102" s="248"/>
      <c r="CJ102" s="248"/>
      <c r="CK102" s="248"/>
      <c r="CL102" s="248"/>
      <c r="CM102" s="248"/>
      <c r="CN102" s="248"/>
      <c r="CO102" s="248"/>
      <c r="CP102" s="248"/>
      <c r="CQ102" s="248"/>
      <c r="CR102" s="248"/>
      <c r="CS102" s="248"/>
      <c r="CT102" s="248"/>
    </row>
    <row r="103" spans="2:98" x14ac:dyDescent="0.25">
      <c r="B103" s="316"/>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c r="BO103" s="248"/>
      <c r="BP103" s="248"/>
      <c r="BQ103" s="248"/>
      <c r="BR103" s="248"/>
      <c r="BS103" s="248"/>
      <c r="BT103" s="248"/>
      <c r="BU103" s="248"/>
      <c r="BV103" s="248"/>
      <c r="BW103" s="248"/>
      <c r="BX103" s="248"/>
      <c r="BY103" s="248"/>
      <c r="BZ103" s="248"/>
      <c r="CA103" s="248"/>
      <c r="CB103" s="248"/>
      <c r="CC103" s="248"/>
      <c r="CD103" s="248"/>
      <c r="CE103" s="248"/>
      <c r="CF103" s="248"/>
      <c r="CG103" s="248"/>
      <c r="CH103" s="248"/>
      <c r="CI103" s="248"/>
      <c r="CJ103" s="248"/>
      <c r="CK103" s="248"/>
      <c r="CL103" s="248"/>
      <c r="CM103" s="248"/>
      <c r="CN103" s="248"/>
      <c r="CO103" s="248"/>
      <c r="CP103" s="248"/>
      <c r="CQ103" s="248"/>
      <c r="CR103" s="248"/>
      <c r="CS103" s="248"/>
      <c r="CT103" s="248"/>
    </row>
    <row r="104" spans="2:98" x14ac:dyDescent="0.25">
      <c r="B104" s="316"/>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c r="BO104" s="248"/>
      <c r="BP104" s="248"/>
      <c r="BQ104" s="248"/>
      <c r="BR104" s="248"/>
      <c r="BS104" s="248"/>
      <c r="BT104" s="248"/>
      <c r="BU104" s="248"/>
      <c r="BV104" s="248"/>
      <c r="BW104" s="248"/>
      <c r="BX104" s="248"/>
      <c r="BY104" s="248"/>
      <c r="BZ104" s="248"/>
      <c r="CA104" s="248"/>
      <c r="CB104" s="248"/>
      <c r="CC104" s="248"/>
      <c r="CD104" s="248"/>
      <c r="CE104" s="248"/>
      <c r="CF104" s="248"/>
      <c r="CG104" s="248"/>
      <c r="CH104" s="248"/>
      <c r="CI104" s="248"/>
      <c r="CJ104" s="248"/>
      <c r="CK104" s="248"/>
      <c r="CL104" s="248"/>
      <c r="CM104" s="248"/>
      <c r="CN104" s="248"/>
      <c r="CO104" s="248"/>
      <c r="CP104" s="248"/>
      <c r="CQ104" s="248"/>
      <c r="CR104" s="248"/>
      <c r="CS104" s="248"/>
      <c r="CT104" s="248"/>
    </row>
    <row r="105" spans="2:98" x14ac:dyDescent="0.25">
      <c r="B105" s="316"/>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row>
    <row r="106" spans="2:98" x14ac:dyDescent="0.25">
      <c r="B106" s="316"/>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c r="BO106" s="248"/>
      <c r="BP106" s="248"/>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row>
    <row r="107" spans="2:98" x14ac:dyDescent="0.25">
      <c r="B107" s="316"/>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row>
    <row r="108" spans="2:98" x14ac:dyDescent="0.25">
      <c r="B108" s="316"/>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c r="BS108" s="248"/>
      <c r="BT108" s="248"/>
      <c r="BU108" s="248"/>
      <c r="BV108" s="248"/>
      <c r="BW108" s="248"/>
      <c r="BX108" s="248"/>
      <c r="BY108" s="248"/>
      <c r="BZ108" s="248"/>
      <c r="CA108" s="248"/>
      <c r="CB108" s="248"/>
      <c r="CC108" s="248"/>
      <c r="CD108" s="248"/>
      <c r="CE108" s="248"/>
      <c r="CF108" s="248"/>
      <c r="CG108" s="248"/>
      <c r="CH108" s="248"/>
      <c r="CI108" s="248"/>
      <c r="CJ108" s="248"/>
      <c r="CK108" s="248"/>
      <c r="CL108" s="248"/>
      <c r="CM108" s="248"/>
      <c r="CN108" s="248"/>
      <c r="CO108" s="248"/>
      <c r="CP108" s="248"/>
      <c r="CQ108" s="248"/>
      <c r="CR108" s="248"/>
      <c r="CS108" s="248"/>
      <c r="CT108" s="248"/>
    </row>
    <row r="109" spans="2:98" x14ac:dyDescent="0.25">
      <c r="B109" s="316"/>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c r="BS109" s="248"/>
      <c r="BT109" s="248"/>
      <c r="BU109" s="248"/>
      <c r="BV109" s="248"/>
      <c r="BW109" s="248"/>
      <c r="BX109" s="248"/>
      <c r="BY109" s="248"/>
      <c r="BZ109" s="248"/>
      <c r="CA109" s="248"/>
      <c r="CB109" s="248"/>
      <c r="CC109" s="248"/>
      <c r="CD109" s="248"/>
      <c r="CE109" s="248"/>
      <c r="CF109" s="248"/>
      <c r="CG109" s="248"/>
      <c r="CH109" s="248"/>
      <c r="CI109" s="248"/>
      <c r="CJ109" s="248"/>
      <c r="CK109" s="248"/>
      <c r="CL109" s="248"/>
      <c r="CM109" s="248"/>
      <c r="CN109" s="248"/>
      <c r="CO109" s="248"/>
      <c r="CP109" s="248"/>
      <c r="CQ109" s="248"/>
      <c r="CR109" s="248"/>
      <c r="CS109" s="248"/>
      <c r="CT109" s="248"/>
    </row>
    <row r="110" spans="2:98" x14ac:dyDescent="0.25">
      <c r="B110" s="316"/>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8"/>
      <c r="AZ110" s="248"/>
      <c r="BA110" s="248"/>
      <c r="BB110" s="248"/>
      <c r="BC110" s="248"/>
      <c r="BD110" s="248"/>
      <c r="BE110" s="248"/>
      <c r="BF110" s="248"/>
      <c r="BG110" s="248"/>
      <c r="BH110" s="248"/>
      <c r="BI110" s="248"/>
      <c r="BJ110" s="248"/>
      <c r="BK110" s="248"/>
      <c r="BL110" s="248"/>
      <c r="BM110" s="248"/>
      <c r="BN110" s="248"/>
      <c r="BO110" s="248"/>
      <c r="BP110" s="248"/>
      <c r="BQ110" s="248"/>
      <c r="BR110" s="248"/>
      <c r="BS110" s="248"/>
      <c r="BT110" s="248"/>
      <c r="BU110" s="248"/>
      <c r="BV110" s="248"/>
      <c r="BW110" s="248"/>
      <c r="BX110" s="248"/>
      <c r="BY110" s="248"/>
      <c r="BZ110" s="248"/>
      <c r="CA110" s="248"/>
      <c r="CB110" s="248"/>
      <c r="CC110" s="248"/>
      <c r="CD110" s="248"/>
      <c r="CE110" s="248"/>
      <c r="CF110" s="248"/>
      <c r="CG110" s="248"/>
      <c r="CH110" s="248"/>
      <c r="CI110" s="248"/>
      <c r="CJ110" s="248"/>
      <c r="CK110" s="248"/>
      <c r="CL110" s="248"/>
      <c r="CM110" s="248"/>
      <c r="CN110" s="248"/>
      <c r="CO110" s="248"/>
      <c r="CP110" s="248"/>
      <c r="CQ110" s="248"/>
      <c r="CR110" s="248"/>
      <c r="CS110" s="248"/>
      <c r="CT110" s="248"/>
    </row>
    <row r="111" spans="2:98" x14ac:dyDescent="0.25">
      <c r="B111" s="316"/>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8"/>
      <c r="AY111" s="248"/>
      <c r="AZ111" s="248"/>
      <c r="BA111" s="248"/>
      <c r="BB111" s="248"/>
      <c r="BC111" s="248"/>
      <c r="BD111" s="248"/>
      <c r="BE111" s="248"/>
      <c r="BF111" s="248"/>
      <c r="BG111" s="248"/>
      <c r="BH111" s="248"/>
      <c r="BI111" s="248"/>
      <c r="BJ111" s="248"/>
      <c r="BK111" s="248"/>
      <c r="BL111" s="248"/>
      <c r="BM111" s="248"/>
      <c r="BN111" s="248"/>
      <c r="BO111" s="248"/>
      <c r="BP111" s="248"/>
      <c r="BQ111" s="248"/>
      <c r="BR111" s="248"/>
      <c r="BS111" s="248"/>
      <c r="BT111" s="248"/>
      <c r="BU111" s="248"/>
      <c r="BV111" s="248"/>
      <c r="BW111" s="248"/>
      <c r="BX111" s="248"/>
      <c r="BY111" s="248"/>
      <c r="BZ111" s="248"/>
      <c r="CA111" s="248"/>
      <c r="CB111" s="248"/>
      <c r="CC111" s="248"/>
      <c r="CD111" s="248"/>
      <c r="CE111" s="248"/>
      <c r="CF111" s="248"/>
      <c r="CG111" s="248"/>
      <c r="CH111" s="248"/>
      <c r="CI111" s="248"/>
      <c r="CJ111" s="248"/>
      <c r="CK111" s="248"/>
      <c r="CL111" s="248"/>
      <c r="CM111" s="248"/>
      <c r="CN111" s="248"/>
      <c r="CO111" s="248"/>
      <c r="CP111" s="248"/>
      <c r="CQ111" s="248"/>
      <c r="CR111" s="248"/>
      <c r="CS111" s="248"/>
      <c r="CT111" s="248"/>
    </row>
    <row r="112" spans="2:98" x14ac:dyDescent="0.25">
      <c r="B112" s="316"/>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8"/>
      <c r="AY112" s="248"/>
      <c r="AZ112" s="248"/>
      <c r="BA112" s="248"/>
      <c r="BB112" s="248"/>
      <c r="BC112" s="248"/>
      <c r="BD112" s="248"/>
      <c r="BE112" s="248"/>
      <c r="BF112" s="248"/>
      <c r="BG112" s="248"/>
      <c r="BH112" s="248"/>
      <c r="BI112" s="248"/>
      <c r="BJ112" s="248"/>
      <c r="BK112" s="248"/>
      <c r="BL112" s="248"/>
      <c r="BM112" s="248"/>
      <c r="BN112" s="248"/>
      <c r="BO112" s="248"/>
      <c r="BP112" s="248"/>
      <c r="BQ112" s="248"/>
      <c r="BR112" s="248"/>
      <c r="BS112" s="248"/>
      <c r="BT112" s="248"/>
      <c r="BU112" s="248"/>
      <c r="BV112" s="248"/>
      <c r="BW112" s="248"/>
      <c r="BX112" s="248"/>
      <c r="BY112" s="248"/>
      <c r="BZ112" s="248"/>
      <c r="CA112" s="248"/>
      <c r="CB112" s="248"/>
      <c r="CC112" s="248"/>
      <c r="CD112" s="248"/>
      <c r="CE112" s="248"/>
      <c r="CF112" s="248"/>
      <c r="CG112" s="248"/>
      <c r="CH112" s="248"/>
      <c r="CI112" s="248"/>
      <c r="CJ112" s="248"/>
      <c r="CK112" s="248"/>
      <c r="CL112" s="248"/>
      <c r="CM112" s="248"/>
      <c r="CN112" s="248"/>
      <c r="CO112" s="248"/>
      <c r="CP112" s="248"/>
      <c r="CQ112" s="248"/>
      <c r="CR112" s="248"/>
      <c r="CS112" s="248"/>
      <c r="CT112" s="248"/>
    </row>
    <row r="113" spans="2:98" x14ac:dyDescent="0.25">
      <c r="B113" s="316"/>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248"/>
      <c r="BA113" s="248"/>
      <c r="BB113" s="248"/>
      <c r="BC113" s="248"/>
      <c r="BD113" s="248"/>
      <c r="BE113" s="248"/>
      <c r="BF113" s="248"/>
      <c r="BG113" s="248"/>
      <c r="BH113" s="248"/>
      <c r="BI113" s="248"/>
      <c r="BJ113" s="248"/>
      <c r="BK113" s="248"/>
      <c r="BL113" s="248"/>
      <c r="BM113" s="248"/>
      <c r="BN113" s="248"/>
      <c r="BO113" s="248"/>
      <c r="BP113" s="248"/>
      <c r="BQ113" s="248"/>
      <c r="BR113" s="248"/>
      <c r="BS113" s="248"/>
      <c r="BT113" s="248"/>
      <c r="BU113" s="248"/>
      <c r="BV113" s="248"/>
      <c r="BW113" s="248"/>
      <c r="BX113" s="248"/>
      <c r="BY113" s="248"/>
      <c r="BZ113" s="248"/>
      <c r="CA113" s="248"/>
      <c r="CB113" s="248"/>
      <c r="CC113" s="248"/>
      <c r="CD113" s="248"/>
      <c r="CE113" s="248"/>
      <c r="CF113" s="248"/>
      <c r="CG113" s="248"/>
      <c r="CH113" s="248"/>
      <c r="CI113" s="248"/>
      <c r="CJ113" s="248"/>
      <c r="CK113" s="248"/>
      <c r="CL113" s="248"/>
      <c r="CM113" s="248"/>
      <c r="CN113" s="248"/>
      <c r="CO113" s="248"/>
      <c r="CP113" s="248"/>
      <c r="CQ113" s="248"/>
      <c r="CR113" s="248"/>
      <c r="CS113" s="248"/>
      <c r="CT113" s="248"/>
    </row>
    <row r="114" spans="2:98" x14ac:dyDescent="0.25">
      <c r="B114" s="316"/>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8"/>
      <c r="BP114" s="248"/>
      <c r="BQ114" s="248"/>
      <c r="BR114" s="248"/>
      <c r="BS114" s="248"/>
      <c r="BT114" s="248"/>
      <c r="BU114" s="248"/>
      <c r="BV114" s="248"/>
      <c r="BW114" s="248"/>
      <c r="BX114" s="248"/>
      <c r="BY114" s="248"/>
      <c r="BZ114" s="248"/>
      <c r="CA114" s="248"/>
      <c r="CB114" s="248"/>
      <c r="CC114" s="248"/>
      <c r="CD114" s="248"/>
      <c r="CE114" s="248"/>
      <c r="CF114" s="248"/>
      <c r="CG114" s="248"/>
      <c r="CH114" s="248"/>
      <c r="CI114" s="248"/>
      <c r="CJ114" s="248"/>
      <c r="CK114" s="248"/>
      <c r="CL114" s="248"/>
      <c r="CM114" s="248"/>
      <c r="CN114" s="248"/>
      <c r="CO114" s="248"/>
      <c r="CP114" s="248"/>
      <c r="CQ114" s="248"/>
      <c r="CR114" s="248"/>
      <c r="CS114" s="248"/>
      <c r="CT114" s="248"/>
    </row>
    <row r="115" spans="2:98" x14ac:dyDescent="0.25">
      <c r="B115" s="316"/>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c r="BN115" s="248"/>
      <c r="BO115" s="248"/>
      <c r="BP115" s="248"/>
      <c r="BQ115" s="248"/>
      <c r="BR115" s="248"/>
      <c r="BS115" s="248"/>
      <c r="BT115" s="248"/>
      <c r="BU115" s="248"/>
      <c r="BV115" s="248"/>
      <c r="BW115" s="248"/>
      <c r="BX115" s="248"/>
      <c r="BY115" s="248"/>
      <c r="BZ115" s="248"/>
      <c r="CA115" s="248"/>
      <c r="CB115" s="248"/>
      <c r="CC115" s="248"/>
      <c r="CD115" s="248"/>
      <c r="CE115" s="248"/>
      <c r="CF115" s="248"/>
      <c r="CG115" s="248"/>
      <c r="CH115" s="248"/>
      <c r="CI115" s="248"/>
      <c r="CJ115" s="248"/>
      <c r="CK115" s="248"/>
      <c r="CL115" s="248"/>
      <c r="CM115" s="248"/>
      <c r="CN115" s="248"/>
      <c r="CO115" s="248"/>
      <c r="CP115" s="248"/>
      <c r="CQ115" s="248"/>
      <c r="CR115" s="248"/>
      <c r="CS115" s="248"/>
      <c r="CT115" s="248"/>
    </row>
    <row r="116" spans="2:98" x14ac:dyDescent="0.25">
      <c r="B116" s="316"/>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c r="BS116" s="248"/>
      <c r="BT116" s="248"/>
      <c r="BU116" s="248"/>
      <c r="BV116" s="248"/>
      <c r="BW116" s="248"/>
      <c r="BX116" s="248"/>
      <c r="BY116" s="248"/>
      <c r="BZ116" s="248"/>
      <c r="CA116" s="248"/>
      <c r="CB116" s="248"/>
      <c r="CC116" s="248"/>
      <c r="CD116" s="248"/>
      <c r="CE116" s="248"/>
      <c r="CF116" s="248"/>
      <c r="CG116" s="248"/>
      <c r="CH116" s="248"/>
      <c r="CI116" s="248"/>
      <c r="CJ116" s="248"/>
      <c r="CK116" s="248"/>
      <c r="CL116" s="248"/>
      <c r="CM116" s="248"/>
      <c r="CN116" s="248"/>
      <c r="CO116" s="248"/>
      <c r="CP116" s="248"/>
      <c r="CQ116" s="248"/>
      <c r="CR116" s="248"/>
      <c r="CS116" s="248"/>
      <c r="CT116" s="248"/>
    </row>
    <row r="117" spans="2:98" x14ac:dyDescent="0.25">
      <c r="B117" s="316"/>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c r="BN117" s="248"/>
      <c r="BO117" s="248"/>
      <c r="BP117" s="248"/>
      <c r="BQ117" s="248"/>
      <c r="BR117" s="248"/>
      <c r="BS117" s="248"/>
      <c r="BT117" s="248"/>
      <c r="BU117" s="248"/>
      <c r="BV117" s="248"/>
      <c r="BW117" s="248"/>
      <c r="BX117" s="248"/>
      <c r="BY117" s="248"/>
      <c r="BZ117" s="248"/>
      <c r="CA117" s="248"/>
      <c r="CB117" s="248"/>
      <c r="CC117" s="248"/>
      <c r="CD117" s="248"/>
      <c r="CE117" s="248"/>
      <c r="CF117" s="248"/>
      <c r="CG117" s="248"/>
      <c r="CH117" s="248"/>
      <c r="CI117" s="248"/>
      <c r="CJ117" s="248"/>
      <c r="CK117" s="248"/>
      <c r="CL117" s="248"/>
      <c r="CM117" s="248"/>
      <c r="CN117" s="248"/>
      <c r="CO117" s="248"/>
      <c r="CP117" s="248"/>
      <c r="CQ117" s="248"/>
      <c r="CR117" s="248"/>
      <c r="CS117" s="248"/>
      <c r="CT117" s="248"/>
    </row>
    <row r="118" spans="2:98" x14ac:dyDescent="0.25">
      <c r="B118" s="316"/>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c r="BN118" s="248"/>
      <c r="BO118" s="248"/>
      <c r="BP118" s="248"/>
      <c r="BQ118" s="248"/>
      <c r="BR118" s="248"/>
      <c r="BS118" s="248"/>
      <c r="BT118" s="248"/>
      <c r="BU118" s="248"/>
      <c r="BV118" s="248"/>
      <c r="BW118" s="248"/>
      <c r="BX118" s="248"/>
      <c r="BY118" s="248"/>
      <c r="BZ118" s="248"/>
      <c r="CA118" s="248"/>
      <c r="CB118" s="248"/>
      <c r="CC118" s="248"/>
      <c r="CD118" s="248"/>
      <c r="CE118" s="248"/>
      <c r="CF118" s="248"/>
      <c r="CG118" s="248"/>
      <c r="CH118" s="248"/>
      <c r="CI118" s="248"/>
      <c r="CJ118" s="248"/>
      <c r="CK118" s="248"/>
      <c r="CL118" s="248"/>
      <c r="CM118" s="248"/>
      <c r="CN118" s="248"/>
      <c r="CO118" s="248"/>
      <c r="CP118" s="248"/>
      <c r="CQ118" s="248"/>
      <c r="CR118" s="248"/>
      <c r="CS118" s="248"/>
      <c r="CT118" s="248"/>
    </row>
    <row r="119" spans="2:98" x14ac:dyDescent="0.25">
      <c r="B119" s="316"/>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c r="BN119" s="248"/>
      <c r="BO119" s="248"/>
      <c r="BP119" s="248"/>
      <c r="BQ119" s="248"/>
      <c r="BR119" s="248"/>
      <c r="BS119" s="248"/>
      <c r="BT119" s="248"/>
      <c r="BU119" s="248"/>
      <c r="BV119" s="248"/>
      <c r="BW119" s="248"/>
      <c r="BX119" s="248"/>
      <c r="BY119" s="248"/>
      <c r="BZ119" s="248"/>
      <c r="CA119" s="248"/>
      <c r="CB119" s="248"/>
      <c r="CC119" s="248"/>
      <c r="CD119" s="248"/>
      <c r="CE119" s="248"/>
      <c r="CF119" s="248"/>
      <c r="CG119" s="248"/>
      <c r="CH119" s="248"/>
      <c r="CI119" s="248"/>
      <c r="CJ119" s="248"/>
      <c r="CK119" s="248"/>
      <c r="CL119" s="248"/>
      <c r="CM119" s="248"/>
      <c r="CN119" s="248"/>
      <c r="CO119" s="248"/>
      <c r="CP119" s="248"/>
      <c r="CQ119" s="248"/>
      <c r="CR119" s="248"/>
      <c r="CS119" s="248"/>
      <c r="CT119" s="248"/>
    </row>
    <row r="120" spans="2:98" x14ac:dyDescent="0.25">
      <c r="B120" s="316"/>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c r="BN120" s="248"/>
      <c r="BO120" s="248"/>
      <c r="BP120" s="248"/>
      <c r="BQ120" s="248"/>
      <c r="BR120" s="248"/>
      <c r="BS120" s="248"/>
      <c r="BT120" s="248"/>
      <c r="BU120" s="248"/>
      <c r="BV120" s="248"/>
      <c r="BW120" s="248"/>
      <c r="BX120" s="248"/>
      <c r="BY120" s="248"/>
      <c r="BZ120" s="248"/>
      <c r="CA120" s="248"/>
      <c r="CB120" s="248"/>
      <c r="CC120" s="248"/>
      <c r="CD120" s="248"/>
      <c r="CE120" s="248"/>
      <c r="CF120" s="248"/>
      <c r="CG120" s="248"/>
      <c r="CH120" s="248"/>
      <c r="CI120" s="248"/>
      <c r="CJ120" s="248"/>
      <c r="CK120" s="248"/>
      <c r="CL120" s="248"/>
      <c r="CM120" s="248"/>
      <c r="CN120" s="248"/>
      <c r="CO120" s="248"/>
      <c r="CP120" s="248"/>
      <c r="CQ120" s="248"/>
      <c r="CR120" s="248"/>
      <c r="CS120" s="248"/>
      <c r="CT120" s="248"/>
    </row>
    <row r="121" spans="2:98" x14ac:dyDescent="0.25">
      <c r="B121" s="316"/>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248"/>
      <c r="BA121" s="248"/>
      <c r="BB121" s="248"/>
      <c r="BC121" s="248"/>
      <c r="BD121" s="248"/>
      <c r="BE121" s="248"/>
      <c r="BF121" s="248"/>
      <c r="BG121" s="248"/>
      <c r="BH121" s="248"/>
      <c r="BI121" s="248"/>
      <c r="BJ121" s="248"/>
      <c r="BK121" s="248"/>
      <c r="BL121" s="248"/>
      <c r="BM121" s="248"/>
      <c r="BN121" s="248"/>
      <c r="BO121" s="248"/>
      <c r="BP121" s="248"/>
      <c r="BQ121" s="248"/>
      <c r="BR121" s="248"/>
      <c r="BS121" s="248"/>
      <c r="BT121" s="248"/>
      <c r="BU121" s="248"/>
      <c r="BV121" s="248"/>
      <c r="BW121" s="248"/>
      <c r="BX121" s="248"/>
      <c r="BY121" s="248"/>
      <c r="BZ121" s="248"/>
      <c r="CA121" s="248"/>
      <c r="CB121" s="248"/>
      <c r="CC121" s="248"/>
      <c r="CD121" s="248"/>
      <c r="CE121" s="248"/>
      <c r="CF121" s="248"/>
      <c r="CG121" s="248"/>
      <c r="CH121" s="248"/>
      <c r="CI121" s="248"/>
      <c r="CJ121" s="248"/>
      <c r="CK121" s="248"/>
      <c r="CL121" s="248"/>
      <c r="CM121" s="248"/>
      <c r="CN121" s="248"/>
      <c r="CO121" s="248"/>
      <c r="CP121" s="248"/>
      <c r="CQ121" s="248"/>
      <c r="CR121" s="248"/>
      <c r="CS121" s="248"/>
      <c r="CT121" s="248"/>
    </row>
    <row r="122" spans="2:98" x14ac:dyDescent="0.25">
      <c r="B122" s="316"/>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248"/>
      <c r="BG122" s="248"/>
      <c r="BH122" s="248"/>
      <c r="BI122" s="248"/>
      <c r="BJ122" s="248"/>
      <c r="BK122" s="248"/>
      <c r="BL122" s="248"/>
      <c r="BM122" s="248"/>
      <c r="BN122" s="248"/>
      <c r="BO122" s="248"/>
      <c r="BP122" s="248"/>
      <c r="BQ122" s="248"/>
      <c r="BR122" s="248"/>
      <c r="BS122" s="248"/>
      <c r="BT122" s="248"/>
      <c r="BU122" s="248"/>
      <c r="BV122" s="248"/>
      <c r="BW122" s="248"/>
      <c r="BX122" s="248"/>
      <c r="BY122" s="248"/>
      <c r="BZ122" s="248"/>
      <c r="CA122" s="248"/>
      <c r="CB122" s="248"/>
      <c r="CC122" s="248"/>
      <c r="CD122" s="248"/>
      <c r="CE122" s="248"/>
      <c r="CF122" s="248"/>
      <c r="CG122" s="248"/>
      <c r="CH122" s="248"/>
      <c r="CI122" s="248"/>
      <c r="CJ122" s="248"/>
      <c r="CK122" s="248"/>
      <c r="CL122" s="248"/>
      <c r="CM122" s="248"/>
      <c r="CN122" s="248"/>
      <c r="CO122" s="248"/>
      <c r="CP122" s="248"/>
      <c r="CQ122" s="248"/>
      <c r="CR122" s="248"/>
      <c r="CS122" s="248"/>
      <c r="CT122" s="248"/>
    </row>
    <row r="123" spans="2:98" x14ac:dyDescent="0.25">
      <c r="B123" s="316"/>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8"/>
      <c r="BN123" s="248"/>
      <c r="BO123" s="248"/>
      <c r="BP123" s="248"/>
      <c r="BQ123" s="248"/>
      <c r="BR123" s="248"/>
      <c r="BS123" s="248"/>
      <c r="BT123" s="248"/>
      <c r="BU123" s="248"/>
      <c r="BV123" s="248"/>
      <c r="BW123" s="248"/>
      <c r="BX123" s="248"/>
      <c r="BY123" s="248"/>
      <c r="BZ123" s="248"/>
      <c r="CA123" s="248"/>
      <c r="CB123" s="248"/>
      <c r="CC123" s="248"/>
      <c r="CD123" s="248"/>
      <c r="CE123" s="248"/>
      <c r="CF123" s="248"/>
      <c r="CG123" s="248"/>
      <c r="CH123" s="248"/>
      <c r="CI123" s="248"/>
      <c r="CJ123" s="248"/>
      <c r="CK123" s="248"/>
      <c r="CL123" s="248"/>
      <c r="CM123" s="248"/>
      <c r="CN123" s="248"/>
      <c r="CO123" s="248"/>
      <c r="CP123" s="248"/>
      <c r="CQ123" s="248"/>
      <c r="CR123" s="248"/>
      <c r="CS123" s="248"/>
      <c r="CT123" s="248"/>
    </row>
    <row r="124" spans="2:98" x14ac:dyDescent="0.25">
      <c r="B124" s="316"/>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8"/>
      <c r="BG124" s="248"/>
      <c r="BH124" s="248"/>
      <c r="BI124" s="248"/>
      <c r="BJ124" s="248"/>
      <c r="BK124" s="248"/>
      <c r="BL124" s="248"/>
      <c r="BM124" s="248"/>
      <c r="BN124" s="248"/>
      <c r="BO124" s="248"/>
      <c r="BP124" s="248"/>
      <c r="BQ124" s="248"/>
      <c r="BR124" s="248"/>
      <c r="BS124" s="248"/>
      <c r="BT124" s="248"/>
      <c r="BU124" s="248"/>
      <c r="BV124" s="248"/>
      <c r="BW124" s="248"/>
      <c r="BX124" s="248"/>
      <c r="BY124" s="248"/>
      <c r="BZ124" s="248"/>
      <c r="CA124" s="248"/>
      <c r="CB124" s="248"/>
      <c r="CC124" s="248"/>
      <c r="CD124" s="248"/>
      <c r="CE124" s="248"/>
      <c r="CF124" s="248"/>
      <c r="CG124" s="248"/>
      <c r="CH124" s="248"/>
      <c r="CI124" s="248"/>
      <c r="CJ124" s="248"/>
      <c r="CK124" s="248"/>
      <c r="CL124" s="248"/>
      <c r="CM124" s="248"/>
      <c r="CN124" s="248"/>
      <c r="CO124" s="248"/>
      <c r="CP124" s="248"/>
      <c r="CQ124" s="248"/>
      <c r="CR124" s="248"/>
      <c r="CS124" s="248"/>
      <c r="CT124" s="248"/>
    </row>
    <row r="125" spans="2:98" x14ac:dyDescent="0.25">
      <c r="B125" s="316"/>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48"/>
      <c r="BR125" s="248"/>
      <c r="BS125" s="248"/>
      <c r="BT125" s="248"/>
      <c r="BU125" s="248"/>
      <c r="BV125" s="248"/>
      <c r="BW125" s="248"/>
      <c r="BX125" s="248"/>
      <c r="BY125" s="248"/>
      <c r="BZ125" s="248"/>
      <c r="CA125" s="248"/>
      <c r="CB125" s="248"/>
      <c r="CC125" s="248"/>
      <c r="CD125" s="248"/>
      <c r="CE125" s="248"/>
      <c r="CF125" s="248"/>
      <c r="CG125" s="248"/>
      <c r="CH125" s="248"/>
      <c r="CI125" s="248"/>
      <c r="CJ125" s="248"/>
      <c r="CK125" s="248"/>
      <c r="CL125" s="248"/>
      <c r="CM125" s="248"/>
      <c r="CN125" s="248"/>
      <c r="CO125" s="248"/>
      <c r="CP125" s="248"/>
      <c r="CQ125" s="248"/>
      <c r="CR125" s="248"/>
      <c r="CS125" s="248"/>
      <c r="CT125" s="248"/>
    </row>
    <row r="126" spans="2:98" x14ac:dyDescent="0.25">
      <c r="B126" s="316"/>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c r="BS126" s="248"/>
      <c r="BT126" s="248"/>
      <c r="BU126" s="248"/>
      <c r="BV126" s="248"/>
      <c r="BW126" s="248"/>
      <c r="BX126" s="248"/>
      <c r="BY126" s="248"/>
      <c r="BZ126" s="248"/>
      <c r="CA126" s="248"/>
      <c r="CB126" s="248"/>
      <c r="CC126" s="248"/>
      <c r="CD126" s="248"/>
      <c r="CE126" s="248"/>
      <c r="CF126" s="248"/>
      <c r="CG126" s="248"/>
      <c r="CH126" s="248"/>
      <c r="CI126" s="248"/>
      <c r="CJ126" s="248"/>
      <c r="CK126" s="248"/>
      <c r="CL126" s="248"/>
      <c r="CM126" s="248"/>
      <c r="CN126" s="248"/>
      <c r="CO126" s="248"/>
      <c r="CP126" s="248"/>
      <c r="CQ126" s="248"/>
      <c r="CR126" s="248"/>
      <c r="CS126" s="248"/>
      <c r="CT126" s="248"/>
    </row>
    <row r="127" spans="2:98" x14ac:dyDescent="0.25">
      <c r="B127" s="316"/>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c r="BT127" s="248"/>
      <c r="BU127" s="248"/>
      <c r="BV127" s="248"/>
      <c r="BW127" s="248"/>
      <c r="BX127" s="248"/>
      <c r="BY127" s="248"/>
      <c r="BZ127" s="248"/>
      <c r="CA127" s="248"/>
      <c r="CB127" s="248"/>
      <c r="CC127" s="248"/>
      <c r="CD127" s="248"/>
      <c r="CE127" s="248"/>
      <c r="CF127" s="248"/>
      <c r="CG127" s="248"/>
      <c r="CH127" s="248"/>
      <c r="CI127" s="248"/>
      <c r="CJ127" s="248"/>
      <c r="CK127" s="248"/>
      <c r="CL127" s="248"/>
      <c r="CM127" s="248"/>
      <c r="CN127" s="248"/>
      <c r="CO127" s="248"/>
      <c r="CP127" s="248"/>
      <c r="CQ127" s="248"/>
      <c r="CR127" s="248"/>
      <c r="CS127" s="248"/>
      <c r="CT127" s="248"/>
    </row>
    <row r="128" spans="2:98" x14ac:dyDescent="0.25">
      <c r="B128" s="316"/>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c r="BT128" s="248"/>
      <c r="BU128" s="248"/>
      <c r="BV128" s="248"/>
      <c r="BW128" s="248"/>
      <c r="BX128" s="248"/>
      <c r="BY128" s="248"/>
      <c r="BZ128" s="248"/>
      <c r="CA128" s="248"/>
      <c r="CB128" s="248"/>
      <c r="CC128" s="248"/>
      <c r="CD128" s="248"/>
      <c r="CE128" s="248"/>
      <c r="CF128" s="248"/>
      <c r="CG128" s="248"/>
      <c r="CH128" s="248"/>
      <c r="CI128" s="248"/>
      <c r="CJ128" s="248"/>
      <c r="CK128" s="248"/>
      <c r="CL128" s="248"/>
      <c r="CM128" s="248"/>
      <c r="CN128" s="248"/>
      <c r="CO128" s="248"/>
      <c r="CP128" s="248"/>
      <c r="CQ128" s="248"/>
      <c r="CR128" s="248"/>
      <c r="CS128" s="248"/>
      <c r="CT128" s="248"/>
    </row>
    <row r="129" spans="2:98" x14ac:dyDescent="0.25">
      <c r="B129" s="316"/>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c r="BT129" s="248"/>
      <c r="BU129" s="248"/>
      <c r="BV129" s="248"/>
      <c r="BW129" s="248"/>
      <c r="BX129" s="248"/>
      <c r="BY129" s="248"/>
      <c r="BZ129" s="248"/>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row>
    <row r="130" spans="2:98" x14ac:dyDescent="0.25">
      <c r="B130" s="316"/>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c r="BS130" s="248"/>
      <c r="BT130" s="248"/>
      <c r="BU130" s="248"/>
      <c r="BV130" s="248"/>
      <c r="BW130" s="248"/>
      <c r="BX130" s="248"/>
      <c r="BY130" s="248"/>
      <c r="BZ130" s="248"/>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row>
    <row r="131" spans="2:98" x14ac:dyDescent="0.25">
      <c r="B131" s="316"/>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c r="BC131" s="248"/>
      <c r="BD131" s="248"/>
      <c r="BE131" s="248"/>
      <c r="BF131" s="248"/>
      <c r="BG131" s="248"/>
      <c r="BH131" s="248"/>
      <c r="BI131" s="248"/>
      <c r="BJ131" s="248"/>
      <c r="BK131" s="248"/>
      <c r="BL131" s="248"/>
      <c r="BM131" s="248"/>
      <c r="BN131" s="248"/>
      <c r="BO131" s="248"/>
      <c r="BP131" s="248"/>
      <c r="BQ131" s="248"/>
      <c r="BR131" s="248"/>
      <c r="BS131" s="248"/>
      <c r="BT131" s="248"/>
      <c r="BU131" s="248"/>
      <c r="BV131" s="248"/>
      <c r="BW131" s="248"/>
      <c r="BX131" s="248"/>
      <c r="BY131" s="248"/>
      <c r="BZ131" s="248"/>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row>
    <row r="132" spans="2:98" x14ac:dyDescent="0.25">
      <c r="B132" s="316"/>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8"/>
      <c r="BT132" s="248"/>
      <c r="BU132" s="248"/>
      <c r="BV132" s="248"/>
      <c r="BW132" s="248"/>
      <c r="BX132" s="248"/>
      <c r="BY132" s="248"/>
      <c r="BZ132" s="248"/>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row>
    <row r="133" spans="2:98" x14ac:dyDescent="0.25">
      <c r="B133" s="316"/>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row>
    <row r="134" spans="2:98" x14ac:dyDescent="0.25">
      <c r="B134" s="316"/>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48"/>
      <c r="AV134" s="248"/>
      <c r="AW134" s="248"/>
      <c r="AX134" s="248"/>
      <c r="AY134" s="248"/>
      <c r="AZ134" s="248"/>
      <c r="BA134" s="248"/>
      <c r="BB134" s="248"/>
      <c r="BC134" s="248"/>
      <c r="BD134" s="248"/>
      <c r="BE134" s="248"/>
      <c r="BF134" s="248"/>
      <c r="BG134" s="248"/>
      <c r="BH134" s="248"/>
      <c r="BI134" s="248"/>
      <c r="BJ134" s="248"/>
      <c r="BK134" s="248"/>
      <c r="BL134" s="248"/>
      <c r="BM134" s="248"/>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row>
    <row r="135" spans="2:98" x14ac:dyDescent="0.25">
      <c r="B135" s="316"/>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row>
    <row r="136" spans="2:98" x14ac:dyDescent="0.25">
      <c r="B136" s="316"/>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c r="BH136" s="248"/>
      <c r="BI136" s="248"/>
      <c r="BJ136" s="248"/>
      <c r="BK136" s="248"/>
      <c r="BL136" s="248"/>
      <c r="BM136" s="248"/>
      <c r="BN136" s="248"/>
      <c r="BO136" s="248"/>
      <c r="BP136" s="248"/>
      <c r="BQ136" s="248"/>
      <c r="BR136" s="248"/>
      <c r="BS136" s="248"/>
      <c r="BT136" s="248"/>
      <c r="BU136" s="248"/>
      <c r="BV136" s="248"/>
      <c r="BW136" s="248"/>
      <c r="BX136" s="248"/>
      <c r="BY136" s="248"/>
      <c r="BZ136" s="248"/>
      <c r="CA136" s="248"/>
      <c r="CB136" s="248"/>
      <c r="CC136" s="248"/>
      <c r="CD136" s="248"/>
      <c r="CE136" s="248"/>
      <c r="CF136" s="248"/>
      <c r="CG136" s="248"/>
      <c r="CH136" s="248"/>
      <c r="CI136" s="248"/>
      <c r="CJ136" s="248"/>
      <c r="CK136" s="248"/>
      <c r="CL136" s="248"/>
      <c r="CM136" s="248"/>
      <c r="CN136" s="248"/>
      <c r="CO136" s="248"/>
      <c r="CP136" s="248"/>
      <c r="CQ136" s="248"/>
      <c r="CR136" s="248"/>
      <c r="CS136" s="248"/>
      <c r="CT136" s="248"/>
    </row>
    <row r="137" spans="2:98" x14ac:dyDescent="0.25">
      <c r="B137" s="316"/>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c r="BH137" s="248"/>
      <c r="BI137" s="248"/>
      <c r="BJ137" s="248"/>
      <c r="BK137" s="248"/>
      <c r="BL137" s="248"/>
      <c r="BM137" s="248"/>
      <c r="BN137" s="248"/>
      <c r="BO137" s="248"/>
      <c r="BP137" s="248"/>
      <c r="BQ137" s="248"/>
      <c r="BR137" s="248"/>
      <c r="BS137" s="248"/>
      <c r="BT137" s="248"/>
      <c r="BU137" s="248"/>
      <c r="BV137" s="248"/>
      <c r="BW137" s="248"/>
      <c r="BX137" s="248"/>
      <c r="BY137" s="248"/>
      <c r="BZ137" s="248"/>
      <c r="CA137" s="248"/>
      <c r="CB137" s="248"/>
      <c r="CC137" s="248"/>
      <c r="CD137" s="248"/>
      <c r="CE137" s="248"/>
      <c r="CF137" s="248"/>
      <c r="CG137" s="248"/>
      <c r="CH137" s="248"/>
      <c r="CI137" s="248"/>
      <c r="CJ137" s="248"/>
      <c r="CK137" s="248"/>
      <c r="CL137" s="248"/>
      <c r="CM137" s="248"/>
      <c r="CN137" s="248"/>
      <c r="CO137" s="248"/>
      <c r="CP137" s="248"/>
      <c r="CQ137" s="248"/>
      <c r="CR137" s="248"/>
      <c r="CS137" s="248"/>
      <c r="CT137" s="248"/>
    </row>
    <row r="138" spans="2:98" x14ac:dyDescent="0.25">
      <c r="B138" s="316"/>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c r="AV138" s="248"/>
      <c r="AW138" s="248"/>
      <c r="AX138" s="248"/>
      <c r="AY138" s="248"/>
      <c r="AZ138" s="248"/>
      <c r="BA138" s="248"/>
      <c r="BB138" s="248"/>
      <c r="BC138" s="248"/>
      <c r="BD138" s="248"/>
      <c r="BE138" s="248"/>
      <c r="BF138" s="248"/>
      <c r="BG138" s="248"/>
      <c r="BH138" s="248"/>
      <c r="BI138" s="248"/>
      <c r="BJ138" s="248"/>
      <c r="BK138" s="248"/>
      <c r="BL138" s="248"/>
      <c r="BM138" s="248"/>
      <c r="BN138" s="248"/>
      <c r="BO138" s="248"/>
      <c r="BP138" s="248"/>
      <c r="BQ138" s="248"/>
      <c r="BR138" s="248"/>
      <c r="BS138" s="248"/>
      <c r="BT138" s="248"/>
      <c r="BU138" s="248"/>
      <c r="BV138" s="248"/>
      <c r="BW138" s="248"/>
      <c r="BX138" s="248"/>
      <c r="BY138" s="248"/>
      <c r="BZ138" s="248"/>
      <c r="CA138" s="248"/>
      <c r="CB138" s="248"/>
      <c r="CC138" s="248"/>
      <c r="CD138" s="248"/>
      <c r="CE138" s="248"/>
      <c r="CF138" s="248"/>
      <c r="CG138" s="248"/>
      <c r="CH138" s="248"/>
      <c r="CI138" s="248"/>
      <c r="CJ138" s="248"/>
      <c r="CK138" s="248"/>
      <c r="CL138" s="248"/>
      <c r="CM138" s="248"/>
      <c r="CN138" s="248"/>
      <c r="CO138" s="248"/>
      <c r="CP138" s="248"/>
      <c r="CQ138" s="248"/>
      <c r="CR138" s="248"/>
      <c r="CS138" s="248"/>
      <c r="CT138" s="248"/>
    </row>
    <row r="139" spans="2:98" x14ac:dyDescent="0.25">
      <c r="B139" s="316"/>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c r="BH139" s="248"/>
      <c r="BI139" s="248"/>
      <c r="BJ139" s="248"/>
      <c r="BK139" s="248"/>
      <c r="BL139" s="248"/>
      <c r="BM139" s="248"/>
      <c r="BN139" s="248"/>
      <c r="BO139" s="248"/>
      <c r="BP139" s="248"/>
      <c r="BQ139" s="248"/>
      <c r="BR139" s="248"/>
      <c r="BS139" s="248"/>
      <c r="BT139" s="248"/>
      <c r="BU139" s="248"/>
      <c r="BV139" s="248"/>
      <c r="BW139" s="248"/>
      <c r="BX139" s="248"/>
      <c r="BY139" s="248"/>
      <c r="BZ139" s="248"/>
      <c r="CA139" s="248"/>
      <c r="CB139" s="248"/>
      <c r="CC139" s="248"/>
      <c r="CD139" s="248"/>
      <c r="CE139" s="248"/>
      <c r="CF139" s="248"/>
      <c r="CG139" s="248"/>
      <c r="CH139" s="248"/>
      <c r="CI139" s="248"/>
      <c r="CJ139" s="248"/>
      <c r="CK139" s="248"/>
      <c r="CL139" s="248"/>
      <c r="CM139" s="248"/>
      <c r="CN139" s="248"/>
      <c r="CO139" s="248"/>
      <c r="CP139" s="248"/>
      <c r="CQ139" s="248"/>
      <c r="CR139" s="248"/>
      <c r="CS139" s="248"/>
      <c r="CT139" s="248"/>
    </row>
    <row r="140" spans="2:98" x14ac:dyDescent="0.25">
      <c r="B140" s="316"/>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8"/>
      <c r="AY140" s="248"/>
      <c r="AZ140" s="248"/>
      <c r="BA140" s="248"/>
      <c r="BB140" s="248"/>
      <c r="BC140" s="248"/>
      <c r="BD140" s="248"/>
      <c r="BE140" s="248"/>
      <c r="BF140" s="248"/>
      <c r="BG140" s="248"/>
      <c r="BH140" s="248"/>
      <c r="BI140" s="248"/>
      <c r="BJ140" s="248"/>
      <c r="BK140" s="248"/>
      <c r="BL140" s="248"/>
      <c r="BM140" s="248"/>
      <c r="BN140" s="248"/>
      <c r="BO140" s="248"/>
      <c r="BP140" s="248"/>
      <c r="BQ140" s="248"/>
      <c r="BR140" s="248"/>
      <c r="BS140" s="248"/>
      <c r="BT140" s="248"/>
      <c r="BU140" s="248"/>
      <c r="BV140" s="248"/>
      <c r="BW140" s="248"/>
      <c r="BX140" s="248"/>
      <c r="BY140" s="248"/>
      <c r="BZ140" s="248"/>
      <c r="CA140" s="248"/>
      <c r="CB140" s="248"/>
      <c r="CC140" s="248"/>
      <c r="CD140" s="248"/>
      <c r="CE140" s="248"/>
      <c r="CF140" s="248"/>
      <c r="CG140" s="248"/>
      <c r="CH140" s="248"/>
      <c r="CI140" s="248"/>
      <c r="CJ140" s="248"/>
      <c r="CK140" s="248"/>
      <c r="CL140" s="248"/>
      <c r="CM140" s="248"/>
      <c r="CN140" s="248"/>
      <c r="CO140" s="248"/>
      <c r="CP140" s="248"/>
      <c r="CQ140" s="248"/>
      <c r="CR140" s="248"/>
      <c r="CS140" s="248"/>
      <c r="CT140" s="248"/>
    </row>
    <row r="141" spans="2:98" x14ac:dyDescent="0.25">
      <c r="B141" s="316"/>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c r="BC141" s="248"/>
      <c r="BD141" s="248"/>
      <c r="BE141" s="248"/>
      <c r="BF141" s="248"/>
      <c r="BG141" s="248"/>
      <c r="BH141" s="248"/>
      <c r="BI141" s="248"/>
      <c r="BJ141" s="248"/>
      <c r="BK141" s="248"/>
      <c r="BL141" s="248"/>
      <c r="BM141" s="248"/>
      <c r="BN141" s="248"/>
      <c r="BO141" s="248"/>
      <c r="BP141" s="248"/>
      <c r="BQ141" s="248"/>
      <c r="BR141" s="248"/>
      <c r="BS141" s="248"/>
      <c r="BT141" s="248"/>
      <c r="BU141" s="248"/>
      <c r="BV141" s="248"/>
      <c r="BW141" s="248"/>
      <c r="BX141" s="248"/>
      <c r="BY141" s="248"/>
      <c r="BZ141" s="248"/>
      <c r="CA141" s="248"/>
      <c r="CB141" s="248"/>
      <c r="CC141" s="248"/>
      <c r="CD141" s="248"/>
      <c r="CE141" s="248"/>
      <c r="CF141" s="248"/>
      <c r="CG141" s="248"/>
      <c r="CH141" s="248"/>
      <c r="CI141" s="248"/>
      <c r="CJ141" s="248"/>
      <c r="CK141" s="248"/>
      <c r="CL141" s="248"/>
      <c r="CM141" s="248"/>
      <c r="CN141" s="248"/>
      <c r="CO141" s="248"/>
      <c r="CP141" s="248"/>
      <c r="CQ141" s="248"/>
      <c r="CR141" s="248"/>
      <c r="CS141" s="248"/>
      <c r="CT141" s="248"/>
    </row>
    <row r="142" spans="2:98" x14ac:dyDescent="0.25">
      <c r="B142" s="316"/>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c r="BC142" s="248"/>
      <c r="BD142" s="248"/>
      <c r="BE142" s="248"/>
      <c r="BF142" s="248"/>
      <c r="BG142" s="248"/>
      <c r="BH142" s="248"/>
      <c r="BI142" s="248"/>
      <c r="BJ142" s="248"/>
      <c r="BK142" s="248"/>
      <c r="BL142" s="248"/>
      <c r="BM142" s="248"/>
      <c r="BN142" s="248"/>
      <c r="BO142" s="248"/>
      <c r="BP142" s="248"/>
      <c r="BQ142" s="248"/>
      <c r="BR142" s="248"/>
      <c r="BS142" s="248"/>
      <c r="BT142" s="248"/>
      <c r="BU142" s="248"/>
      <c r="BV142" s="248"/>
      <c r="BW142" s="248"/>
      <c r="BX142" s="248"/>
      <c r="BY142" s="248"/>
      <c r="BZ142" s="248"/>
      <c r="CA142" s="248"/>
      <c r="CB142" s="248"/>
      <c r="CC142" s="248"/>
      <c r="CD142" s="248"/>
      <c r="CE142" s="248"/>
      <c r="CF142" s="248"/>
      <c r="CG142" s="248"/>
      <c r="CH142" s="248"/>
      <c r="CI142" s="248"/>
      <c r="CJ142" s="248"/>
      <c r="CK142" s="248"/>
      <c r="CL142" s="248"/>
      <c r="CM142" s="248"/>
      <c r="CN142" s="248"/>
      <c r="CO142" s="248"/>
      <c r="CP142" s="248"/>
      <c r="CQ142" s="248"/>
      <c r="CR142" s="248"/>
      <c r="CS142" s="248"/>
      <c r="CT142" s="248"/>
    </row>
    <row r="143" spans="2:98" x14ac:dyDescent="0.25">
      <c r="B143" s="316"/>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48"/>
      <c r="AZ143" s="248"/>
      <c r="BA143" s="248"/>
      <c r="BB143" s="248"/>
      <c r="BC143" s="248"/>
      <c r="BD143" s="248"/>
      <c r="BE143" s="248"/>
      <c r="BF143" s="248"/>
      <c r="BG143" s="248"/>
      <c r="BH143" s="248"/>
      <c r="BI143" s="248"/>
      <c r="BJ143" s="248"/>
      <c r="BK143" s="248"/>
      <c r="BL143" s="248"/>
      <c r="BM143" s="248"/>
      <c r="BN143" s="248"/>
      <c r="BO143" s="248"/>
      <c r="BP143" s="248"/>
      <c r="BQ143" s="248"/>
      <c r="BR143" s="248"/>
      <c r="BS143" s="248"/>
      <c r="BT143" s="248"/>
      <c r="BU143" s="248"/>
      <c r="BV143" s="248"/>
      <c r="BW143" s="248"/>
      <c r="BX143" s="248"/>
      <c r="BY143" s="248"/>
      <c r="BZ143" s="248"/>
      <c r="CA143" s="248"/>
      <c r="CB143" s="248"/>
      <c r="CC143" s="248"/>
      <c r="CD143" s="248"/>
      <c r="CE143" s="248"/>
      <c r="CF143" s="248"/>
      <c r="CG143" s="248"/>
      <c r="CH143" s="248"/>
      <c r="CI143" s="248"/>
      <c r="CJ143" s="248"/>
      <c r="CK143" s="248"/>
      <c r="CL143" s="248"/>
      <c r="CM143" s="248"/>
      <c r="CN143" s="248"/>
      <c r="CO143" s="248"/>
      <c r="CP143" s="248"/>
      <c r="CQ143" s="248"/>
      <c r="CR143" s="248"/>
      <c r="CS143" s="248"/>
      <c r="CT143" s="248"/>
    </row>
    <row r="144" spans="2:98" x14ac:dyDescent="0.25">
      <c r="B144" s="316"/>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8"/>
      <c r="BI144" s="248"/>
      <c r="BJ144" s="248"/>
      <c r="BK144" s="248"/>
      <c r="BL144" s="248"/>
      <c r="BM144" s="248"/>
      <c r="BN144" s="248"/>
      <c r="BO144" s="248"/>
      <c r="BP144" s="248"/>
      <c r="BQ144" s="248"/>
      <c r="BR144" s="248"/>
      <c r="BS144" s="248"/>
      <c r="BT144" s="248"/>
      <c r="BU144" s="248"/>
      <c r="BV144" s="248"/>
      <c r="BW144" s="248"/>
      <c r="BX144" s="248"/>
      <c r="BY144" s="248"/>
      <c r="BZ144" s="248"/>
      <c r="CA144" s="248"/>
      <c r="CB144" s="248"/>
      <c r="CC144" s="248"/>
      <c r="CD144" s="248"/>
      <c r="CE144" s="248"/>
      <c r="CF144" s="248"/>
      <c r="CG144" s="248"/>
      <c r="CH144" s="248"/>
      <c r="CI144" s="248"/>
      <c r="CJ144" s="248"/>
      <c r="CK144" s="248"/>
      <c r="CL144" s="248"/>
      <c r="CM144" s="248"/>
      <c r="CN144" s="248"/>
      <c r="CO144" s="248"/>
      <c r="CP144" s="248"/>
      <c r="CQ144" s="248"/>
      <c r="CR144" s="248"/>
      <c r="CS144" s="248"/>
      <c r="CT144" s="248"/>
    </row>
    <row r="145" spans="2:98" x14ac:dyDescent="0.25">
      <c r="B145" s="316"/>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c r="BP145" s="248"/>
      <c r="BQ145" s="248"/>
      <c r="BR145" s="248"/>
      <c r="BS145" s="248"/>
      <c r="BT145" s="248"/>
      <c r="BU145" s="248"/>
      <c r="BV145" s="248"/>
      <c r="BW145" s="248"/>
      <c r="BX145" s="248"/>
      <c r="BY145" s="248"/>
      <c r="BZ145" s="248"/>
      <c r="CA145" s="248"/>
      <c r="CB145" s="248"/>
      <c r="CC145" s="248"/>
      <c r="CD145" s="248"/>
      <c r="CE145" s="248"/>
      <c r="CF145" s="248"/>
      <c r="CG145" s="248"/>
      <c r="CH145" s="248"/>
      <c r="CI145" s="248"/>
      <c r="CJ145" s="248"/>
      <c r="CK145" s="248"/>
      <c r="CL145" s="248"/>
      <c r="CM145" s="248"/>
      <c r="CN145" s="248"/>
      <c r="CO145" s="248"/>
      <c r="CP145" s="248"/>
      <c r="CQ145" s="248"/>
      <c r="CR145" s="248"/>
      <c r="CS145" s="248"/>
      <c r="CT145" s="248"/>
    </row>
    <row r="146" spans="2:98" x14ac:dyDescent="0.25">
      <c r="B146" s="316"/>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c r="AV146" s="248"/>
      <c r="AW146" s="248"/>
      <c r="AX146" s="248"/>
      <c r="AY146" s="248"/>
      <c r="AZ146" s="248"/>
      <c r="BA146" s="248"/>
      <c r="BB146" s="248"/>
      <c r="BC146" s="248"/>
      <c r="BD146" s="248"/>
      <c r="BE146" s="248"/>
      <c r="BF146" s="248"/>
      <c r="BG146" s="248"/>
      <c r="BH146" s="248"/>
      <c r="BI146" s="248"/>
      <c r="BJ146" s="248"/>
      <c r="BK146" s="248"/>
      <c r="BL146" s="248"/>
      <c r="BM146" s="248"/>
      <c r="BN146" s="248"/>
      <c r="BO146" s="248"/>
      <c r="BP146" s="248"/>
      <c r="BQ146" s="248"/>
      <c r="BR146" s="248"/>
      <c r="BS146" s="248"/>
      <c r="BT146" s="248"/>
      <c r="BU146" s="248"/>
      <c r="BV146" s="248"/>
      <c r="BW146" s="248"/>
      <c r="BX146" s="248"/>
      <c r="BY146" s="248"/>
      <c r="BZ146" s="248"/>
      <c r="CA146" s="248"/>
      <c r="CB146" s="248"/>
      <c r="CC146" s="248"/>
      <c r="CD146" s="248"/>
      <c r="CE146" s="248"/>
      <c r="CF146" s="248"/>
      <c r="CG146" s="248"/>
      <c r="CH146" s="248"/>
      <c r="CI146" s="248"/>
      <c r="CJ146" s="248"/>
      <c r="CK146" s="248"/>
      <c r="CL146" s="248"/>
      <c r="CM146" s="248"/>
      <c r="CN146" s="248"/>
      <c r="CO146" s="248"/>
      <c r="CP146" s="248"/>
      <c r="CQ146" s="248"/>
      <c r="CR146" s="248"/>
      <c r="CS146" s="248"/>
      <c r="CT146" s="248"/>
    </row>
    <row r="147" spans="2:98" x14ac:dyDescent="0.25">
      <c r="B147" s="316"/>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c r="BP147" s="248"/>
      <c r="BQ147" s="248"/>
      <c r="BR147" s="248"/>
      <c r="BS147" s="248"/>
      <c r="BT147" s="248"/>
      <c r="BU147" s="248"/>
      <c r="BV147" s="248"/>
      <c r="BW147" s="248"/>
      <c r="BX147" s="248"/>
      <c r="BY147" s="248"/>
      <c r="BZ147" s="248"/>
      <c r="CA147" s="248"/>
      <c r="CB147" s="248"/>
      <c r="CC147" s="248"/>
      <c r="CD147" s="248"/>
      <c r="CE147" s="248"/>
      <c r="CF147" s="248"/>
      <c r="CG147" s="248"/>
      <c r="CH147" s="248"/>
      <c r="CI147" s="248"/>
      <c r="CJ147" s="248"/>
      <c r="CK147" s="248"/>
      <c r="CL147" s="248"/>
      <c r="CM147" s="248"/>
      <c r="CN147" s="248"/>
      <c r="CO147" s="248"/>
      <c r="CP147" s="248"/>
      <c r="CQ147" s="248"/>
      <c r="CR147" s="248"/>
      <c r="CS147" s="248"/>
      <c r="CT147" s="248"/>
    </row>
    <row r="148" spans="2:98" x14ac:dyDescent="0.25">
      <c r="B148" s="316"/>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c r="BS148" s="248"/>
      <c r="BT148" s="248"/>
      <c r="BU148" s="248"/>
      <c r="BV148" s="248"/>
      <c r="BW148" s="248"/>
      <c r="BX148" s="248"/>
      <c r="BY148" s="248"/>
      <c r="BZ148" s="248"/>
      <c r="CA148" s="248"/>
      <c r="CB148" s="248"/>
      <c r="CC148" s="248"/>
      <c r="CD148" s="248"/>
      <c r="CE148" s="248"/>
      <c r="CF148" s="248"/>
      <c r="CG148" s="248"/>
      <c r="CH148" s="248"/>
      <c r="CI148" s="248"/>
      <c r="CJ148" s="248"/>
      <c r="CK148" s="248"/>
      <c r="CL148" s="248"/>
      <c r="CM148" s="248"/>
      <c r="CN148" s="248"/>
      <c r="CO148" s="248"/>
      <c r="CP148" s="248"/>
      <c r="CQ148" s="248"/>
      <c r="CR148" s="248"/>
      <c r="CS148" s="248"/>
      <c r="CT148" s="248"/>
    </row>
    <row r="149" spans="2:98" x14ac:dyDescent="0.25">
      <c r="B149" s="316"/>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c r="BS149" s="248"/>
      <c r="BT149" s="248"/>
      <c r="BU149" s="248"/>
      <c r="BV149" s="248"/>
      <c r="BW149" s="248"/>
      <c r="BX149" s="248"/>
      <c r="BY149" s="248"/>
      <c r="BZ149" s="248"/>
      <c r="CA149" s="248"/>
      <c r="CB149" s="248"/>
      <c r="CC149" s="248"/>
      <c r="CD149" s="248"/>
      <c r="CE149" s="248"/>
      <c r="CF149" s="248"/>
      <c r="CG149" s="248"/>
      <c r="CH149" s="248"/>
      <c r="CI149" s="248"/>
      <c r="CJ149" s="248"/>
      <c r="CK149" s="248"/>
      <c r="CL149" s="248"/>
      <c r="CM149" s="248"/>
      <c r="CN149" s="248"/>
      <c r="CO149" s="248"/>
      <c r="CP149" s="248"/>
      <c r="CQ149" s="248"/>
      <c r="CR149" s="248"/>
      <c r="CS149" s="248"/>
      <c r="CT149" s="248"/>
    </row>
    <row r="150" spans="2:98" x14ac:dyDescent="0.25">
      <c r="B150" s="316"/>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c r="BT150" s="248"/>
      <c r="BU150" s="248"/>
      <c r="BV150" s="248"/>
      <c r="BW150" s="248"/>
      <c r="BX150" s="248"/>
      <c r="BY150" s="248"/>
      <c r="BZ150" s="248"/>
      <c r="CA150" s="248"/>
      <c r="CB150" s="248"/>
      <c r="CC150" s="248"/>
      <c r="CD150" s="248"/>
      <c r="CE150" s="248"/>
      <c r="CF150" s="248"/>
      <c r="CG150" s="248"/>
      <c r="CH150" s="248"/>
      <c r="CI150" s="248"/>
      <c r="CJ150" s="248"/>
      <c r="CK150" s="248"/>
      <c r="CL150" s="248"/>
      <c r="CM150" s="248"/>
      <c r="CN150" s="248"/>
      <c r="CO150" s="248"/>
      <c r="CP150" s="248"/>
      <c r="CQ150" s="248"/>
      <c r="CR150" s="248"/>
      <c r="CS150" s="248"/>
      <c r="CT150" s="248"/>
    </row>
    <row r="151" spans="2:98" x14ac:dyDescent="0.25">
      <c r="B151" s="316"/>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48"/>
      <c r="AZ151" s="248"/>
      <c r="BA151" s="248"/>
      <c r="BB151" s="248"/>
      <c r="BC151" s="248"/>
      <c r="BD151" s="248"/>
      <c r="BE151" s="248"/>
      <c r="BF151" s="248"/>
      <c r="BG151" s="248"/>
      <c r="BH151" s="248"/>
      <c r="BI151" s="248"/>
      <c r="BJ151" s="248"/>
      <c r="BK151" s="248"/>
      <c r="BL151" s="248"/>
      <c r="BM151" s="248"/>
      <c r="BN151" s="248"/>
      <c r="BO151" s="248"/>
      <c r="BP151" s="248"/>
      <c r="BQ151" s="248"/>
      <c r="BR151" s="248"/>
      <c r="BS151" s="248"/>
      <c r="BT151" s="248"/>
      <c r="BU151" s="248"/>
      <c r="BV151" s="248"/>
      <c r="BW151" s="248"/>
      <c r="BX151" s="248"/>
      <c r="BY151" s="248"/>
      <c r="BZ151" s="248"/>
      <c r="CA151" s="248"/>
      <c r="CB151" s="248"/>
      <c r="CC151" s="248"/>
      <c r="CD151" s="248"/>
      <c r="CE151" s="248"/>
      <c r="CF151" s="248"/>
      <c r="CG151" s="248"/>
      <c r="CH151" s="248"/>
      <c r="CI151" s="248"/>
      <c r="CJ151" s="248"/>
      <c r="CK151" s="248"/>
      <c r="CL151" s="248"/>
      <c r="CM151" s="248"/>
      <c r="CN151" s="248"/>
      <c r="CO151" s="248"/>
      <c r="CP151" s="248"/>
      <c r="CQ151" s="248"/>
      <c r="CR151" s="248"/>
      <c r="CS151" s="248"/>
      <c r="CT151" s="248"/>
    </row>
    <row r="152" spans="2:98" x14ac:dyDescent="0.25">
      <c r="B152" s="316"/>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8"/>
      <c r="AX152" s="248"/>
      <c r="AY152" s="248"/>
      <c r="AZ152" s="248"/>
      <c r="BA152" s="248"/>
      <c r="BB152" s="248"/>
      <c r="BC152" s="248"/>
      <c r="BD152" s="248"/>
      <c r="BE152" s="248"/>
      <c r="BF152" s="248"/>
      <c r="BG152" s="248"/>
      <c r="BH152" s="248"/>
      <c r="BI152" s="248"/>
      <c r="BJ152" s="248"/>
      <c r="BK152" s="248"/>
      <c r="BL152" s="248"/>
      <c r="BM152" s="248"/>
      <c r="BN152" s="248"/>
      <c r="BO152" s="248"/>
      <c r="BP152" s="248"/>
      <c r="BQ152" s="248"/>
      <c r="BR152" s="248"/>
      <c r="BS152" s="248"/>
      <c r="BT152" s="248"/>
      <c r="BU152" s="248"/>
      <c r="BV152" s="248"/>
      <c r="BW152" s="248"/>
      <c r="BX152" s="248"/>
      <c r="BY152" s="248"/>
      <c r="BZ152" s="248"/>
      <c r="CA152" s="248"/>
      <c r="CB152" s="248"/>
      <c r="CC152" s="248"/>
      <c r="CD152" s="248"/>
      <c r="CE152" s="248"/>
      <c r="CF152" s="248"/>
      <c r="CG152" s="248"/>
      <c r="CH152" s="248"/>
      <c r="CI152" s="248"/>
      <c r="CJ152" s="248"/>
      <c r="CK152" s="248"/>
      <c r="CL152" s="248"/>
      <c r="CM152" s="248"/>
      <c r="CN152" s="248"/>
      <c r="CO152" s="248"/>
      <c r="CP152" s="248"/>
      <c r="CQ152" s="248"/>
      <c r="CR152" s="248"/>
      <c r="CS152" s="248"/>
      <c r="CT152" s="248"/>
    </row>
    <row r="153" spans="2:98" x14ac:dyDescent="0.25">
      <c r="B153" s="316"/>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248"/>
      <c r="AY153" s="248"/>
      <c r="AZ153" s="248"/>
      <c r="BA153" s="248"/>
      <c r="BB153" s="248"/>
      <c r="BC153" s="248"/>
      <c r="BD153" s="248"/>
      <c r="BE153" s="248"/>
      <c r="BF153" s="248"/>
      <c r="BG153" s="248"/>
      <c r="BH153" s="248"/>
      <c r="BI153" s="248"/>
      <c r="BJ153" s="248"/>
      <c r="BK153" s="248"/>
      <c r="BL153" s="248"/>
      <c r="BM153" s="248"/>
      <c r="BN153" s="248"/>
      <c r="BO153" s="248"/>
      <c r="BP153" s="248"/>
      <c r="BQ153" s="248"/>
      <c r="BR153" s="248"/>
      <c r="BS153" s="248"/>
      <c r="BT153" s="248"/>
      <c r="BU153" s="248"/>
      <c r="BV153" s="248"/>
      <c r="BW153" s="248"/>
      <c r="BX153" s="248"/>
      <c r="BY153" s="248"/>
      <c r="BZ153" s="248"/>
      <c r="CA153" s="248"/>
      <c r="CB153" s="248"/>
      <c r="CC153" s="248"/>
      <c r="CD153" s="248"/>
      <c r="CE153" s="248"/>
      <c r="CF153" s="248"/>
      <c r="CG153" s="248"/>
      <c r="CH153" s="248"/>
      <c r="CI153" s="248"/>
      <c r="CJ153" s="248"/>
      <c r="CK153" s="248"/>
      <c r="CL153" s="248"/>
      <c r="CM153" s="248"/>
      <c r="CN153" s="248"/>
      <c r="CO153" s="248"/>
      <c r="CP153" s="248"/>
      <c r="CQ153" s="248"/>
      <c r="CR153" s="248"/>
      <c r="CS153" s="248"/>
      <c r="CT153" s="248"/>
    </row>
    <row r="154" spans="2:98" x14ac:dyDescent="0.25">
      <c r="B154" s="316"/>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8"/>
      <c r="AZ154" s="248"/>
      <c r="BA154" s="248"/>
      <c r="BB154" s="248"/>
      <c r="BC154" s="248"/>
      <c r="BD154" s="248"/>
      <c r="BE154" s="248"/>
      <c r="BF154" s="248"/>
      <c r="BG154" s="248"/>
      <c r="BH154" s="248"/>
      <c r="BI154" s="248"/>
      <c r="BJ154" s="248"/>
      <c r="BK154" s="248"/>
      <c r="BL154" s="248"/>
      <c r="BM154" s="248"/>
      <c r="BN154" s="248"/>
      <c r="BO154" s="248"/>
      <c r="BP154" s="248"/>
      <c r="BQ154" s="248"/>
      <c r="BR154" s="248"/>
      <c r="BS154" s="248"/>
      <c r="BT154" s="248"/>
      <c r="BU154" s="248"/>
      <c r="BV154" s="248"/>
      <c r="BW154" s="248"/>
      <c r="BX154" s="248"/>
      <c r="BY154" s="248"/>
      <c r="BZ154" s="248"/>
      <c r="CA154" s="248"/>
      <c r="CB154" s="248"/>
      <c r="CC154" s="248"/>
      <c r="CD154" s="248"/>
      <c r="CE154" s="248"/>
      <c r="CF154" s="248"/>
      <c r="CG154" s="248"/>
      <c r="CH154" s="248"/>
      <c r="CI154" s="248"/>
      <c r="CJ154" s="248"/>
      <c r="CK154" s="248"/>
      <c r="CL154" s="248"/>
      <c r="CM154" s="248"/>
      <c r="CN154" s="248"/>
      <c r="CO154" s="248"/>
      <c r="CP154" s="248"/>
      <c r="CQ154" s="248"/>
      <c r="CR154" s="248"/>
      <c r="CS154" s="248"/>
      <c r="CT154" s="248"/>
    </row>
    <row r="155" spans="2:98" x14ac:dyDescent="0.25">
      <c r="B155" s="316"/>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248"/>
      <c r="BJ155" s="248"/>
      <c r="BK155" s="248"/>
      <c r="BL155" s="248"/>
      <c r="BM155" s="248"/>
      <c r="BN155" s="248"/>
      <c r="BO155" s="248"/>
      <c r="BP155" s="248"/>
      <c r="BQ155" s="248"/>
      <c r="BR155" s="248"/>
      <c r="BS155" s="248"/>
      <c r="BT155" s="248"/>
      <c r="BU155" s="248"/>
      <c r="BV155" s="248"/>
      <c r="BW155" s="248"/>
      <c r="BX155" s="248"/>
      <c r="BY155" s="248"/>
      <c r="BZ155" s="248"/>
      <c r="CA155" s="248"/>
      <c r="CB155" s="248"/>
      <c r="CC155" s="248"/>
      <c r="CD155" s="248"/>
      <c r="CE155" s="248"/>
      <c r="CF155" s="248"/>
      <c r="CG155" s="248"/>
      <c r="CH155" s="248"/>
      <c r="CI155" s="248"/>
      <c r="CJ155" s="248"/>
      <c r="CK155" s="248"/>
      <c r="CL155" s="248"/>
      <c r="CM155" s="248"/>
      <c r="CN155" s="248"/>
      <c r="CO155" s="248"/>
      <c r="CP155" s="248"/>
      <c r="CQ155" s="248"/>
      <c r="CR155" s="248"/>
      <c r="CS155" s="248"/>
      <c r="CT155" s="248"/>
    </row>
    <row r="156" spans="2:98" x14ac:dyDescent="0.25">
      <c r="B156" s="316"/>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c r="BI156" s="248"/>
      <c r="BJ156" s="248"/>
      <c r="BK156" s="248"/>
      <c r="BL156" s="248"/>
      <c r="BM156" s="248"/>
      <c r="BN156" s="248"/>
      <c r="BO156" s="248"/>
      <c r="BP156" s="248"/>
      <c r="BQ156" s="248"/>
      <c r="BR156" s="248"/>
      <c r="BS156" s="248"/>
      <c r="BT156" s="248"/>
      <c r="BU156" s="248"/>
      <c r="BV156" s="248"/>
      <c r="BW156" s="248"/>
      <c r="BX156" s="248"/>
      <c r="BY156" s="248"/>
      <c r="BZ156" s="248"/>
      <c r="CA156" s="248"/>
      <c r="CB156" s="248"/>
      <c r="CC156" s="248"/>
      <c r="CD156" s="248"/>
      <c r="CE156" s="248"/>
      <c r="CF156" s="248"/>
      <c r="CG156" s="248"/>
      <c r="CH156" s="248"/>
      <c r="CI156" s="248"/>
      <c r="CJ156" s="248"/>
      <c r="CK156" s="248"/>
      <c r="CL156" s="248"/>
      <c r="CM156" s="248"/>
      <c r="CN156" s="248"/>
      <c r="CO156" s="248"/>
      <c r="CP156" s="248"/>
      <c r="CQ156" s="248"/>
      <c r="CR156" s="248"/>
      <c r="CS156" s="248"/>
      <c r="CT156" s="248"/>
    </row>
    <row r="157" spans="2:98" x14ac:dyDescent="0.25">
      <c r="B157" s="316"/>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c r="BH157" s="248"/>
      <c r="BI157" s="248"/>
      <c r="BJ157" s="248"/>
      <c r="BK157" s="248"/>
      <c r="BL157" s="248"/>
      <c r="BM157" s="248"/>
      <c r="BN157" s="248"/>
      <c r="BO157" s="248"/>
      <c r="BP157" s="248"/>
      <c r="BQ157" s="248"/>
      <c r="BR157" s="248"/>
      <c r="BS157" s="248"/>
      <c r="BT157" s="248"/>
      <c r="BU157" s="248"/>
      <c r="BV157" s="248"/>
      <c r="BW157" s="248"/>
      <c r="BX157" s="248"/>
      <c r="BY157" s="248"/>
      <c r="BZ157" s="248"/>
      <c r="CA157" s="248"/>
      <c r="CB157" s="248"/>
      <c r="CC157" s="248"/>
      <c r="CD157" s="248"/>
      <c r="CE157" s="248"/>
      <c r="CF157" s="248"/>
      <c r="CG157" s="248"/>
      <c r="CH157" s="248"/>
      <c r="CI157" s="248"/>
      <c r="CJ157" s="248"/>
      <c r="CK157" s="248"/>
      <c r="CL157" s="248"/>
      <c r="CM157" s="248"/>
      <c r="CN157" s="248"/>
      <c r="CO157" s="248"/>
      <c r="CP157" s="248"/>
      <c r="CQ157" s="248"/>
      <c r="CR157" s="248"/>
      <c r="CS157" s="248"/>
      <c r="CT157" s="248"/>
    </row>
    <row r="158" spans="2:98" x14ac:dyDescent="0.25">
      <c r="B158" s="316"/>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c r="BT158" s="248"/>
      <c r="BU158" s="248"/>
      <c r="BV158" s="248"/>
      <c r="BW158" s="248"/>
      <c r="BX158" s="248"/>
      <c r="BY158" s="248"/>
      <c r="BZ158" s="248"/>
      <c r="CA158" s="248"/>
      <c r="CB158" s="248"/>
      <c r="CC158" s="248"/>
      <c r="CD158" s="248"/>
      <c r="CE158" s="248"/>
      <c r="CF158" s="248"/>
      <c r="CG158" s="248"/>
      <c r="CH158" s="248"/>
      <c r="CI158" s="248"/>
      <c r="CJ158" s="248"/>
      <c r="CK158" s="248"/>
      <c r="CL158" s="248"/>
      <c r="CM158" s="248"/>
      <c r="CN158" s="248"/>
      <c r="CO158" s="248"/>
      <c r="CP158" s="248"/>
      <c r="CQ158" s="248"/>
      <c r="CR158" s="248"/>
      <c r="CS158" s="248"/>
      <c r="CT158" s="248"/>
    </row>
    <row r="159" spans="2:98" x14ac:dyDescent="0.25">
      <c r="B159" s="316"/>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c r="BT159" s="248"/>
      <c r="BU159" s="248"/>
      <c r="BV159" s="248"/>
      <c r="BW159" s="248"/>
      <c r="BX159" s="248"/>
      <c r="BY159" s="248"/>
      <c r="BZ159" s="248"/>
      <c r="CA159" s="248"/>
      <c r="CB159" s="248"/>
      <c r="CC159" s="248"/>
      <c r="CD159" s="248"/>
      <c r="CE159" s="248"/>
      <c r="CF159" s="248"/>
      <c r="CG159" s="248"/>
      <c r="CH159" s="248"/>
      <c r="CI159" s="248"/>
      <c r="CJ159" s="248"/>
      <c r="CK159" s="248"/>
      <c r="CL159" s="248"/>
      <c r="CM159" s="248"/>
      <c r="CN159" s="248"/>
      <c r="CO159" s="248"/>
      <c r="CP159" s="248"/>
      <c r="CQ159" s="248"/>
      <c r="CR159" s="248"/>
      <c r="CS159" s="248"/>
      <c r="CT159" s="248"/>
    </row>
    <row r="160" spans="2:98" x14ac:dyDescent="0.25">
      <c r="B160" s="316"/>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c r="BT160" s="248"/>
      <c r="BU160" s="248"/>
      <c r="BV160" s="248"/>
      <c r="BW160" s="248"/>
      <c r="BX160" s="248"/>
      <c r="BY160" s="248"/>
      <c r="BZ160" s="248"/>
      <c r="CA160" s="248"/>
      <c r="CB160" s="248"/>
      <c r="CC160" s="248"/>
      <c r="CD160" s="248"/>
      <c r="CE160" s="248"/>
      <c r="CF160" s="248"/>
      <c r="CG160" s="248"/>
      <c r="CH160" s="248"/>
      <c r="CI160" s="248"/>
      <c r="CJ160" s="248"/>
      <c r="CK160" s="248"/>
      <c r="CL160" s="248"/>
      <c r="CM160" s="248"/>
      <c r="CN160" s="248"/>
      <c r="CO160" s="248"/>
      <c r="CP160" s="248"/>
      <c r="CQ160" s="248"/>
      <c r="CR160" s="248"/>
      <c r="CS160" s="248"/>
      <c r="CT160" s="248"/>
    </row>
    <row r="161" spans="2:98" x14ac:dyDescent="0.25">
      <c r="B161" s="316"/>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248"/>
      <c r="AS161" s="248"/>
      <c r="AT161" s="248"/>
      <c r="AU161" s="248"/>
      <c r="AV161" s="248"/>
      <c r="AW161" s="248"/>
      <c r="AX161" s="248"/>
      <c r="AY161" s="248"/>
      <c r="AZ161" s="248"/>
      <c r="BA161" s="248"/>
      <c r="BB161" s="248"/>
      <c r="BC161" s="248"/>
      <c r="BD161" s="248"/>
      <c r="BE161" s="248"/>
      <c r="BF161" s="248"/>
      <c r="BG161" s="248"/>
      <c r="BH161" s="248"/>
      <c r="BI161" s="248"/>
      <c r="BJ161" s="248"/>
      <c r="BK161" s="248"/>
      <c r="BL161" s="248"/>
      <c r="BM161" s="248"/>
      <c r="BN161" s="248"/>
      <c r="BO161" s="248"/>
      <c r="BP161" s="248"/>
      <c r="BQ161" s="248"/>
      <c r="BR161" s="248"/>
      <c r="BS161" s="248"/>
      <c r="BT161" s="248"/>
      <c r="BU161" s="248"/>
      <c r="BV161" s="248"/>
      <c r="BW161" s="248"/>
      <c r="BX161" s="248"/>
      <c r="BY161" s="248"/>
      <c r="BZ161" s="248"/>
      <c r="CA161" s="248"/>
      <c r="CB161" s="248"/>
      <c r="CC161" s="248"/>
      <c r="CD161" s="248"/>
      <c r="CE161" s="248"/>
      <c r="CF161" s="248"/>
      <c r="CG161" s="248"/>
      <c r="CH161" s="248"/>
      <c r="CI161" s="248"/>
      <c r="CJ161" s="248"/>
      <c r="CK161" s="248"/>
      <c r="CL161" s="248"/>
      <c r="CM161" s="248"/>
      <c r="CN161" s="248"/>
      <c r="CO161" s="248"/>
      <c r="CP161" s="248"/>
      <c r="CQ161" s="248"/>
      <c r="CR161" s="248"/>
      <c r="CS161" s="248"/>
      <c r="CT161" s="248"/>
    </row>
    <row r="162" spans="2:98" x14ac:dyDescent="0.25">
      <c r="B162" s="316"/>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c r="AS162" s="248"/>
      <c r="AT162" s="248"/>
      <c r="AU162" s="248"/>
      <c r="AV162" s="248"/>
      <c r="AW162" s="248"/>
      <c r="AX162" s="248"/>
      <c r="AY162" s="248"/>
      <c r="AZ162" s="248"/>
      <c r="BA162" s="248"/>
      <c r="BB162" s="248"/>
      <c r="BC162" s="248"/>
      <c r="BD162" s="248"/>
      <c r="BE162" s="248"/>
      <c r="BF162" s="248"/>
      <c r="BG162" s="248"/>
      <c r="BH162" s="248"/>
      <c r="BI162" s="248"/>
      <c r="BJ162" s="248"/>
      <c r="BK162" s="248"/>
      <c r="BL162" s="248"/>
      <c r="BM162" s="248"/>
      <c r="BN162" s="248"/>
      <c r="BO162" s="248"/>
      <c r="BP162" s="248"/>
      <c r="BQ162" s="248"/>
      <c r="BR162" s="248"/>
      <c r="BS162" s="248"/>
      <c r="BT162" s="248"/>
      <c r="BU162" s="248"/>
      <c r="BV162" s="248"/>
      <c r="BW162" s="248"/>
      <c r="BX162" s="248"/>
      <c r="BY162" s="248"/>
      <c r="BZ162" s="248"/>
      <c r="CA162" s="248"/>
      <c r="CB162" s="248"/>
      <c r="CC162" s="248"/>
      <c r="CD162" s="248"/>
      <c r="CE162" s="248"/>
      <c r="CF162" s="248"/>
      <c r="CG162" s="248"/>
      <c r="CH162" s="248"/>
      <c r="CI162" s="248"/>
      <c r="CJ162" s="248"/>
      <c r="CK162" s="248"/>
      <c r="CL162" s="248"/>
      <c r="CM162" s="248"/>
      <c r="CN162" s="248"/>
      <c r="CO162" s="248"/>
      <c r="CP162" s="248"/>
      <c r="CQ162" s="248"/>
      <c r="CR162" s="248"/>
      <c r="CS162" s="248"/>
      <c r="CT162" s="248"/>
    </row>
    <row r="163" spans="2:98" x14ac:dyDescent="0.25">
      <c r="B163" s="316"/>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8"/>
      <c r="AQ163" s="248"/>
      <c r="AR163" s="248"/>
      <c r="AS163" s="248"/>
      <c r="AT163" s="248"/>
      <c r="AU163" s="248"/>
      <c r="AV163" s="248"/>
      <c r="AW163" s="248"/>
      <c r="AX163" s="248"/>
      <c r="AY163" s="248"/>
      <c r="AZ163" s="248"/>
      <c r="BA163" s="248"/>
      <c r="BB163" s="248"/>
      <c r="BC163" s="248"/>
      <c r="BD163" s="248"/>
      <c r="BE163" s="248"/>
      <c r="BF163" s="248"/>
      <c r="BG163" s="248"/>
      <c r="BH163" s="248"/>
      <c r="BI163" s="248"/>
      <c r="BJ163" s="248"/>
      <c r="BK163" s="248"/>
      <c r="BL163" s="248"/>
      <c r="BM163" s="248"/>
      <c r="BN163" s="248"/>
      <c r="BO163" s="248"/>
      <c r="BP163" s="248"/>
      <c r="BQ163" s="248"/>
      <c r="BR163" s="248"/>
      <c r="BS163" s="248"/>
      <c r="BT163" s="248"/>
      <c r="BU163" s="248"/>
      <c r="BV163" s="248"/>
      <c r="BW163" s="248"/>
      <c r="BX163" s="248"/>
      <c r="BY163" s="248"/>
      <c r="BZ163" s="248"/>
      <c r="CA163" s="248"/>
      <c r="CB163" s="248"/>
      <c r="CC163" s="248"/>
      <c r="CD163" s="248"/>
      <c r="CE163" s="248"/>
      <c r="CF163" s="248"/>
      <c r="CG163" s="248"/>
      <c r="CH163" s="248"/>
      <c r="CI163" s="248"/>
      <c r="CJ163" s="248"/>
      <c r="CK163" s="248"/>
      <c r="CL163" s="248"/>
      <c r="CM163" s="248"/>
      <c r="CN163" s="248"/>
      <c r="CO163" s="248"/>
      <c r="CP163" s="248"/>
      <c r="CQ163" s="248"/>
      <c r="CR163" s="248"/>
      <c r="CS163" s="248"/>
      <c r="CT163" s="248"/>
    </row>
    <row r="164" spans="2:98" x14ac:dyDescent="0.25">
      <c r="B164" s="316"/>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8"/>
      <c r="AP164" s="248"/>
      <c r="AQ164" s="248"/>
      <c r="AR164" s="248"/>
      <c r="AS164" s="248"/>
      <c r="AT164" s="248"/>
      <c r="AU164" s="248"/>
      <c r="AV164" s="248"/>
      <c r="AW164" s="248"/>
      <c r="AX164" s="248"/>
      <c r="AY164" s="248"/>
      <c r="AZ164" s="248"/>
      <c r="BA164" s="248"/>
      <c r="BB164" s="248"/>
      <c r="BC164" s="248"/>
      <c r="BD164" s="248"/>
      <c r="BE164" s="248"/>
      <c r="BF164" s="248"/>
      <c r="BG164" s="248"/>
      <c r="BH164" s="248"/>
      <c r="BI164" s="248"/>
      <c r="BJ164" s="248"/>
      <c r="BK164" s="248"/>
      <c r="BL164" s="248"/>
      <c r="BM164" s="248"/>
      <c r="BN164" s="248"/>
      <c r="BO164" s="248"/>
      <c r="BP164" s="248"/>
      <c r="BQ164" s="248"/>
      <c r="BR164" s="248"/>
      <c r="BS164" s="248"/>
      <c r="BT164" s="248"/>
      <c r="BU164" s="248"/>
      <c r="BV164" s="248"/>
      <c r="BW164" s="248"/>
      <c r="BX164" s="248"/>
      <c r="BY164" s="248"/>
      <c r="BZ164" s="248"/>
      <c r="CA164" s="248"/>
      <c r="CB164" s="248"/>
      <c r="CC164" s="248"/>
      <c r="CD164" s="248"/>
      <c r="CE164" s="248"/>
      <c r="CF164" s="248"/>
      <c r="CG164" s="248"/>
      <c r="CH164" s="248"/>
      <c r="CI164" s="248"/>
      <c r="CJ164" s="248"/>
      <c r="CK164" s="248"/>
      <c r="CL164" s="248"/>
      <c r="CM164" s="248"/>
      <c r="CN164" s="248"/>
      <c r="CO164" s="248"/>
      <c r="CP164" s="248"/>
      <c r="CQ164" s="248"/>
      <c r="CR164" s="248"/>
      <c r="CS164" s="248"/>
      <c r="CT164" s="248"/>
    </row>
    <row r="165" spans="2:98" x14ac:dyDescent="0.25">
      <c r="B165" s="316"/>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8"/>
      <c r="AY165" s="248"/>
      <c r="AZ165" s="248"/>
      <c r="BA165" s="248"/>
      <c r="BB165" s="248"/>
      <c r="BC165" s="248"/>
      <c r="BD165" s="248"/>
      <c r="BE165" s="248"/>
      <c r="BF165" s="248"/>
      <c r="BG165" s="248"/>
      <c r="BH165" s="248"/>
      <c r="BI165" s="248"/>
      <c r="BJ165" s="248"/>
      <c r="BK165" s="248"/>
      <c r="BL165" s="248"/>
      <c r="BM165" s="248"/>
      <c r="BN165" s="248"/>
      <c r="BO165" s="248"/>
      <c r="BP165" s="248"/>
      <c r="BQ165" s="248"/>
      <c r="BR165" s="248"/>
      <c r="BS165" s="248"/>
      <c r="BT165" s="248"/>
      <c r="BU165" s="248"/>
      <c r="BV165" s="248"/>
      <c r="BW165" s="248"/>
      <c r="BX165" s="248"/>
      <c r="BY165" s="248"/>
      <c r="BZ165" s="248"/>
      <c r="CA165" s="248"/>
      <c r="CB165" s="248"/>
      <c r="CC165" s="248"/>
      <c r="CD165" s="248"/>
      <c r="CE165" s="248"/>
      <c r="CF165" s="248"/>
      <c r="CG165" s="248"/>
      <c r="CH165" s="248"/>
      <c r="CI165" s="248"/>
      <c r="CJ165" s="248"/>
      <c r="CK165" s="248"/>
      <c r="CL165" s="248"/>
      <c r="CM165" s="248"/>
      <c r="CN165" s="248"/>
      <c r="CO165" s="248"/>
      <c r="CP165" s="248"/>
      <c r="CQ165" s="248"/>
      <c r="CR165" s="248"/>
      <c r="CS165" s="248"/>
      <c r="CT165" s="248"/>
    </row>
    <row r="166" spans="2:98" x14ac:dyDescent="0.25">
      <c r="B166" s="316"/>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248"/>
      <c r="AN166" s="248"/>
      <c r="AO166" s="248"/>
      <c r="AP166" s="248"/>
      <c r="AQ166" s="248"/>
      <c r="AR166" s="248"/>
      <c r="AS166" s="248"/>
      <c r="AT166" s="248"/>
      <c r="AU166" s="248"/>
      <c r="AV166" s="248"/>
      <c r="AW166" s="248"/>
      <c r="AX166" s="248"/>
      <c r="AY166" s="248"/>
      <c r="AZ166" s="248"/>
      <c r="BA166" s="248"/>
      <c r="BB166" s="248"/>
      <c r="BC166" s="248"/>
      <c r="BD166" s="248"/>
      <c r="BE166" s="248"/>
      <c r="BF166" s="248"/>
      <c r="BG166" s="248"/>
      <c r="BH166" s="248"/>
      <c r="BI166" s="248"/>
      <c r="BJ166" s="248"/>
      <c r="BK166" s="248"/>
      <c r="BL166" s="248"/>
      <c r="BM166" s="248"/>
      <c r="BN166" s="248"/>
      <c r="BO166" s="248"/>
      <c r="BP166" s="248"/>
      <c r="BQ166" s="248"/>
      <c r="BR166" s="248"/>
      <c r="BS166" s="248"/>
      <c r="BT166" s="248"/>
      <c r="BU166" s="248"/>
      <c r="BV166" s="248"/>
      <c r="BW166" s="248"/>
      <c r="BX166" s="248"/>
      <c r="BY166" s="248"/>
      <c r="BZ166" s="248"/>
      <c r="CA166" s="248"/>
      <c r="CB166" s="248"/>
      <c r="CC166" s="248"/>
      <c r="CD166" s="248"/>
      <c r="CE166" s="248"/>
      <c r="CF166" s="248"/>
      <c r="CG166" s="248"/>
      <c r="CH166" s="248"/>
      <c r="CI166" s="248"/>
      <c r="CJ166" s="248"/>
      <c r="CK166" s="248"/>
      <c r="CL166" s="248"/>
      <c r="CM166" s="248"/>
      <c r="CN166" s="248"/>
      <c r="CO166" s="248"/>
      <c r="CP166" s="248"/>
      <c r="CQ166" s="248"/>
      <c r="CR166" s="248"/>
      <c r="CS166" s="248"/>
      <c r="CT166" s="248"/>
    </row>
    <row r="167" spans="2:98" x14ac:dyDescent="0.25">
      <c r="B167" s="316"/>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8"/>
      <c r="AY167" s="248"/>
      <c r="AZ167" s="248"/>
      <c r="BA167" s="248"/>
      <c r="BB167" s="248"/>
      <c r="BC167" s="248"/>
      <c r="BD167" s="248"/>
      <c r="BE167" s="248"/>
      <c r="BF167" s="248"/>
      <c r="BG167" s="248"/>
      <c r="BH167" s="248"/>
      <c r="BI167" s="248"/>
      <c r="BJ167" s="248"/>
      <c r="BK167" s="248"/>
      <c r="BL167" s="248"/>
      <c r="BM167" s="248"/>
      <c r="BN167" s="248"/>
      <c r="BO167" s="248"/>
      <c r="BP167" s="248"/>
      <c r="BQ167" s="248"/>
      <c r="BR167" s="248"/>
      <c r="BS167" s="248"/>
      <c r="BT167" s="248"/>
      <c r="BU167" s="248"/>
      <c r="BV167" s="248"/>
      <c r="BW167" s="248"/>
      <c r="BX167" s="248"/>
      <c r="BY167" s="248"/>
      <c r="BZ167" s="248"/>
      <c r="CA167" s="248"/>
      <c r="CB167" s="248"/>
      <c r="CC167" s="248"/>
      <c r="CD167" s="248"/>
      <c r="CE167" s="248"/>
      <c r="CF167" s="248"/>
      <c r="CG167" s="248"/>
      <c r="CH167" s="248"/>
      <c r="CI167" s="248"/>
      <c r="CJ167" s="248"/>
      <c r="CK167" s="248"/>
      <c r="CL167" s="248"/>
      <c r="CM167" s="248"/>
      <c r="CN167" s="248"/>
      <c r="CO167" s="248"/>
      <c r="CP167" s="248"/>
      <c r="CQ167" s="248"/>
      <c r="CR167" s="248"/>
      <c r="CS167" s="248"/>
      <c r="CT167" s="248"/>
    </row>
    <row r="168" spans="2:98" x14ac:dyDescent="0.25">
      <c r="B168" s="316"/>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c r="BT168" s="248"/>
      <c r="BU168" s="248"/>
      <c r="BV168" s="248"/>
      <c r="BW168" s="248"/>
      <c r="BX168" s="248"/>
      <c r="BY168" s="248"/>
      <c r="BZ168" s="248"/>
      <c r="CA168" s="248"/>
      <c r="CB168" s="248"/>
      <c r="CC168" s="248"/>
      <c r="CD168" s="248"/>
      <c r="CE168" s="248"/>
      <c r="CF168" s="248"/>
      <c r="CG168" s="248"/>
      <c r="CH168" s="248"/>
      <c r="CI168" s="248"/>
      <c r="CJ168" s="248"/>
      <c r="CK168" s="248"/>
      <c r="CL168" s="248"/>
      <c r="CM168" s="248"/>
      <c r="CN168" s="248"/>
      <c r="CO168" s="248"/>
      <c r="CP168" s="248"/>
      <c r="CQ168" s="248"/>
      <c r="CR168" s="248"/>
      <c r="CS168" s="248"/>
      <c r="CT168" s="248"/>
    </row>
    <row r="169" spans="2:98" x14ac:dyDescent="0.25">
      <c r="B169" s="316"/>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c r="BT169" s="248"/>
      <c r="BU169" s="248"/>
      <c r="BV169" s="248"/>
      <c r="BW169" s="248"/>
      <c r="BX169" s="248"/>
      <c r="BY169" s="248"/>
      <c r="BZ169" s="248"/>
      <c r="CA169" s="248"/>
      <c r="CB169" s="248"/>
      <c r="CC169" s="248"/>
      <c r="CD169" s="248"/>
      <c r="CE169" s="248"/>
      <c r="CF169" s="248"/>
      <c r="CG169" s="248"/>
      <c r="CH169" s="248"/>
      <c r="CI169" s="248"/>
      <c r="CJ169" s="248"/>
      <c r="CK169" s="248"/>
      <c r="CL169" s="248"/>
      <c r="CM169" s="248"/>
      <c r="CN169" s="248"/>
      <c r="CO169" s="248"/>
      <c r="CP169" s="248"/>
      <c r="CQ169" s="248"/>
      <c r="CR169" s="248"/>
      <c r="CS169" s="248"/>
      <c r="CT169" s="248"/>
    </row>
    <row r="170" spans="2:98" x14ac:dyDescent="0.25">
      <c r="B170" s="316"/>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248"/>
      <c r="BL170" s="248"/>
      <c r="BM170" s="248"/>
      <c r="BN170" s="248"/>
      <c r="BO170" s="248"/>
      <c r="BP170" s="248"/>
      <c r="BQ170" s="248"/>
      <c r="BR170" s="248"/>
      <c r="BS170" s="248"/>
      <c r="BT170" s="248"/>
      <c r="BU170" s="248"/>
      <c r="BV170" s="248"/>
      <c r="BW170" s="248"/>
      <c r="BX170" s="248"/>
      <c r="BY170" s="248"/>
      <c r="BZ170" s="248"/>
      <c r="CA170" s="248"/>
      <c r="CB170" s="248"/>
      <c r="CC170" s="248"/>
      <c r="CD170" s="248"/>
      <c r="CE170" s="248"/>
      <c r="CF170" s="248"/>
      <c r="CG170" s="248"/>
      <c r="CH170" s="248"/>
      <c r="CI170" s="248"/>
      <c r="CJ170" s="248"/>
      <c r="CK170" s="248"/>
      <c r="CL170" s="248"/>
      <c r="CM170" s="248"/>
      <c r="CN170" s="248"/>
      <c r="CO170" s="248"/>
      <c r="CP170" s="248"/>
      <c r="CQ170" s="248"/>
      <c r="CR170" s="248"/>
      <c r="CS170" s="248"/>
      <c r="CT170" s="248"/>
    </row>
    <row r="171" spans="2:98" x14ac:dyDescent="0.25">
      <c r="B171" s="316"/>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248"/>
      <c r="BL171" s="248"/>
      <c r="BM171" s="248"/>
      <c r="BN171" s="248"/>
      <c r="BO171" s="248"/>
      <c r="BP171" s="248"/>
      <c r="BQ171" s="248"/>
      <c r="BR171" s="248"/>
      <c r="BS171" s="248"/>
      <c r="BT171" s="248"/>
      <c r="BU171" s="248"/>
      <c r="BV171" s="248"/>
      <c r="BW171" s="248"/>
      <c r="BX171" s="248"/>
      <c r="BY171" s="248"/>
      <c r="BZ171" s="248"/>
      <c r="CA171" s="248"/>
      <c r="CB171" s="248"/>
      <c r="CC171" s="248"/>
      <c r="CD171" s="248"/>
      <c r="CE171" s="248"/>
      <c r="CF171" s="248"/>
      <c r="CG171" s="248"/>
      <c r="CH171" s="248"/>
      <c r="CI171" s="248"/>
      <c r="CJ171" s="248"/>
      <c r="CK171" s="248"/>
      <c r="CL171" s="248"/>
      <c r="CM171" s="248"/>
      <c r="CN171" s="248"/>
      <c r="CO171" s="248"/>
      <c r="CP171" s="248"/>
      <c r="CQ171" s="248"/>
      <c r="CR171" s="248"/>
      <c r="CS171" s="248"/>
      <c r="CT171" s="248"/>
    </row>
    <row r="172" spans="2:98" x14ac:dyDescent="0.25">
      <c r="B172" s="316"/>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8"/>
      <c r="AY172" s="248"/>
      <c r="AZ172" s="248"/>
      <c r="BA172" s="248"/>
      <c r="BB172" s="248"/>
      <c r="BC172" s="248"/>
      <c r="BD172" s="248"/>
      <c r="BE172" s="248"/>
      <c r="BF172" s="248"/>
      <c r="BG172" s="248"/>
      <c r="BH172" s="248"/>
      <c r="BI172" s="248"/>
      <c r="BJ172" s="248"/>
      <c r="BK172" s="248"/>
      <c r="BL172" s="248"/>
      <c r="BM172" s="248"/>
      <c r="BN172" s="248"/>
      <c r="BO172" s="248"/>
      <c r="BP172" s="248"/>
      <c r="BQ172" s="248"/>
      <c r="BR172" s="248"/>
      <c r="BS172" s="248"/>
      <c r="BT172" s="248"/>
      <c r="BU172" s="248"/>
      <c r="BV172" s="248"/>
      <c r="BW172" s="248"/>
      <c r="BX172" s="248"/>
      <c r="BY172" s="248"/>
      <c r="BZ172" s="248"/>
      <c r="CA172" s="248"/>
      <c r="CB172" s="248"/>
      <c r="CC172" s="248"/>
      <c r="CD172" s="248"/>
      <c r="CE172" s="248"/>
      <c r="CF172" s="248"/>
      <c r="CG172" s="248"/>
      <c r="CH172" s="248"/>
      <c r="CI172" s="248"/>
      <c r="CJ172" s="248"/>
      <c r="CK172" s="248"/>
      <c r="CL172" s="248"/>
      <c r="CM172" s="248"/>
      <c r="CN172" s="248"/>
      <c r="CO172" s="248"/>
      <c r="CP172" s="248"/>
      <c r="CQ172" s="248"/>
      <c r="CR172" s="248"/>
      <c r="CS172" s="248"/>
      <c r="CT172" s="248"/>
    </row>
    <row r="173" spans="2:98" x14ac:dyDescent="0.25">
      <c r="B173" s="316"/>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248"/>
      <c r="AP173" s="248"/>
      <c r="AQ173" s="248"/>
      <c r="AR173" s="248"/>
      <c r="AS173" s="248"/>
      <c r="AT173" s="248"/>
      <c r="AU173" s="248"/>
      <c r="AV173" s="248"/>
      <c r="AW173" s="248"/>
      <c r="AX173" s="248"/>
      <c r="AY173" s="248"/>
      <c r="AZ173" s="248"/>
      <c r="BA173" s="248"/>
      <c r="BB173" s="248"/>
      <c r="BC173" s="248"/>
      <c r="BD173" s="248"/>
      <c r="BE173" s="248"/>
      <c r="BF173" s="248"/>
      <c r="BG173" s="248"/>
      <c r="BH173" s="248"/>
      <c r="BI173" s="248"/>
      <c r="BJ173" s="248"/>
      <c r="BK173" s="248"/>
      <c r="BL173" s="248"/>
      <c r="BM173" s="248"/>
      <c r="BN173" s="248"/>
      <c r="BO173" s="248"/>
      <c r="BP173" s="248"/>
      <c r="BQ173" s="248"/>
      <c r="BR173" s="248"/>
      <c r="BS173" s="248"/>
      <c r="BT173" s="248"/>
      <c r="BU173" s="248"/>
      <c r="BV173" s="248"/>
      <c r="BW173" s="248"/>
      <c r="BX173" s="248"/>
      <c r="BY173" s="248"/>
      <c r="BZ173" s="248"/>
      <c r="CA173" s="248"/>
      <c r="CB173" s="248"/>
      <c r="CC173" s="248"/>
      <c r="CD173" s="248"/>
      <c r="CE173" s="248"/>
      <c r="CF173" s="248"/>
      <c r="CG173" s="248"/>
      <c r="CH173" s="248"/>
      <c r="CI173" s="248"/>
      <c r="CJ173" s="248"/>
      <c r="CK173" s="248"/>
      <c r="CL173" s="248"/>
      <c r="CM173" s="248"/>
      <c r="CN173" s="248"/>
      <c r="CO173" s="248"/>
      <c r="CP173" s="248"/>
      <c r="CQ173" s="248"/>
      <c r="CR173" s="248"/>
      <c r="CS173" s="248"/>
      <c r="CT173" s="248"/>
    </row>
    <row r="174" spans="2:98" x14ac:dyDescent="0.25">
      <c r="B174" s="316"/>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8"/>
      <c r="AY174" s="248"/>
      <c r="AZ174" s="248"/>
      <c r="BA174" s="248"/>
      <c r="BB174" s="248"/>
      <c r="BC174" s="248"/>
      <c r="BD174" s="248"/>
      <c r="BE174" s="248"/>
      <c r="BF174" s="248"/>
      <c r="BG174" s="248"/>
      <c r="BH174" s="248"/>
      <c r="BI174" s="248"/>
      <c r="BJ174" s="248"/>
      <c r="BK174" s="248"/>
      <c r="BL174" s="248"/>
      <c r="BM174" s="248"/>
      <c r="BN174" s="248"/>
      <c r="BO174" s="248"/>
      <c r="BP174" s="248"/>
      <c r="BQ174" s="248"/>
      <c r="BR174" s="248"/>
      <c r="BS174" s="248"/>
      <c r="BT174" s="248"/>
      <c r="BU174" s="248"/>
      <c r="BV174" s="248"/>
      <c r="BW174" s="248"/>
      <c r="BX174" s="248"/>
      <c r="BY174" s="248"/>
      <c r="BZ174" s="248"/>
      <c r="CA174" s="248"/>
      <c r="CB174" s="248"/>
      <c r="CC174" s="248"/>
      <c r="CD174" s="248"/>
      <c r="CE174" s="248"/>
      <c r="CF174" s="248"/>
      <c r="CG174" s="248"/>
      <c r="CH174" s="248"/>
      <c r="CI174" s="248"/>
      <c r="CJ174" s="248"/>
      <c r="CK174" s="248"/>
      <c r="CL174" s="248"/>
      <c r="CM174" s="248"/>
      <c r="CN174" s="248"/>
      <c r="CO174" s="248"/>
      <c r="CP174" s="248"/>
      <c r="CQ174" s="248"/>
      <c r="CR174" s="248"/>
      <c r="CS174" s="248"/>
      <c r="CT174" s="248"/>
    </row>
    <row r="175" spans="2:98" x14ac:dyDescent="0.25">
      <c r="B175" s="316"/>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248"/>
      <c r="AP175" s="248"/>
      <c r="AQ175" s="248"/>
      <c r="AR175" s="248"/>
      <c r="AS175" s="248"/>
      <c r="AT175" s="248"/>
      <c r="AU175" s="248"/>
      <c r="AV175" s="248"/>
      <c r="AW175" s="248"/>
      <c r="AX175" s="248"/>
      <c r="AY175" s="248"/>
      <c r="AZ175" s="248"/>
      <c r="BA175" s="248"/>
      <c r="BB175" s="248"/>
      <c r="BC175" s="248"/>
      <c r="BD175" s="248"/>
      <c r="BE175" s="248"/>
      <c r="BF175" s="248"/>
      <c r="BG175" s="248"/>
      <c r="BH175" s="248"/>
      <c r="BI175" s="248"/>
      <c r="BJ175" s="248"/>
      <c r="BK175" s="248"/>
      <c r="BL175" s="248"/>
      <c r="BM175" s="248"/>
      <c r="BN175" s="248"/>
      <c r="BO175" s="248"/>
      <c r="BP175" s="248"/>
      <c r="BQ175" s="248"/>
      <c r="BR175" s="248"/>
      <c r="BS175" s="248"/>
      <c r="BT175" s="248"/>
      <c r="BU175" s="248"/>
      <c r="BV175" s="248"/>
      <c r="BW175" s="248"/>
      <c r="BX175" s="248"/>
      <c r="BY175" s="248"/>
      <c r="BZ175" s="248"/>
      <c r="CA175" s="248"/>
      <c r="CB175" s="248"/>
      <c r="CC175" s="248"/>
      <c r="CD175" s="248"/>
      <c r="CE175" s="248"/>
      <c r="CF175" s="248"/>
      <c r="CG175" s="248"/>
      <c r="CH175" s="248"/>
      <c r="CI175" s="248"/>
      <c r="CJ175" s="248"/>
      <c r="CK175" s="248"/>
      <c r="CL175" s="248"/>
      <c r="CM175" s="248"/>
      <c r="CN175" s="248"/>
      <c r="CO175" s="248"/>
      <c r="CP175" s="248"/>
      <c r="CQ175" s="248"/>
      <c r="CR175" s="248"/>
      <c r="CS175" s="248"/>
      <c r="CT175" s="248"/>
    </row>
    <row r="176" spans="2:98" x14ac:dyDescent="0.25">
      <c r="B176" s="316"/>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R176" s="248"/>
      <c r="AS176" s="248"/>
      <c r="AT176" s="248"/>
      <c r="AU176" s="248"/>
      <c r="AV176" s="248"/>
      <c r="AW176" s="248"/>
      <c r="AX176" s="248"/>
      <c r="AY176" s="248"/>
      <c r="AZ176" s="248"/>
      <c r="BA176" s="248"/>
      <c r="BB176" s="248"/>
      <c r="BC176" s="248"/>
      <c r="BD176" s="248"/>
      <c r="BE176" s="248"/>
      <c r="BF176" s="248"/>
      <c r="BG176" s="248"/>
      <c r="BH176" s="248"/>
      <c r="BI176" s="248"/>
      <c r="BJ176" s="248"/>
      <c r="BK176" s="248"/>
      <c r="BL176" s="248"/>
      <c r="BM176" s="248"/>
      <c r="BN176" s="248"/>
      <c r="BO176" s="248"/>
      <c r="BP176" s="248"/>
      <c r="BQ176" s="248"/>
      <c r="BR176" s="248"/>
      <c r="BS176" s="248"/>
      <c r="BT176" s="248"/>
      <c r="BU176" s="248"/>
      <c r="BV176" s="248"/>
      <c r="BW176" s="248"/>
      <c r="BX176" s="248"/>
      <c r="BY176" s="248"/>
      <c r="BZ176" s="248"/>
      <c r="CA176" s="248"/>
      <c r="CB176" s="248"/>
      <c r="CC176" s="248"/>
      <c r="CD176" s="248"/>
      <c r="CE176" s="248"/>
      <c r="CF176" s="248"/>
      <c r="CG176" s="248"/>
      <c r="CH176" s="248"/>
      <c r="CI176" s="248"/>
      <c r="CJ176" s="248"/>
      <c r="CK176" s="248"/>
      <c r="CL176" s="248"/>
      <c r="CM176" s="248"/>
      <c r="CN176" s="248"/>
      <c r="CO176" s="248"/>
      <c r="CP176" s="248"/>
      <c r="CQ176" s="248"/>
      <c r="CR176" s="248"/>
      <c r="CS176" s="248"/>
      <c r="CT176" s="248"/>
    </row>
    <row r="177" spans="2:98" x14ac:dyDescent="0.25">
      <c r="B177" s="316"/>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c r="BT177" s="248"/>
      <c r="BU177" s="248"/>
      <c r="BV177" s="248"/>
      <c r="BW177" s="248"/>
      <c r="BX177" s="248"/>
      <c r="BY177" s="248"/>
      <c r="BZ177" s="248"/>
      <c r="CA177" s="248"/>
      <c r="CB177" s="248"/>
      <c r="CC177" s="248"/>
      <c r="CD177" s="248"/>
      <c r="CE177" s="248"/>
      <c r="CF177" s="248"/>
      <c r="CG177" s="248"/>
      <c r="CH177" s="248"/>
      <c r="CI177" s="248"/>
      <c r="CJ177" s="248"/>
      <c r="CK177" s="248"/>
      <c r="CL177" s="248"/>
      <c r="CM177" s="248"/>
      <c r="CN177" s="248"/>
      <c r="CO177" s="248"/>
      <c r="CP177" s="248"/>
      <c r="CQ177" s="248"/>
      <c r="CR177" s="248"/>
      <c r="CS177" s="248"/>
      <c r="CT177" s="248"/>
    </row>
    <row r="178" spans="2:98" x14ac:dyDescent="0.25">
      <c r="B178" s="316"/>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c r="BT178" s="248"/>
      <c r="BU178" s="248"/>
      <c r="BV178" s="248"/>
      <c r="BW178" s="248"/>
      <c r="BX178" s="248"/>
      <c r="BY178" s="248"/>
      <c r="BZ178" s="248"/>
      <c r="CA178" s="248"/>
      <c r="CB178" s="248"/>
      <c r="CC178" s="248"/>
      <c r="CD178" s="248"/>
      <c r="CE178" s="248"/>
      <c r="CF178" s="248"/>
      <c r="CG178" s="248"/>
      <c r="CH178" s="248"/>
      <c r="CI178" s="248"/>
      <c r="CJ178" s="248"/>
      <c r="CK178" s="248"/>
      <c r="CL178" s="248"/>
      <c r="CM178" s="248"/>
      <c r="CN178" s="248"/>
      <c r="CO178" s="248"/>
      <c r="CP178" s="248"/>
      <c r="CQ178" s="248"/>
      <c r="CR178" s="248"/>
      <c r="CS178" s="248"/>
      <c r="CT178" s="248"/>
    </row>
    <row r="179" spans="2:98" x14ac:dyDescent="0.25">
      <c r="B179" s="316"/>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c r="BT179" s="248"/>
      <c r="BU179" s="248"/>
      <c r="BV179" s="248"/>
      <c r="BW179" s="248"/>
      <c r="BX179" s="248"/>
      <c r="BY179" s="248"/>
      <c r="BZ179" s="248"/>
      <c r="CA179" s="248"/>
      <c r="CB179" s="248"/>
      <c r="CC179" s="248"/>
      <c r="CD179" s="248"/>
      <c r="CE179" s="248"/>
      <c r="CF179" s="248"/>
      <c r="CG179" s="248"/>
      <c r="CH179" s="248"/>
      <c r="CI179" s="248"/>
      <c r="CJ179" s="248"/>
      <c r="CK179" s="248"/>
      <c r="CL179" s="248"/>
      <c r="CM179" s="248"/>
      <c r="CN179" s="248"/>
      <c r="CO179" s="248"/>
      <c r="CP179" s="248"/>
      <c r="CQ179" s="248"/>
      <c r="CR179" s="248"/>
      <c r="CS179" s="248"/>
      <c r="CT179" s="248"/>
    </row>
    <row r="180" spans="2:98" x14ac:dyDescent="0.25">
      <c r="B180" s="316"/>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c r="BT180" s="248"/>
      <c r="BU180" s="248"/>
      <c r="BV180" s="248"/>
      <c r="BW180" s="248"/>
      <c r="BX180" s="248"/>
      <c r="BY180" s="248"/>
      <c r="BZ180" s="248"/>
      <c r="CA180" s="248"/>
      <c r="CB180" s="248"/>
      <c r="CC180" s="248"/>
      <c r="CD180" s="248"/>
      <c r="CE180" s="248"/>
      <c r="CF180" s="248"/>
      <c r="CG180" s="248"/>
      <c r="CH180" s="248"/>
      <c r="CI180" s="248"/>
      <c r="CJ180" s="248"/>
      <c r="CK180" s="248"/>
      <c r="CL180" s="248"/>
      <c r="CM180" s="248"/>
      <c r="CN180" s="248"/>
      <c r="CO180" s="248"/>
      <c r="CP180" s="248"/>
      <c r="CQ180" s="248"/>
      <c r="CR180" s="248"/>
      <c r="CS180" s="248"/>
      <c r="CT180" s="248"/>
    </row>
    <row r="181" spans="2:98" x14ac:dyDescent="0.25">
      <c r="B181" s="316"/>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c r="BT181" s="248"/>
      <c r="BU181" s="248"/>
      <c r="BV181" s="248"/>
      <c r="BW181" s="248"/>
      <c r="BX181" s="248"/>
      <c r="BY181" s="248"/>
      <c r="BZ181" s="248"/>
      <c r="CA181" s="248"/>
      <c r="CB181" s="248"/>
      <c r="CC181" s="248"/>
      <c r="CD181" s="248"/>
      <c r="CE181" s="248"/>
      <c r="CF181" s="248"/>
      <c r="CG181" s="248"/>
      <c r="CH181" s="248"/>
      <c r="CI181" s="248"/>
      <c r="CJ181" s="248"/>
      <c r="CK181" s="248"/>
      <c r="CL181" s="248"/>
      <c r="CM181" s="248"/>
      <c r="CN181" s="248"/>
      <c r="CO181" s="248"/>
      <c r="CP181" s="248"/>
      <c r="CQ181" s="248"/>
      <c r="CR181" s="248"/>
      <c r="CS181" s="248"/>
      <c r="CT181" s="248"/>
    </row>
    <row r="182" spans="2:98" x14ac:dyDescent="0.25">
      <c r="B182" s="316"/>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8"/>
      <c r="AY182" s="248"/>
      <c r="AZ182" s="248"/>
      <c r="BA182" s="248"/>
      <c r="BB182" s="248"/>
      <c r="BC182" s="248"/>
      <c r="BD182" s="248"/>
      <c r="BE182" s="248"/>
      <c r="BF182" s="248"/>
      <c r="BG182" s="248"/>
      <c r="BH182" s="248"/>
      <c r="BI182" s="248"/>
      <c r="BJ182" s="248"/>
      <c r="BK182" s="248"/>
      <c r="BL182" s="248"/>
      <c r="BM182" s="248"/>
      <c r="BN182" s="248"/>
      <c r="BO182" s="248"/>
      <c r="BP182" s="248"/>
      <c r="BQ182" s="248"/>
      <c r="BR182" s="248"/>
      <c r="BS182" s="248"/>
      <c r="BT182" s="248"/>
      <c r="BU182" s="248"/>
      <c r="BV182" s="248"/>
      <c r="BW182" s="248"/>
      <c r="BX182" s="248"/>
      <c r="BY182" s="248"/>
      <c r="BZ182" s="248"/>
      <c r="CA182" s="248"/>
      <c r="CB182" s="248"/>
      <c r="CC182" s="248"/>
      <c r="CD182" s="248"/>
      <c r="CE182" s="248"/>
      <c r="CF182" s="248"/>
      <c r="CG182" s="248"/>
      <c r="CH182" s="248"/>
      <c r="CI182" s="248"/>
      <c r="CJ182" s="248"/>
      <c r="CK182" s="248"/>
      <c r="CL182" s="248"/>
      <c r="CM182" s="248"/>
      <c r="CN182" s="248"/>
      <c r="CO182" s="248"/>
      <c r="CP182" s="248"/>
      <c r="CQ182" s="248"/>
      <c r="CR182" s="248"/>
      <c r="CS182" s="248"/>
      <c r="CT182" s="248"/>
    </row>
    <row r="183" spans="2:98" x14ac:dyDescent="0.25">
      <c r="B183" s="316"/>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248"/>
      <c r="AN183" s="248"/>
      <c r="AO183" s="248"/>
      <c r="AP183" s="248"/>
      <c r="AQ183" s="248"/>
      <c r="AR183" s="248"/>
      <c r="AS183" s="248"/>
      <c r="AT183" s="248"/>
      <c r="AU183" s="248"/>
      <c r="AV183" s="248"/>
      <c r="AW183" s="248"/>
      <c r="AX183" s="248"/>
      <c r="AY183" s="248"/>
      <c r="AZ183" s="248"/>
      <c r="BA183" s="248"/>
      <c r="BB183" s="248"/>
      <c r="BC183" s="248"/>
      <c r="BD183" s="248"/>
      <c r="BE183" s="248"/>
      <c r="BF183" s="248"/>
      <c r="BG183" s="248"/>
      <c r="BH183" s="248"/>
      <c r="BI183" s="248"/>
      <c r="BJ183" s="248"/>
      <c r="BK183" s="248"/>
      <c r="BL183" s="248"/>
      <c r="BM183" s="248"/>
      <c r="BN183" s="248"/>
      <c r="BO183" s="248"/>
      <c r="BP183" s="248"/>
      <c r="BQ183" s="248"/>
      <c r="BR183" s="248"/>
      <c r="BS183" s="248"/>
      <c r="BT183" s="248"/>
      <c r="BU183" s="248"/>
      <c r="BV183" s="248"/>
      <c r="BW183" s="248"/>
      <c r="BX183" s="248"/>
      <c r="BY183" s="248"/>
      <c r="BZ183" s="248"/>
      <c r="CA183" s="248"/>
      <c r="CB183" s="248"/>
      <c r="CC183" s="248"/>
      <c r="CD183" s="248"/>
      <c r="CE183" s="248"/>
      <c r="CF183" s="248"/>
      <c r="CG183" s="248"/>
      <c r="CH183" s="248"/>
      <c r="CI183" s="248"/>
      <c r="CJ183" s="248"/>
      <c r="CK183" s="248"/>
      <c r="CL183" s="248"/>
      <c r="CM183" s="248"/>
      <c r="CN183" s="248"/>
      <c r="CO183" s="248"/>
      <c r="CP183" s="248"/>
      <c r="CQ183" s="248"/>
      <c r="CR183" s="248"/>
      <c r="CS183" s="248"/>
      <c r="CT183" s="248"/>
    </row>
    <row r="184" spans="2:98" x14ac:dyDescent="0.25">
      <c r="B184" s="316"/>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48"/>
      <c r="AY184" s="248"/>
      <c r="AZ184" s="248"/>
      <c r="BA184" s="248"/>
      <c r="BB184" s="248"/>
      <c r="BC184" s="248"/>
      <c r="BD184" s="248"/>
      <c r="BE184" s="248"/>
      <c r="BF184" s="248"/>
      <c r="BG184" s="248"/>
      <c r="BH184" s="248"/>
      <c r="BI184" s="248"/>
      <c r="BJ184" s="248"/>
      <c r="BK184" s="248"/>
      <c r="BL184" s="248"/>
      <c r="BM184" s="248"/>
      <c r="BN184" s="248"/>
      <c r="BO184" s="248"/>
      <c r="BP184" s="248"/>
      <c r="BQ184" s="248"/>
      <c r="BR184" s="248"/>
      <c r="BS184" s="248"/>
      <c r="BT184" s="248"/>
      <c r="BU184" s="248"/>
      <c r="BV184" s="248"/>
      <c r="BW184" s="248"/>
      <c r="BX184" s="248"/>
      <c r="BY184" s="248"/>
      <c r="BZ184" s="248"/>
      <c r="CA184" s="248"/>
      <c r="CB184" s="248"/>
      <c r="CC184" s="248"/>
      <c r="CD184" s="248"/>
      <c r="CE184" s="248"/>
      <c r="CF184" s="248"/>
      <c r="CG184" s="248"/>
      <c r="CH184" s="248"/>
      <c r="CI184" s="248"/>
      <c r="CJ184" s="248"/>
      <c r="CK184" s="248"/>
      <c r="CL184" s="248"/>
      <c r="CM184" s="248"/>
      <c r="CN184" s="248"/>
      <c r="CO184" s="248"/>
      <c r="CP184" s="248"/>
      <c r="CQ184" s="248"/>
      <c r="CR184" s="248"/>
      <c r="CS184" s="248"/>
      <c r="CT184" s="248"/>
    </row>
    <row r="185" spans="2:98" x14ac:dyDescent="0.25">
      <c r="B185" s="316"/>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8"/>
      <c r="AL185" s="248"/>
      <c r="AM185" s="248"/>
      <c r="AN185" s="248"/>
      <c r="AO185" s="248"/>
      <c r="AP185" s="248"/>
      <c r="AQ185" s="248"/>
      <c r="AR185" s="248"/>
      <c r="AS185" s="248"/>
      <c r="AT185" s="248"/>
      <c r="AU185" s="248"/>
      <c r="AV185" s="248"/>
      <c r="AW185" s="248"/>
      <c r="AX185" s="248"/>
      <c r="AY185" s="248"/>
      <c r="AZ185" s="248"/>
      <c r="BA185" s="248"/>
      <c r="BB185" s="248"/>
      <c r="BC185" s="248"/>
      <c r="BD185" s="248"/>
      <c r="BE185" s="248"/>
      <c r="BF185" s="248"/>
      <c r="BG185" s="248"/>
      <c r="BH185" s="248"/>
      <c r="BI185" s="248"/>
      <c r="BJ185" s="248"/>
      <c r="BK185" s="248"/>
      <c r="BL185" s="248"/>
      <c r="BM185" s="248"/>
      <c r="BN185" s="248"/>
      <c r="BO185" s="248"/>
      <c r="BP185" s="248"/>
      <c r="BQ185" s="248"/>
      <c r="BR185" s="248"/>
      <c r="BS185" s="248"/>
      <c r="BT185" s="248"/>
      <c r="BU185" s="248"/>
      <c r="BV185" s="248"/>
      <c r="BW185" s="248"/>
      <c r="BX185" s="248"/>
      <c r="BY185" s="248"/>
      <c r="BZ185" s="248"/>
      <c r="CA185" s="248"/>
      <c r="CB185" s="248"/>
      <c r="CC185" s="248"/>
      <c r="CD185" s="248"/>
      <c r="CE185" s="248"/>
      <c r="CF185" s="248"/>
      <c r="CG185" s="248"/>
      <c r="CH185" s="248"/>
      <c r="CI185" s="248"/>
      <c r="CJ185" s="248"/>
      <c r="CK185" s="248"/>
      <c r="CL185" s="248"/>
      <c r="CM185" s="248"/>
      <c r="CN185" s="248"/>
      <c r="CO185" s="248"/>
      <c r="CP185" s="248"/>
      <c r="CQ185" s="248"/>
      <c r="CR185" s="248"/>
      <c r="CS185" s="248"/>
      <c r="CT185" s="248"/>
    </row>
    <row r="186" spans="2:98" x14ac:dyDescent="0.25">
      <c r="B186" s="316"/>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c r="AL186" s="248"/>
      <c r="AM186" s="248"/>
      <c r="AN186" s="248"/>
      <c r="AO186" s="248"/>
      <c r="AP186" s="248"/>
      <c r="AQ186" s="248"/>
      <c r="AR186" s="248"/>
      <c r="AS186" s="248"/>
      <c r="AT186" s="248"/>
      <c r="AU186" s="248"/>
      <c r="AV186" s="248"/>
      <c r="AW186" s="248"/>
      <c r="AX186" s="248"/>
      <c r="AY186" s="248"/>
      <c r="AZ186" s="248"/>
      <c r="BA186" s="248"/>
      <c r="BB186" s="248"/>
      <c r="BC186" s="248"/>
      <c r="BD186" s="248"/>
      <c r="BE186" s="248"/>
      <c r="BF186" s="248"/>
      <c r="BG186" s="248"/>
      <c r="BH186" s="248"/>
      <c r="BI186" s="248"/>
      <c r="BJ186" s="248"/>
      <c r="BK186" s="248"/>
      <c r="BL186" s="248"/>
      <c r="BM186" s="248"/>
      <c r="BN186" s="248"/>
      <c r="BO186" s="248"/>
      <c r="BP186" s="248"/>
      <c r="BQ186" s="248"/>
      <c r="BR186" s="248"/>
      <c r="BS186" s="248"/>
      <c r="BT186" s="248"/>
      <c r="BU186" s="248"/>
      <c r="BV186" s="248"/>
      <c r="BW186" s="248"/>
      <c r="BX186" s="248"/>
      <c r="BY186" s="248"/>
      <c r="BZ186" s="248"/>
      <c r="CA186" s="248"/>
      <c r="CB186" s="248"/>
      <c r="CC186" s="248"/>
      <c r="CD186" s="248"/>
      <c r="CE186" s="248"/>
      <c r="CF186" s="248"/>
      <c r="CG186" s="248"/>
      <c r="CH186" s="248"/>
      <c r="CI186" s="248"/>
      <c r="CJ186" s="248"/>
      <c r="CK186" s="248"/>
      <c r="CL186" s="248"/>
      <c r="CM186" s="248"/>
      <c r="CN186" s="248"/>
      <c r="CO186" s="248"/>
      <c r="CP186" s="248"/>
      <c r="CQ186" s="248"/>
      <c r="CR186" s="248"/>
      <c r="CS186" s="248"/>
      <c r="CT186" s="248"/>
    </row>
    <row r="187" spans="2:98" x14ac:dyDescent="0.25">
      <c r="B187" s="316"/>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R187" s="248"/>
      <c r="AS187" s="248"/>
      <c r="AT187" s="248"/>
      <c r="AU187" s="248"/>
      <c r="AV187" s="248"/>
      <c r="AW187" s="248"/>
      <c r="AX187" s="248"/>
      <c r="AY187" s="248"/>
      <c r="AZ187" s="248"/>
      <c r="BA187" s="248"/>
      <c r="BB187" s="248"/>
      <c r="BC187" s="248"/>
      <c r="BD187" s="248"/>
      <c r="BE187" s="248"/>
      <c r="BF187" s="248"/>
      <c r="BG187" s="248"/>
      <c r="BH187" s="248"/>
      <c r="BI187" s="248"/>
      <c r="BJ187" s="248"/>
      <c r="BK187" s="248"/>
      <c r="BL187" s="248"/>
      <c r="BM187" s="248"/>
      <c r="BN187" s="248"/>
      <c r="BO187" s="248"/>
      <c r="BP187" s="248"/>
      <c r="BQ187" s="248"/>
      <c r="BR187" s="248"/>
      <c r="BS187" s="248"/>
      <c r="BT187" s="248"/>
      <c r="BU187" s="248"/>
      <c r="BV187" s="248"/>
      <c r="BW187" s="248"/>
      <c r="BX187" s="248"/>
      <c r="BY187" s="248"/>
      <c r="BZ187" s="248"/>
      <c r="CA187" s="248"/>
      <c r="CB187" s="248"/>
      <c r="CC187" s="248"/>
      <c r="CD187" s="248"/>
      <c r="CE187" s="248"/>
      <c r="CF187" s="248"/>
      <c r="CG187" s="248"/>
      <c r="CH187" s="248"/>
      <c r="CI187" s="248"/>
      <c r="CJ187" s="248"/>
      <c r="CK187" s="248"/>
      <c r="CL187" s="248"/>
      <c r="CM187" s="248"/>
      <c r="CN187" s="248"/>
      <c r="CO187" s="248"/>
      <c r="CP187" s="248"/>
      <c r="CQ187" s="248"/>
      <c r="CR187" s="248"/>
      <c r="CS187" s="248"/>
      <c r="CT187" s="248"/>
    </row>
    <row r="188" spans="2:98" x14ac:dyDescent="0.25">
      <c r="B188" s="316"/>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c r="AV188" s="248"/>
      <c r="AW188" s="248"/>
      <c r="AX188" s="248"/>
      <c r="AY188" s="248"/>
      <c r="AZ188" s="248"/>
      <c r="BA188" s="248"/>
      <c r="BB188" s="248"/>
      <c r="BC188" s="248"/>
      <c r="BD188" s="248"/>
      <c r="BE188" s="248"/>
      <c r="BF188" s="248"/>
      <c r="BG188" s="248"/>
      <c r="BH188" s="248"/>
      <c r="BI188" s="248"/>
      <c r="BJ188" s="248"/>
      <c r="BK188" s="248"/>
      <c r="BL188" s="248"/>
      <c r="BM188" s="248"/>
      <c r="BN188" s="248"/>
      <c r="BO188" s="248"/>
      <c r="BP188" s="248"/>
      <c r="BQ188" s="248"/>
      <c r="BR188" s="248"/>
      <c r="BS188" s="248"/>
      <c r="BT188" s="248"/>
      <c r="BU188" s="248"/>
      <c r="BV188" s="248"/>
      <c r="BW188" s="248"/>
      <c r="BX188" s="248"/>
      <c r="BY188" s="248"/>
      <c r="BZ188" s="248"/>
      <c r="CA188" s="248"/>
      <c r="CB188" s="248"/>
      <c r="CC188" s="248"/>
      <c r="CD188" s="248"/>
      <c r="CE188" s="248"/>
      <c r="CF188" s="248"/>
      <c r="CG188" s="248"/>
      <c r="CH188" s="248"/>
      <c r="CI188" s="248"/>
      <c r="CJ188" s="248"/>
      <c r="CK188" s="248"/>
      <c r="CL188" s="248"/>
      <c r="CM188" s="248"/>
      <c r="CN188" s="248"/>
      <c r="CO188" s="248"/>
      <c r="CP188" s="248"/>
      <c r="CQ188" s="248"/>
      <c r="CR188" s="248"/>
      <c r="CS188" s="248"/>
      <c r="CT188" s="248"/>
    </row>
    <row r="189" spans="2:98" x14ac:dyDescent="0.25">
      <c r="B189" s="316"/>
      <c r="C189" s="248"/>
      <c r="D189" s="248"/>
      <c r="E189" s="248"/>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8"/>
      <c r="AY189" s="248"/>
      <c r="AZ189" s="248"/>
      <c r="BA189" s="248"/>
      <c r="BB189" s="248"/>
      <c r="BC189" s="248"/>
      <c r="BD189" s="248"/>
      <c r="BE189" s="248"/>
      <c r="BF189" s="248"/>
      <c r="BG189" s="248"/>
      <c r="BH189" s="248"/>
      <c r="BI189" s="248"/>
      <c r="BJ189" s="248"/>
      <c r="BK189" s="248"/>
      <c r="BL189" s="248"/>
      <c r="BM189" s="248"/>
      <c r="BN189" s="248"/>
      <c r="BO189" s="248"/>
      <c r="BP189" s="248"/>
      <c r="BQ189" s="248"/>
      <c r="BR189" s="248"/>
      <c r="BS189" s="248"/>
      <c r="BT189" s="248"/>
      <c r="BU189" s="248"/>
      <c r="BV189" s="248"/>
      <c r="BW189" s="248"/>
      <c r="BX189" s="248"/>
      <c r="BY189" s="248"/>
      <c r="BZ189" s="248"/>
      <c r="CA189" s="248"/>
      <c r="CB189" s="248"/>
      <c r="CC189" s="248"/>
      <c r="CD189" s="248"/>
      <c r="CE189" s="248"/>
      <c r="CF189" s="248"/>
      <c r="CG189" s="248"/>
      <c r="CH189" s="248"/>
      <c r="CI189" s="248"/>
      <c r="CJ189" s="248"/>
      <c r="CK189" s="248"/>
      <c r="CL189" s="248"/>
      <c r="CM189" s="248"/>
      <c r="CN189" s="248"/>
      <c r="CO189" s="248"/>
      <c r="CP189" s="248"/>
      <c r="CQ189" s="248"/>
      <c r="CR189" s="248"/>
      <c r="CS189" s="248"/>
      <c r="CT189" s="248"/>
    </row>
    <row r="190" spans="2:98" x14ac:dyDescent="0.25">
      <c r="B190" s="316"/>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8"/>
      <c r="AY190" s="248"/>
      <c r="AZ190" s="248"/>
      <c r="BA190" s="248"/>
      <c r="BB190" s="248"/>
      <c r="BC190" s="248"/>
      <c r="BD190" s="248"/>
      <c r="BE190" s="248"/>
      <c r="BF190" s="248"/>
      <c r="BG190" s="248"/>
      <c r="BH190" s="248"/>
      <c r="BI190" s="248"/>
      <c r="BJ190" s="248"/>
      <c r="BK190" s="248"/>
      <c r="BL190" s="248"/>
      <c r="BM190" s="248"/>
      <c r="BN190" s="248"/>
      <c r="BO190" s="248"/>
      <c r="BP190" s="248"/>
      <c r="BQ190" s="248"/>
      <c r="BR190" s="248"/>
      <c r="BS190" s="248"/>
      <c r="BT190" s="248"/>
      <c r="BU190" s="248"/>
      <c r="BV190" s="248"/>
      <c r="BW190" s="248"/>
      <c r="BX190" s="248"/>
      <c r="BY190" s="248"/>
      <c r="BZ190" s="248"/>
      <c r="CA190" s="248"/>
      <c r="CB190" s="248"/>
      <c r="CC190" s="248"/>
      <c r="CD190" s="248"/>
      <c r="CE190" s="248"/>
      <c r="CF190" s="248"/>
      <c r="CG190" s="248"/>
      <c r="CH190" s="248"/>
      <c r="CI190" s="248"/>
      <c r="CJ190" s="248"/>
      <c r="CK190" s="248"/>
      <c r="CL190" s="248"/>
      <c r="CM190" s="248"/>
      <c r="CN190" s="248"/>
      <c r="CO190" s="248"/>
      <c r="CP190" s="248"/>
      <c r="CQ190" s="248"/>
      <c r="CR190" s="248"/>
      <c r="CS190" s="248"/>
      <c r="CT190" s="248"/>
    </row>
    <row r="191" spans="2:98" x14ac:dyDescent="0.25">
      <c r="B191" s="316"/>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248"/>
      <c r="AY191" s="248"/>
      <c r="AZ191" s="248"/>
      <c r="BA191" s="248"/>
      <c r="BB191" s="248"/>
      <c r="BC191" s="248"/>
      <c r="BD191" s="248"/>
      <c r="BE191" s="248"/>
      <c r="BF191" s="248"/>
      <c r="BG191" s="248"/>
      <c r="BH191" s="248"/>
      <c r="BI191" s="248"/>
      <c r="BJ191" s="248"/>
      <c r="BK191" s="248"/>
      <c r="BL191" s="248"/>
      <c r="BM191" s="248"/>
      <c r="BN191" s="248"/>
      <c r="BO191" s="248"/>
      <c r="BP191" s="248"/>
      <c r="BQ191" s="248"/>
      <c r="BR191" s="248"/>
      <c r="BS191" s="248"/>
      <c r="BT191" s="248"/>
      <c r="BU191" s="248"/>
      <c r="BV191" s="248"/>
      <c r="BW191" s="248"/>
      <c r="BX191" s="248"/>
      <c r="BY191" s="248"/>
      <c r="BZ191" s="248"/>
      <c r="CA191" s="248"/>
      <c r="CB191" s="248"/>
      <c r="CC191" s="248"/>
      <c r="CD191" s="248"/>
      <c r="CE191" s="248"/>
      <c r="CF191" s="248"/>
      <c r="CG191" s="248"/>
      <c r="CH191" s="248"/>
      <c r="CI191" s="248"/>
      <c r="CJ191" s="248"/>
      <c r="CK191" s="248"/>
      <c r="CL191" s="248"/>
      <c r="CM191" s="248"/>
      <c r="CN191" s="248"/>
      <c r="CO191" s="248"/>
      <c r="CP191" s="248"/>
      <c r="CQ191" s="248"/>
      <c r="CR191" s="248"/>
      <c r="CS191" s="248"/>
      <c r="CT191" s="248"/>
    </row>
    <row r="192" spans="2:98" x14ac:dyDescent="0.25">
      <c r="B192" s="316"/>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248"/>
      <c r="BW192" s="248"/>
      <c r="BX192" s="248"/>
      <c r="BY192" s="248"/>
      <c r="BZ192" s="248"/>
      <c r="CA192" s="248"/>
      <c r="CB192" s="248"/>
      <c r="CC192" s="248"/>
      <c r="CD192" s="248"/>
      <c r="CE192" s="248"/>
      <c r="CF192" s="248"/>
      <c r="CG192" s="248"/>
      <c r="CH192" s="248"/>
      <c r="CI192" s="248"/>
      <c r="CJ192" s="248"/>
      <c r="CK192" s="248"/>
      <c r="CL192" s="248"/>
      <c r="CM192" s="248"/>
      <c r="CN192" s="248"/>
      <c r="CO192" s="248"/>
      <c r="CP192" s="248"/>
      <c r="CQ192" s="248"/>
      <c r="CR192" s="248"/>
      <c r="CS192" s="248"/>
      <c r="CT192" s="248"/>
    </row>
    <row r="193" spans="2:98" x14ac:dyDescent="0.25">
      <c r="B193" s="316"/>
      <c r="C193" s="248"/>
      <c r="D193" s="248"/>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248"/>
      <c r="BW193" s="248"/>
      <c r="BX193" s="248"/>
      <c r="BY193" s="248"/>
      <c r="BZ193" s="248"/>
      <c r="CA193" s="248"/>
      <c r="CB193" s="248"/>
      <c r="CC193" s="248"/>
      <c r="CD193" s="248"/>
      <c r="CE193" s="248"/>
      <c r="CF193" s="248"/>
      <c r="CG193" s="248"/>
      <c r="CH193" s="248"/>
      <c r="CI193" s="248"/>
      <c r="CJ193" s="248"/>
      <c r="CK193" s="248"/>
      <c r="CL193" s="248"/>
      <c r="CM193" s="248"/>
      <c r="CN193" s="248"/>
      <c r="CO193" s="248"/>
      <c r="CP193" s="248"/>
      <c r="CQ193" s="248"/>
      <c r="CR193" s="248"/>
      <c r="CS193" s="248"/>
      <c r="CT193" s="248"/>
    </row>
    <row r="194" spans="2:98" x14ac:dyDescent="0.25">
      <c r="B194" s="316"/>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248"/>
      <c r="BW194" s="248"/>
      <c r="BX194" s="248"/>
      <c r="BY194" s="248"/>
      <c r="BZ194" s="248"/>
      <c r="CA194" s="248"/>
      <c r="CB194" s="248"/>
      <c r="CC194" s="248"/>
      <c r="CD194" s="248"/>
      <c r="CE194" s="248"/>
      <c r="CF194" s="248"/>
      <c r="CG194" s="248"/>
      <c r="CH194" s="248"/>
      <c r="CI194" s="248"/>
      <c r="CJ194" s="248"/>
      <c r="CK194" s="248"/>
      <c r="CL194" s="248"/>
      <c r="CM194" s="248"/>
      <c r="CN194" s="248"/>
      <c r="CO194" s="248"/>
      <c r="CP194" s="248"/>
      <c r="CQ194" s="248"/>
      <c r="CR194" s="248"/>
      <c r="CS194" s="248"/>
      <c r="CT194" s="248"/>
    </row>
    <row r="195" spans="2:98" x14ac:dyDescent="0.25">
      <c r="B195" s="316"/>
      <c r="C195" s="248"/>
      <c r="D195" s="248"/>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248"/>
      <c r="BW195" s="248"/>
      <c r="BX195" s="248"/>
      <c r="BY195" s="248"/>
      <c r="BZ195" s="248"/>
      <c r="CA195" s="248"/>
      <c r="CB195" s="248"/>
      <c r="CC195" s="248"/>
      <c r="CD195" s="248"/>
      <c r="CE195" s="248"/>
      <c r="CF195" s="248"/>
      <c r="CG195" s="248"/>
      <c r="CH195" s="248"/>
      <c r="CI195" s="248"/>
      <c r="CJ195" s="248"/>
      <c r="CK195" s="248"/>
      <c r="CL195" s="248"/>
      <c r="CM195" s="248"/>
      <c r="CN195" s="248"/>
      <c r="CO195" s="248"/>
      <c r="CP195" s="248"/>
      <c r="CQ195" s="248"/>
      <c r="CR195" s="248"/>
      <c r="CS195" s="248"/>
      <c r="CT195" s="248"/>
    </row>
    <row r="196" spans="2:98" x14ac:dyDescent="0.25">
      <c r="B196" s="316"/>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248"/>
      <c r="BW196" s="248"/>
      <c r="BX196" s="248"/>
      <c r="BY196" s="248"/>
      <c r="BZ196" s="248"/>
      <c r="CA196" s="248"/>
      <c r="CB196" s="248"/>
      <c r="CC196" s="248"/>
      <c r="CD196" s="248"/>
      <c r="CE196" s="248"/>
      <c r="CF196" s="248"/>
      <c r="CG196" s="248"/>
      <c r="CH196" s="248"/>
      <c r="CI196" s="248"/>
      <c r="CJ196" s="248"/>
      <c r="CK196" s="248"/>
      <c r="CL196" s="248"/>
      <c r="CM196" s="248"/>
      <c r="CN196" s="248"/>
      <c r="CO196" s="248"/>
      <c r="CP196" s="248"/>
      <c r="CQ196" s="248"/>
      <c r="CR196" s="248"/>
      <c r="CS196" s="248"/>
      <c r="CT196" s="248"/>
    </row>
    <row r="197" spans="2:98" x14ac:dyDescent="0.25">
      <c r="B197" s="316"/>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248"/>
      <c r="BW197" s="248"/>
      <c r="BX197" s="248"/>
      <c r="BY197" s="248"/>
      <c r="BZ197" s="248"/>
      <c r="CA197" s="248"/>
      <c r="CB197" s="248"/>
      <c r="CC197" s="248"/>
      <c r="CD197" s="248"/>
      <c r="CE197" s="248"/>
      <c r="CF197" s="248"/>
      <c r="CG197" s="248"/>
      <c r="CH197" s="248"/>
      <c r="CI197" s="248"/>
      <c r="CJ197" s="248"/>
      <c r="CK197" s="248"/>
      <c r="CL197" s="248"/>
      <c r="CM197" s="248"/>
      <c r="CN197" s="248"/>
      <c r="CO197" s="248"/>
      <c r="CP197" s="248"/>
      <c r="CQ197" s="248"/>
      <c r="CR197" s="248"/>
      <c r="CS197" s="248"/>
      <c r="CT197" s="248"/>
    </row>
    <row r="198" spans="2:98" x14ac:dyDescent="0.25">
      <c r="B198" s="316"/>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248"/>
      <c r="BW198" s="248"/>
      <c r="BX198" s="248"/>
      <c r="BY198" s="248"/>
      <c r="BZ198" s="248"/>
      <c r="CA198" s="248"/>
      <c r="CB198" s="248"/>
      <c r="CC198" s="248"/>
      <c r="CD198" s="248"/>
      <c r="CE198" s="248"/>
      <c r="CF198" s="248"/>
      <c r="CG198" s="248"/>
      <c r="CH198" s="248"/>
      <c r="CI198" s="248"/>
      <c r="CJ198" s="248"/>
      <c r="CK198" s="248"/>
      <c r="CL198" s="248"/>
      <c r="CM198" s="248"/>
      <c r="CN198" s="248"/>
      <c r="CO198" s="248"/>
      <c r="CP198" s="248"/>
      <c r="CQ198" s="248"/>
      <c r="CR198" s="248"/>
      <c r="CS198" s="248"/>
      <c r="CT198" s="248"/>
    </row>
    <row r="199" spans="2:98" x14ac:dyDescent="0.25">
      <c r="B199" s="316"/>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248"/>
      <c r="BW199" s="248"/>
      <c r="BX199" s="248"/>
      <c r="BY199" s="248"/>
      <c r="BZ199" s="248"/>
      <c r="CA199" s="248"/>
      <c r="CB199" s="248"/>
      <c r="CC199" s="248"/>
      <c r="CD199" s="248"/>
      <c r="CE199" s="248"/>
      <c r="CF199" s="248"/>
      <c r="CG199" s="248"/>
      <c r="CH199" s="248"/>
      <c r="CI199" s="248"/>
      <c r="CJ199" s="248"/>
      <c r="CK199" s="248"/>
      <c r="CL199" s="248"/>
      <c r="CM199" s="248"/>
      <c r="CN199" s="248"/>
      <c r="CO199" s="248"/>
      <c r="CP199" s="248"/>
      <c r="CQ199" s="248"/>
      <c r="CR199" s="248"/>
      <c r="CS199" s="248"/>
      <c r="CT199" s="248"/>
    </row>
    <row r="200" spans="2:98" x14ac:dyDescent="0.25">
      <c r="B200" s="316"/>
      <c r="C200" s="248"/>
      <c r="D200" s="248"/>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248"/>
      <c r="BW200" s="248"/>
      <c r="BX200" s="248"/>
      <c r="BY200" s="248"/>
      <c r="BZ200" s="248"/>
      <c r="CA200" s="248"/>
      <c r="CB200" s="248"/>
      <c r="CC200" s="248"/>
      <c r="CD200" s="248"/>
      <c r="CE200" s="248"/>
      <c r="CF200" s="248"/>
      <c r="CG200" s="248"/>
      <c r="CH200" s="248"/>
      <c r="CI200" s="248"/>
      <c r="CJ200" s="248"/>
      <c r="CK200" s="248"/>
      <c r="CL200" s="248"/>
      <c r="CM200" s="248"/>
      <c r="CN200" s="248"/>
      <c r="CO200" s="248"/>
      <c r="CP200" s="248"/>
      <c r="CQ200" s="248"/>
      <c r="CR200" s="248"/>
      <c r="CS200" s="248"/>
      <c r="CT200" s="248"/>
    </row>
    <row r="201" spans="2:98" x14ac:dyDescent="0.25">
      <c r="B201" s="316"/>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248"/>
      <c r="BW201" s="248"/>
      <c r="BX201" s="248"/>
      <c r="BY201" s="248"/>
      <c r="BZ201" s="248"/>
      <c r="CA201" s="248"/>
      <c r="CB201" s="248"/>
      <c r="CC201" s="248"/>
      <c r="CD201" s="248"/>
      <c r="CE201" s="248"/>
      <c r="CF201" s="248"/>
      <c r="CG201" s="248"/>
      <c r="CH201" s="248"/>
      <c r="CI201" s="248"/>
      <c r="CJ201" s="248"/>
      <c r="CK201" s="248"/>
      <c r="CL201" s="248"/>
      <c r="CM201" s="248"/>
      <c r="CN201" s="248"/>
      <c r="CO201" s="248"/>
      <c r="CP201" s="248"/>
      <c r="CQ201" s="248"/>
      <c r="CR201" s="248"/>
      <c r="CS201" s="248"/>
      <c r="CT201" s="248"/>
    </row>
    <row r="202" spans="2:98" x14ac:dyDescent="0.25">
      <c r="B202" s="316"/>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248"/>
      <c r="BW202" s="248"/>
      <c r="BX202" s="248"/>
      <c r="BY202" s="248"/>
      <c r="BZ202" s="248"/>
      <c r="CA202" s="248"/>
      <c r="CB202" s="248"/>
      <c r="CC202" s="248"/>
      <c r="CD202" s="248"/>
      <c r="CE202" s="248"/>
      <c r="CF202" s="248"/>
      <c r="CG202" s="248"/>
      <c r="CH202" s="248"/>
      <c r="CI202" s="248"/>
      <c r="CJ202" s="248"/>
      <c r="CK202" s="248"/>
      <c r="CL202" s="248"/>
      <c r="CM202" s="248"/>
      <c r="CN202" s="248"/>
      <c r="CO202" s="248"/>
      <c r="CP202" s="248"/>
      <c r="CQ202" s="248"/>
      <c r="CR202" s="248"/>
      <c r="CS202" s="248"/>
      <c r="CT202" s="248"/>
    </row>
    <row r="203" spans="2:98" x14ac:dyDescent="0.25">
      <c r="B203" s="316"/>
      <c r="C203" s="248"/>
      <c r="D203" s="248"/>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248"/>
      <c r="BW203" s="248"/>
      <c r="BX203" s="248"/>
      <c r="BY203" s="248"/>
      <c r="BZ203" s="248"/>
      <c r="CA203" s="248"/>
      <c r="CB203" s="248"/>
      <c r="CC203" s="248"/>
      <c r="CD203" s="248"/>
      <c r="CE203" s="248"/>
      <c r="CF203" s="248"/>
      <c r="CG203" s="248"/>
      <c r="CH203" s="248"/>
      <c r="CI203" s="248"/>
      <c r="CJ203" s="248"/>
      <c r="CK203" s="248"/>
      <c r="CL203" s="248"/>
      <c r="CM203" s="248"/>
      <c r="CN203" s="248"/>
      <c r="CO203" s="248"/>
      <c r="CP203" s="248"/>
      <c r="CQ203" s="248"/>
      <c r="CR203" s="248"/>
      <c r="CS203" s="248"/>
      <c r="CT203" s="248"/>
    </row>
    <row r="204" spans="2:98" x14ac:dyDescent="0.25">
      <c r="B204" s="316"/>
      <c r="C204" s="248"/>
      <c r="D204" s="248"/>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248"/>
      <c r="BW204" s="248"/>
      <c r="BX204" s="248"/>
      <c r="BY204" s="248"/>
      <c r="BZ204" s="248"/>
      <c r="CA204" s="248"/>
      <c r="CB204" s="248"/>
      <c r="CC204" s="248"/>
      <c r="CD204" s="248"/>
      <c r="CE204" s="248"/>
      <c r="CF204" s="248"/>
      <c r="CG204" s="248"/>
      <c r="CH204" s="248"/>
      <c r="CI204" s="248"/>
      <c r="CJ204" s="248"/>
      <c r="CK204" s="248"/>
      <c r="CL204" s="248"/>
      <c r="CM204" s="248"/>
      <c r="CN204" s="248"/>
      <c r="CO204" s="248"/>
      <c r="CP204" s="248"/>
      <c r="CQ204" s="248"/>
      <c r="CR204" s="248"/>
      <c r="CS204" s="248"/>
      <c r="CT204" s="248"/>
    </row>
    <row r="205" spans="2:98" x14ac:dyDescent="0.25">
      <c r="B205" s="316"/>
      <c r="C205" s="248"/>
      <c r="D205" s="248"/>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248"/>
      <c r="BW205" s="248"/>
      <c r="BX205" s="248"/>
      <c r="BY205" s="248"/>
      <c r="BZ205" s="248"/>
      <c r="CA205" s="248"/>
      <c r="CB205" s="248"/>
      <c r="CC205" s="248"/>
      <c r="CD205" s="248"/>
      <c r="CE205" s="248"/>
      <c r="CF205" s="248"/>
      <c r="CG205" s="248"/>
      <c r="CH205" s="248"/>
      <c r="CI205" s="248"/>
      <c r="CJ205" s="248"/>
      <c r="CK205" s="248"/>
      <c r="CL205" s="248"/>
      <c r="CM205" s="248"/>
      <c r="CN205" s="248"/>
      <c r="CO205" s="248"/>
      <c r="CP205" s="248"/>
      <c r="CQ205" s="248"/>
      <c r="CR205" s="248"/>
      <c r="CS205" s="248"/>
      <c r="CT205" s="248"/>
    </row>
    <row r="206" spans="2:98" x14ac:dyDescent="0.25">
      <c r="B206" s="316"/>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248"/>
      <c r="BW206" s="248"/>
      <c r="BX206" s="248"/>
      <c r="BY206" s="248"/>
      <c r="BZ206" s="248"/>
      <c r="CA206" s="248"/>
      <c r="CB206" s="248"/>
      <c r="CC206" s="248"/>
      <c r="CD206" s="248"/>
      <c r="CE206" s="248"/>
      <c r="CF206" s="248"/>
      <c r="CG206" s="248"/>
      <c r="CH206" s="248"/>
      <c r="CI206" s="248"/>
      <c r="CJ206" s="248"/>
      <c r="CK206" s="248"/>
      <c r="CL206" s="248"/>
      <c r="CM206" s="248"/>
      <c r="CN206" s="248"/>
      <c r="CO206" s="248"/>
      <c r="CP206" s="248"/>
      <c r="CQ206" s="248"/>
      <c r="CR206" s="248"/>
      <c r="CS206" s="248"/>
      <c r="CT206" s="248"/>
    </row>
    <row r="207" spans="2:98" x14ac:dyDescent="0.25">
      <c r="B207" s="316"/>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248"/>
      <c r="BW207" s="248"/>
      <c r="BX207" s="248"/>
      <c r="BY207" s="248"/>
      <c r="BZ207" s="248"/>
      <c r="CA207" s="248"/>
      <c r="CB207" s="248"/>
      <c r="CC207" s="248"/>
      <c r="CD207" s="248"/>
      <c r="CE207" s="248"/>
      <c r="CF207" s="248"/>
      <c r="CG207" s="248"/>
      <c r="CH207" s="248"/>
      <c r="CI207" s="248"/>
      <c r="CJ207" s="248"/>
      <c r="CK207" s="248"/>
      <c r="CL207" s="248"/>
      <c r="CM207" s="248"/>
      <c r="CN207" s="248"/>
      <c r="CO207" s="248"/>
      <c r="CP207" s="248"/>
      <c r="CQ207" s="248"/>
      <c r="CR207" s="248"/>
      <c r="CS207" s="248"/>
      <c r="CT207" s="248"/>
    </row>
    <row r="208" spans="2:98" x14ac:dyDescent="0.25">
      <c r="B208" s="316"/>
      <c r="C208" s="248"/>
      <c r="D208" s="248"/>
      <c r="E208" s="248"/>
      <c r="F208" s="248"/>
      <c r="G208" s="248"/>
      <c r="H208" s="248"/>
      <c r="I208" s="248"/>
      <c r="J208" s="248"/>
      <c r="K208" s="248"/>
      <c r="L208" s="248"/>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8"/>
      <c r="AL208" s="248"/>
      <c r="AM208" s="248"/>
      <c r="AN208" s="248"/>
      <c r="AO208" s="248"/>
      <c r="AP208" s="248"/>
      <c r="AQ208" s="248"/>
      <c r="AR208" s="248"/>
      <c r="AS208" s="248"/>
      <c r="AT208" s="248"/>
      <c r="AU208" s="248"/>
      <c r="AV208" s="248"/>
      <c r="AW208" s="248"/>
      <c r="AX208" s="248"/>
      <c r="AY208" s="248"/>
      <c r="AZ208" s="248"/>
      <c r="BA208" s="248"/>
      <c r="BB208" s="248"/>
      <c r="BC208" s="248"/>
      <c r="BD208" s="248"/>
      <c r="BE208" s="248"/>
      <c r="BF208" s="248"/>
      <c r="BG208" s="248"/>
      <c r="BH208" s="248"/>
      <c r="BI208" s="248"/>
      <c r="BJ208" s="248"/>
      <c r="BK208" s="248"/>
      <c r="BL208" s="248"/>
      <c r="BM208" s="248"/>
      <c r="BN208" s="248"/>
      <c r="BO208" s="248"/>
      <c r="BP208" s="248"/>
      <c r="BQ208" s="248"/>
      <c r="BR208" s="248"/>
      <c r="BS208" s="248"/>
      <c r="BT208" s="248"/>
      <c r="BU208" s="248"/>
      <c r="BV208" s="248"/>
      <c r="BW208" s="248"/>
      <c r="BX208" s="248"/>
      <c r="BY208" s="248"/>
      <c r="BZ208" s="248"/>
      <c r="CA208" s="248"/>
      <c r="CB208" s="248"/>
      <c r="CC208" s="248"/>
      <c r="CD208" s="248"/>
      <c r="CE208" s="248"/>
      <c r="CF208" s="248"/>
      <c r="CG208" s="248"/>
      <c r="CH208" s="248"/>
      <c r="CI208" s="248"/>
      <c r="CJ208" s="248"/>
      <c r="CK208" s="248"/>
      <c r="CL208" s="248"/>
      <c r="CM208" s="248"/>
      <c r="CN208" s="248"/>
      <c r="CO208" s="248"/>
      <c r="CP208" s="248"/>
      <c r="CQ208" s="248"/>
      <c r="CR208" s="248"/>
      <c r="CS208" s="248"/>
      <c r="CT208" s="248"/>
    </row>
    <row r="209" spans="2:98" x14ac:dyDescent="0.25">
      <c r="B209" s="316"/>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8"/>
      <c r="AL209" s="248"/>
      <c r="AM209" s="248"/>
      <c r="AN209" s="248"/>
      <c r="AO209" s="248"/>
      <c r="AP209" s="248"/>
      <c r="AQ209" s="248"/>
      <c r="AR209" s="248"/>
      <c r="AS209" s="248"/>
      <c r="AT209" s="248"/>
      <c r="AU209" s="248"/>
      <c r="AV209" s="248"/>
      <c r="AW209" s="248"/>
      <c r="AX209" s="248"/>
      <c r="AY209" s="248"/>
      <c r="AZ209" s="248"/>
      <c r="BA209" s="248"/>
      <c r="BB209" s="248"/>
      <c r="BC209" s="248"/>
      <c r="BD209" s="248"/>
      <c r="BE209" s="248"/>
      <c r="BF209" s="248"/>
      <c r="BG209" s="248"/>
      <c r="BH209" s="248"/>
      <c r="BI209" s="248"/>
      <c r="BJ209" s="248"/>
      <c r="BK209" s="248"/>
      <c r="BL209" s="248"/>
      <c r="BM209" s="248"/>
      <c r="BN209" s="248"/>
      <c r="BO209" s="248"/>
      <c r="BP209" s="248"/>
      <c r="BQ209" s="248"/>
      <c r="BR209" s="248"/>
      <c r="BS209" s="248"/>
      <c r="BT209" s="248"/>
      <c r="BU209" s="248"/>
      <c r="BV209" s="248"/>
      <c r="BW209" s="248"/>
      <c r="BX209" s="248"/>
      <c r="BY209" s="248"/>
      <c r="BZ209" s="248"/>
      <c r="CA209" s="248"/>
      <c r="CB209" s="248"/>
      <c r="CC209" s="248"/>
      <c r="CD209" s="248"/>
      <c r="CE209" s="248"/>
      <c r="CF209" s="248"/>
      <c r="CG209" s="248"/>
      <c r="CH209" s="248"/>
      <c r="CI209" s="248"/>
      <c r="CJ209" s="248"/>
      <c r="CK209" s="248"/>
      <c r="CL209" s="248"/>
      <c r="CM209" s="248"/>
      <c r="CN209" s="248"/>
      <c r="CO209" s="248"/>
      <c r="CP209" s="248"/>
      <c r="CQ209" s="248"/>
      <c r="CR209" s="248"/>
      <c r="CS209" s="248"/>
      <c r="CT209" s="248"/>
    </row>
    <row r="210" spans="2:98" x14ac:dyDescent="0.25">
      <c r="B210" s="316"/>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c r="AM210" s="248"/>
      <c r="AN210" s="248"/>
      <c r="AO210" s="248"/>
      <c r="AP210" s="248"/>
      <c r="AQ210" s="248"/>
      <c r="AR210" s="248"/>
      <c r="AS210" s="248"/>
      <c r="AT210" s="248"/>
      <c r="AU210" s="248"/>
      <c r="AV210" s="248"/>
      <c r="AW210" s="248"/>
      <c r="AX210" s="248"/>
      <c r="AY210" s="248"/>
      <c r="AZ210" s="248"/>
      <c r="BA210" s="248"/>
      <c r="BB210" s="248"/>
      <c r="BC210" s="248"/>
      <c r="BD210" s="248"/>
      <c r="BE210" s="248"/>
      <c r="BF210" s="248"/>
      <c r="BG210" s="248"/>
      <c r="BH210" s="248"/>
      <c r="BI210" s="248"/>
      <c r="BJ210" s="248"/>
      <c r="BK210" s="248"/>
      <c r="BL210" s="248"/>
      <c r="BM210" s="248"/>
      <c r="BN210" s="248"/>
      <c r="BO210" s="248"/>
      <c r="BP210" s="248"/>
      <c r="BQ210" s="248"/>
      <c r="BR210" s="248"/>
      <c r="BS210" s="248"/>
      <c r="BT210" s="248"/>
      <c r="BU210" s="248"/>
      <c r="BV210" s="248"/>
      <c r="BW210" s="248"/>
      <c r="BX210" s="248"/>
      <c r="BY210" s="248"/>
      <c r="BZ210" s="248"/>
      <c r="CA210" s="248"/>
      <c r="CB210" s="248"/>
      <c r="CC210" s="248"/>
      <c r="CD210" s="248"/>
      <c r="CE210" s="248"/>
      <c r="CF210" s="248"/>
      <c r="CG210" s="248"/>
      <c r="CH210" s="248"/>
      <c r="CI210" s="248"/>
      <c r="CJ210" s="248"/>
      <c r="CK210" s="248"/>
      <c r="CL210" s="248"/>
      <c r="CM210" s="248"/>
      <c r="CN210" s="248"/>
      <c r="CO210" s="248"/>
      <c r="CP210" s="248"/>
      <c r="CQ210" s="248"/>
      <c r="CR210" s="248"/>
      <c r="CS210" s="248"/>
      <c r="CT210" s="248"/>
    </row>
    <row r="211" spans="2:98" x14ac:dyDescent="0.25">
      <c r="B211" s="316"/>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248"/>
      <c r="BL211" s="248"/>
      <c r="BM211" s="248"/>
      <c r="BN211" s="248"/>
      <c r="BO211" s="248"/>
      <c r="BP211" s="248"/>
      <c r="BQ211" s="248"/>
      <c r="BR211" s="248"/>
      <c r="BS211" s="248"/>
      <c r="BT211" s="248"/>
      <c r="BU211" s="248"/>
      <c r="BV211" s="248"/>
      <c r="BW211" s="248"/>
      <c r="BX211" s="248"/>
      <c r="BY211" s="248"/>
      <c r="BZ211" s="248"/>
      <c r="CA211" s="248"/>
      <c r="CB211" s="248"/>
      <c r="CC211" s="248"/>
      <c r="CD211" s="248"/>
      <c r="CE211" s="248"/>
      <c r="CF211" s="248"/>
      <c r="CG211" s="248"/>
      <c r="CH211" s="248"/>
      <c r="CI211" s="248"/>
      <c r="CJ211" s="248"/>
      <c r="CK211" s="248"/>
      <c r="CL211" s="248"/>
      <c r="CM211" s="248"/>
      <c r="CN211" s="248"/>
      <c r="CO211" s="248"/>
      <c r="CP211" s="248"/>
      <c r="CQ211" s="248"/>
      <c r="CR211" s="248"/>
      <c r="CS211" s="248"/>
      <c r="CT211" s="248"/>
    </row>
    <row r="212" spans="2:98" x14ac:dyDescent="0.25">
      <c r="B212" s="316"/>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248"/>
      <c r="BL212" s="248"/>
      <c r="BM212" s="248"/>
      <c r="BN212" s="248"/>
      <c r="BO212" s="248"/>
      <c r="BP212" s="248"/>
      <c r="BQ212" s="248"/>
      <c r="BR212" s="248"/>
      <c r="BS212" s="248"/>
      <c r="BT212" s="248"/>
      <c r="BU212" s="248"/>
      <c r="BV212" s="248"/>
      <c r="BW212" s="248"/>
      <c r="BX212" s="248"/>
      <c r="BY212" s="248"/>
      <c r="BZ212" s="248"/>
      <c r="CA212" s="248"/>
      <c r="CB212" s="248"/>
      <c r="CC212" s="248"/>
      <c r="CD212" s="248"/>
      <c r="CE212" s="248"/>
      <c r="CF212" s="248"/>
      <c r="CG212" s="248"/>
      <c r="CH212" s="248"/>
      <c r="CI212" s="248"/>
      <c r="CJ212" s="248"/>
      <c r="CK212" s="248"/>
      <c r="CL212" s="248"/>
      <c r="CM212" s="248"/>
      <c r="CN212" s="248"/>
      <c r="CO212" s="248"/>
      <c r="CP212" s="248"/>
      <c r="CQ212" s="248"/>
      <c r="CR212" s="248"/>
      <c r="CS212" s="248"/>
      <c r="CT212" s="248"/>
    </row>
    <row r="213" spans="2:98" x14ac:dyDescent="0.25">
      <c r="B213" s="316"/>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8"/>
      <c r="AQ213" s="248"/>
      <c r="AR213" s="248"/>
      <c r="AS213" s="248"/>
      <c r="AT213" s="248"/>
      <c r="AU213" s="248"/>
      <c r="AV213" s="248"/>
      <c r="AW213" s="248"/>
      <c r="AX213" s="248"/>
      <c r="AY213" s="248"/>
      <c r="AZ213" s="248"/>
      <c r="BA213" s="248"/>
      <c r="BB213" s="248"/>
      <c r="BC213" s="248"/>
      <c r="BD213" s="248"/>
      <c r="BE213" s="248"/>
      <c r="BF213" s="248"/>
      <c r="BG213" s="248"/>
      <c r="BH213" s="248"/>
      <c r="BI213" s="248"/>
      <c r="BJ213" s="248"/>
      <c r="BK213" s="248"/>
      <c r="BL213" s="248"/>
      <c r="BM213" s="248"/>
      <c r="BN213" s="248"/>
      <c r="BO213" s="248"/>
      <c r="BP213" s="248"/>
      <c r="BQ213" s="248"/>
      <c r="BR213" s="248"/>
      <c r="BS213" s="248"/>
      <c r="BT213" s="248"/>
      <c r="BU213" s="248"/>
      <c r="BV213" s="248"/>
      <c r="BW213" s="248"/>
      <c r="BX213" s="248"/>
      <c r="BY213" s="248"/>
      <c r="BZ213" s="248"/>
      <c r="CA213" s="248"/>
      <c r="CB213" s="248"/>
      <c r="CC213" s="248"/>
      <c r="CD213" s="248"/>
      <c r="CE213" s="248"/>
      <c r="CF213" s="248"/>
      <c r="CG213" s="248"/>
      <c r="CH213" s="248"/>
      <c r="CI213" s="248"/>
      <c r="CJ213" s="248"/>
      <c r="CK213" s="248"/>
      <c r="CL213" s="248"/>
      <c r="CM213" s="248"/>
      <c r="CN213" s="248"/>
      <c r="CO213" s="248"/>
      <c r="CP213" s="248"/>
      <c r="CQ213" s="248"/>
      <c r="CR213" s="248"/>
      <c r="CS213" s="248"/>
      <c r="CT213" s="248"/>
    </row>
    <row r="214" spans="2:98" x14ac:dyDescent="0.25">
      <c r="B214" s="316"/>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c r="AV214" s="248"/>
      <c r="AW214" s="248"/>
      <c r="AX214" s="248"/>
      <c r="AY214" s="248"/>
      <c r="AZ214" s="248"/>
      <c r="BA214" s="248"/>
      <c r="BB214" s="248"/>
      <c r="BC214" s="248"/>
      <c r="BD214" s="248"/>
      <c r="BE214" s="248"/>
      <c r="BF214" s="248"/>
      <c r="BG214" s="248"/>
      <c r="BH214" s="248"/>
      <c r="BI214" s="248"/>
      <c r="BJ214" s="248"/>
      <c r="BK214" s="248"/>
      <c r="BL214" s="248"/>
      <c r="BM214" s="248"/>
      <c r="BN214" s="248"/>
      <c r="BO214" s="248"/>
      <c r="BP214" s="248"/>
      <c r="BQ214" s="248"/>
      <c r="BR214" s="248"/>
      <c r="BS214" s="248"/>
      <c r="BT214" s="248"/>
      <c r="BU214" s="248"/>
      <c r="BV214" s="248"/>
      <c r="BW214" s="248"/>
      <c r="BX214" s="248"/>
      <c r="BY214" s="248"/>
      <c r="BZ214" s="248"/>
      <c r="CA214" s="248"/>
      <c r="CB214" s="248"/>
      <c r="CC214" s="248"/>
      <c r="CD214" s="248"/>
      <c r="CE214" s="248"/>
      <c r="CF214" s="248"/>
      <c r="CG214" s="248"/>
      <c r="CH214" s="248"/>
      <c r="CI214" s="248"/>
      <c r="CJ214" s="248"/>
      <c r="CK214" s="248"/>
      <c r="CL214" s="248"/>
      <c r="CM214" s="248"/>
      <c r="CN214" s="248"/>
      <c r="CO214" s="248"/>
      <c r="CP214" s="248"/>
      <c r="CQ214" s="248"/>
      <c r="CR214" s="248"/>
      <c r="CS214" s="248"/>
      <c r="CT214" s="248"/>
    </row>
    <row r="215" spans="2:98" x14ac:dyDescent="0.25">
      <c r="B215" s="316"/>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8"/>
      <c r="BE215" s="248"/>
      <c r="BF215" s="248"/>
      <c r="BG215" s="248"/>
      <c r="BH215" s="248"/>
      <c r="BI215" s="248"/>
      <c r="BJ215" s="248"/>
      <c r="BK215" s="248"/>
      <c r="BL215" s="248"/>
      <c r="BM215" s="248"/>
      <c r="BN215" s="248"/>
      <c r="BO215" s="248"/>
      <c r="BP215" s="248"/>
      <c r="BQ215" s="248"/>
      <c r="BR215" s="248"/>
      <c r="BS215" s="248"/>
      <c r="BT215" s="248"/>
      <c r="BU215" s="248"/>
      <c r="BV215" s="248"/>
      <c r="BW215" s="248"/>
      <c r="BX215" s="248"/>
      <c r="BY215" s="248"/>
      <c r="BZ215" s="248"/>
      <c r="CA215" s="248"/>
      <c r="CB215" s="248"/>
      <c r="CC215" s="248"/>
      <c r="CD215" s="248"/>
      <c r="CE215" s="248"/>
      <c r="CF215" s="248"/>
      <c r="CG215" s="248"/>
      <c r="CH215" s="248"/>
      <c r="CI215" s="248"/>
      <c r="CJ215" s="248"/>
      <c r="CK215" s="248"/>
      <c r="CL215" s="248"/>
      <c r="CM215" s="248"/>
      <c r="CN215" s="248"/>
      <c r="CO215" s="248"/>
      <c r="CP215" s="248"/>
      <c r="CQ215" s="248"/>
      <c r="CR215" s="248"/>
      <c r="CS215" s="248"/>
      <c r="CT215" s="248"/>
    </row>
    <row r="216" spans="2:98" x14ac:dyDescent="0.25">
      <c r="B216" s="316"/>
      <c r="C216" s="248"/>
      <c r="D216" s="248"/>
      <c r="E216" s="248"/>
      <c r="F216" s="248"/>
      <c r="G216" s="248"/>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c r="BS216" s="248"/>
      <c r="BT216" s="248"/>
      <c r="BU216" s="248"/>
      <c r="BV216" s="248"/>
      <c r="BW216" s="248"/>
      <c r="BX216" s="248"/>
      <c r="BY216" s="248"/>
      <c r="BZ216" s="248"/>
      <c r="CA216" s="248"/>
      <c r="CB216" s="248"/>
      <c r="CC216" s="248"/>
      <c r="CD216" s="248"/>
      <c r="CE216" s="248"/>
      <c r="CF216" s="248"/>
      <c r="CG216" s="248"/>
      <c r="CH216" s="248"/>
      <c r="CI216" s="248"/>
      <c r="CJ216" s="248"/>
      <c r="CK216" s="248"/>
      <c r="CL216" s="248"/>
      <c r="CM216" s="248"/>
      <c r="CN216" s="248"/>
      <c r="CO216" s="248"/>
      <c r="CP216" s="248"/>
      <c r="CQ216" s="248"/>
      <c r="CR216" s="248"/>
      <c r="CS216" s="248"/>
      <c r="CT216" s="248"/>
    </row>
    <row r="217" spans="2:98" x14ac:dyDescent="0.25">
      <c r="B217" s="316"/>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8"/>
      <c r="AL217" s="248"/>
      <c r="AM217" s="248"/>
      <c r="AN217" s="248"/>
      <c r="AO217" s="248"/>
      <c r="AP217" s="248"/>
      <c r="AQ217" s="248"/>
      <c r="AR217" s="248"/>
      <c r="AS217" s="248"/>
      <c r="AT217" s="248"/>
      <c r="AU217" s="248"/>
      <c r="AV217" s="248"/>
      <c r="AW217" s="248"/>
      <c r="AX217" s="248"/>
      <c r="AY217" s="248"/>
      <c r="AZ217" s="248"/>
      <c r="BA217" s="248"/>
      <c r="BB217" s="248"/>
      <c r="BC217" s="248"/>
      <c r="BD217" s="248"/>
      <c r="BE217" s="248"/>
      <c r="BF217" s="248"/>
      <c r="BG217" s="248"/>
      <c r="BH217" s="248"/>
      <c r="BI217" s="248"/>
      <c r="BJ217" s="248"/>
      <c r="BK217" s="248"/>
      <c r="BL217" s="248"/>
      <c r="BM217" s="248"/>
      <c r="BN217" s="248"/>
      <c r="BO217" s="248"/>
      <c r="BP217" s="248"/>
      <c r="BQ217" s="248"/>
      <c r="BR217" s="248"/>
      <c r="BS217" s="248"/>
      <c r="BT217" s="248"/>
      <c r="BU217" s="248"/>
      <c r="BV217" s="248"/>
      <c r="BW217" s="248"/>
      <c r="BX217" s="248"/>
      <c r="BY217" s="248"/>
      <c r="BZ217" s="248"/>
      <c r="CA217" s="248"/>
      <c r="CB217" s="248"/>
      <c r="CC217" s="248"/>
      <c r="CD217" s="248"/>
      <c r="CE217" s="248"/>
      <c r="CF217" s="248"/>
      <c r="CG217" s="248"/>
      <c r="CH217" s="248"/>
      <c r="CI217" s="248"/>
      <c r="CJ217" s="248"/>
      <c r="CK217" s="248"/>
      <c r="CL217" s="248"/>
      <c r="CM217" s="248"/>
      <c r="CN217" s="248"/>
      <c r="CO217" s="248"/>
      <c r="CP217" s="248"/>
      <c r="CQ217" s="248"/>
      <c r="CR217" s="248"/>
      <c r="CS217" s="248"/>
      <c r="CT217" s="248"/>
    </row>
    <row r="218" spans="2:98" x14ac:dyDescent="0.25">
      <c r="B218" s="316"/>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c r="AN218" s="248"/>
      <c r="AO218" s="248"/>
      <c r="AP218" s="248"/>
      <c r="AQ218" s="248"/>
      <c r="AR218" s="248"/>
      <c r="AS218" s="248"/>
      <c r="AT218" s="248"/>
      <c r="AU218" s="248"/>
      <c r="AV218" s="248"/>
      <c r="AW218" s="248"/>
      <c r="AX218" s="248"/>
      <c r="AY218" s="248"/>
      <c r="AZ218" s="248"/>
      <c r="BA218" s="248"/>
      <c r="BB218" s="248"/>
      <c r="BC218" s="248"/>
      <c r="BD218" s="248"/>
      <c r="BE218" s="248"/>
      <c r="BF218" s="248"/>
      <c r="BG218" s="248"/>
      <c r="BH218" s="248"/>
      <c r="BI218" s="248"/>
      <c r="BJ218" s="248"/>
      <c r="BK218" s="248"/>
      <c r="BL218" s="248"/>
      <c r="BM218" s="248"/>
      <c r="BN218" s="248"/>
      <c r="BO218" s="248"/>
      <c r="BP218" s="248"/>
      <c r="BQ218" s="248"/>
      <c r="BR218" s="248"/>
      <c r="BS218" s="248"/>
      <c r="BT218" s="248"/>
      <c r="BU218" s="248"/>
      <c r="BV218" s="248"/>
      <c r="BW218" s="248"/>
      <c r="BX218" s="248"/>
      <c r="BY218" s="248"/>
      <c r="BZ218" s="248"/>
      <c r="CA218" s="248"/>
      <c r="CB218" s="248"/>
      <c r="CC218" s="248"/>
      <c r="CD218" s="248"/>
      <c r="CE218" s="248"/>
      <c r="CF218" s="248"/>
      <c r="CG218" s="248"/>
      <c r="CH218" s="248"/>
      <c r="CI218" s="248"/>
      <c r="CJ218" s="248"/>
      <c r="CK218" s="248"/>
      <c r="CL218" s="248"/>
      <c r="CM218" s="248"/>
      <c r="CN218" s="248"/>
      <c r="CO218" s="248"/>
      <c r="CP218" s="248"/>
      <c r="CQ218" s="248"/>
      <c r="CR218" s="248"/>
      <c r="CS218" s="248"/>
      <c r="CT218" s="248"/>
    </row>
    <row r="219" spans="2:98" x14ac:dyDescent="0.25">
      <c r="B219" s="316"/>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R219" s="248"/>
      <c r="AS219" s="248"/>
      <c r="AT219" s="248"/>
      <c r="AU219" s="248"/>
      <c r="AV219" s="248"/>
      <c r="AW219" s="248"/>
      <c r="AX219" s="248"/>
      <c r="AY219" s="248"/>
      <c r="AZ219" s="248"/>
      <c r="BA219" s="248"/>
      <c r="BB219" s="248"/>
      <c r="BC219" s="248"/>
      <c r="BD219" s="248"/>
      <c r="BE219" s="248"/>
      <c r="BF219" s="248"/>
      <c r="BG219" s="248"/>
      <c r="BH219" s="248"/>
      <c r="BI219" s="248"/>
      <c r="BJ219" s="248"/>
      <c r="BK219" s="248"/>
      <c r="BL219" s="248"/>
      <c r="BM219" s="248"/>
      <c r="BN219" s="248"/>
      <c r="BO219" s="248"/>
      <c r="BP219" s="248"/>
      <c r="BQ219" s="248"/>
      <c r="BR219" s="248"/>
      <c r="BS219" s="248"/>
      <c r="BT219" s="248"/>
      <c r="BU219" s="248"/>
      <c r="BV219" s="248"/>
      <c r="BW219" s="248"/>
      <c r="BX219" s="248"/>
      <c r="BY219" s="248"/>
      <c r="BZ219" s="248"/>
      <c r="CA219" s="248"/>
      <c r="CB219" s="248"/>
      <c r="CC219" s="248"/>
      <c r="CD219" s="248"/>
      <c r="CE219" s="248"/>
      <c r="CF219" s="248"/>
      <c r="CG219" s="248"/>
      <c r="CH219" s="248"/>
      <c r="CI219" s="248"/>
      <c r="CJ219" s="248"/>
      <c r="CK219" s="248"/>
      <c r="CL219" s="248"/>
      <c r="CM219" s="248"/>
      <c r="CN219" s="248"/>
      <c r="CO219" s="248"/>
      <c r="CP219" s="248"/>
      <c r="CQ219" s="248"/>
      <c r="CR219" s="248"/>
      <c r="CS219" s="248"/>
      <c r="CT219" s="248"/>
    </row>
    <row r="220" spans="2:98" x14ac:dyDescent="0.25">
      <c r="B220" s="316"/>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c r="AN220" s="248"/>
      <c r="AO220" s="248"/>
      <c r="AP220" s="248"/>
      <c r="AQ220" s="248"/>
      <c r="AR220" s="248"/>
      <c r="AS220" s="248"/>
      <c r="AT220" s="248"/>
      <c r="AU220" s="248"/>
      <c r="AV220" s="248"/>
      <c r="AW220" s="248"/>
      <c r="AX220" s="248"/>
      <c r="AY220" s="248"/>
      <c r="AZ220" s="248"/>
      <c r="BA220" s="248"/>
      <c r="BB220" s="248"/>
      <c r="BC220" s="248"/>
      <c r="BD220" s="248"/>
      <c r="BE220" s="248"/>
      <c r="BF220" s="248"/>
      <c r="BG220" s="248"/>
      <c r="BH220" s="248"/>
      <c r="BI220" s="248"/>
      <c r="BJ220" s="248"/>
      <c r="BK220" s="248"/>
      <c r="BL220" s="248"/>
      <c r="BM220" s="248"/>
      <c r="BN220" s="248"/>
      <c r="BO220" s="248"/>
      <c r="BP220" s="248"/>
      <c r="BQ220" s="248"/>
      <c r="BR220" s="248"/>
      <c r="BS220" s="248"/>
      <c r="BT220" s="248"/>
      <c r="BU220" s="248"/>
      <c r="BV220" s="248"/>
      <c r="BW220" s="248"/>
      <c r="BX220" s="248"/>
      <c r="BY220" s="248"/>
      <c r="BZ220" s="248"/>
      <c r="CA220" s="248"/>
      <c r="CB220" s="248"/>
      <c r="CC220" s="248"/>
      <c r="CD220" s="248"/>
      <c r="CE220" s="248"/>
      <c r="CF220" s="248"/>
      <c r="CG220" s="248"/>
      <c r="CH220" s="248"/>
      <c r="CI220" s="248"/>
      <c r="CJ220" s="248"/>
      <c r="CK220" s="248"/>
      <c r="CL220" s="248"/>
      <c r="CM220" s="248"/>
      <c r="CN220" s="248"/>
      <c r="CO220" s="248"/>
      <c r="CP220" s="248"/>
      <c r="CQ220" s="248"/>
      <c r="CR220" s="248"/>
      <c r="CS220" s="248"/>
      <c r="CT220" s="248"/>
    </row>
    <row r="221" spans="2:98" x14ac:dyDescent="0.25">
      <c r="B221" s="316"/>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8"/>
      <c r="AY221" s="248"/>
      <c r="AZ221" s="248"/>
      <c r="BA221" s="248"/>
      <c r="BB221" s="248"/>
      <c r="BC221" s="248"/>
      <c r="BD221" s="248"/>
      <c r="BE221" s="248"/>
      <c r="BF221" s="248"/>
      <c r="BG221" s="248"/>
      <c r="BH221" s="248"/>
      <c r="BI221" s="248"/>
      <c r="BJ221" s="248"/>
      <c r="BK221" s="248"/>
      <c r="BL221" s="248"/>
      <c r="BM221" s="248"/>
      <c r="BN221" s="248"/>
      <c r="BO221" s="248"/>
      <c r="BP221" s="248"/>
      <c r="BQ221" s="248"/>
      <c r="BR221" s="248"/>
      <c r="BS221" s="248"/>
      <c r="BT221" s="248"/>
      <c r="BU221" s="248"/>
      <c r="BV221" s="248"/>
      <c r="BW221" s="248"/>
      <c r="BX221" s="248"/>
      <c r="BY221" s="248"/>
      <c r="BZ221" s="248"/>
      <c r="CA221" s="248"/>
      <c r="CB221" s="248"/>
      <c r="CC221" s="248"/>
      <c r="CD221" s="248"/>
      <c r="CE221" s="248"/>
      <c r="CF221" s="248"/>
      <c r="CG221" s="248"/>
      <c r="CH221" s="248"/>
      <c r="CI221" s="248"/>
      <c r="CJ221" s="248"/>
      <c r="CK221" s="248"/>
      <c r="CL221" s="248"/>
      <c r="CM221" s="248"/>
      <c r="CN221" s="248"/>
      <c r="CO221" s="248"/>
      <c r="CP221" s="248"/>
      <c r="CQ221" s="248"/>
      <c r="CR221" s="248"/>
      <c r="CS221" s="248"/>
      <c r="CT221" s="248"/>
    </row>
    <row r="222" spans="2:98" x14ac:dyDescent="0.25">
      <c r="B222" s="316"/>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c r="AL222" s="248"/>
      <c r="AM222" s="248"/>
      <c r="AN222" s="248"/>
      <c r="AO222" s="248"/>
      <c r="AP222" s="248"/>
      <c r="AQ222" s="248"/>
      <c r="AR222" s="248"/>
      <c r="AS222" s="248"/>
      <c r="AT222" s="248"/>
      <c r="AU222" s="248"/>
      <c r="AV222" s="248"/>
      <c r="AW222" s="248"/>
      <c r="AX222" s="248"/>
      <c r="AY222" s="248"/>
      <c r="AZ222" s="248"/>
      <c r="BA222" s="248"/>
      <c r="BB222" s="248"/>
      <c r="BC222" s="248"/>
      <c r="BD222" s="248"/>
      <c r="BE222" s="248"/>
      <c r="BF222" s="248"/>
      <c r="BG222" s="248"/>
      <c r="BH222" s="248"/>
      <c r="BI222" s="248"/>
      <c r="BJ222" s="248"/>
      <c r="BK222" s="248"/>
      <c r="BL222" s="248"/>
      <c r="BM222" s="248"/>
      <c r="BN222" s="248"/>
      <c r="BO222" s="248"/>
      <c r="BP222" s="248"/>
      <c r="BQ222" s="248"/>
      <c r="BR222" s="248"/>
      <c r="BS222" s="248"/>
      <c r="BT222" s="248"/>
      <c r="BU222" s="248"/>
      <c r="BV222" s="248"/>
      <c r="BW222" s="248"/>
      <c r="BX222" s="248"/>
      <c r="BY222" s="248"/>
      <c r="BZ222" s="248"/>
      <c r="CA222" s="248"/>
      <c r="CB222" s="248"/>
      <c r="CC222" s="248"/>
      <c r="CD222" s="248"/>
      <c r="CE222" s="248"/>
      <c r="CF222" s="248"/>
      <c r="CG222" s="248"/>
      <c r="CH222" s="248"/>
      <c r="CI222" s="248"/>
      <c r="CJ222" s="248"/>
      <c r="CK222" s="248"/>
      <c r="CL222" s="248"/>
      <c r="CM222" s="248"/>
      <c r="CN222" s="248"/>
      <c r="CO222" s="248"/>
      <c r="CP222" s="248"/>
      <c r="CQ222" s="248"/>
      <c r="CR222" s="248"/>
      <c r="CS222" s="248"/>
      <c r="CT222" s="248"/>
    </row>
    <row r="223" spans="2:98" x14ac:dyDescent="0.25">
      <c r="B223" s="316"/>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8"/>
      <c r="AL223" s="248"/>
      <c r="AM223" s="248"/>
      <c r="AN223" s="248"/>
      <c r="AO223" s="248"/>
      <c r="AP223" s="248"/>
      <c r="AQ223" s="248"/>
      <c r="AR223" s="248"/>
      <c r="AS223" s="248"/>
      <c r="AT223" s="248"/>
      <c r="AU223" s="248"/>
      <c r="AV223" s="248"/>
      <c r="AW223" s="248"/>
      <c r="AX223" s="248"/>
      <c r="AY223" s="248"/>
      <c r="AZ223" s="248"/>
      <c r="BA223" s="248"/>
      <c r="BB223" s="248"/>
      <c r="BC223" s="248"/>
      <c r="BD223" s="248"/>
      <c r="BE223" s="248"/>
      <c r="BF223" s="248"/>
      <c r="BG223" s="248"/>
      <c r="BH223" s="248"/>
      <c r="BI223" s="248"/>
      <c r="BJ223" s="248"/>
      <c r="BK223" s="248"/>
      <c r="BL223" s="248"/>
      <c r="BM223" s="248"/>
      <c r="BN223" s="248"/>
      <c r="BO223" s="248"/>
      <c r="BP223" s="248"/>
      <c r="BQ223" s="248"/>
      <c r="BR223" s="248"/>
      <c r="BS223" s="248"/>
      <c r="BT223" s="248"/>
      <c r="BU223" s="248"/>
      <c r="BV223" s="248"/>
      <c r="BW223" s="248"/>
      <c r="BX223" s="248"/>
      <c r="BY223" s="248"/>
      <c r="BZ223" s="248"/>
      <c r="CA223" s="248"/>
      <c r="CB223" s="248"/>
      <c r="CC223" s="248"/>
      <c r="CD223" s="248"/>
      <c r="CE223" s="248"/>
      <c r="CF223" s="248"/>
      <c r="CG223" s="248"/>
      <c r="CH223" s="248"/>
      <c r="CI223" s="248"/>
      <c r="CJ223" s="248"/>
      <c r="CK223" s="248"/>
      <c r="CL223" s="248"/>
      <c r="CM223" s="248"/>
      <c r="CN223" s="248"/>
      <c r="CO223" s="248"/>
      <c r="CP223" s="248"/>
      <c r="CQ223" s="248"/>
      <c r="CR223" s="248"/>
      <c r="CS223" s="248"/>
      <c r="CT223" s="248"/>
    </row>
    <row r="224" spans="2:98" x14ac:dyDescent="0.25">
      <c r="B224" s="316"/>
      <c r="C224" s="248"/>
      <c r="D224" s="248"/>
      <c r="E224" s="248"/>
      <c r="F224" s="248"/>
      <c r="G224" s="248"/>
      <c r="H224" s="248"/>
      <c r="I224" s="248"/>
      <c r="J224" s="248"/>
      <c r="K224" s="248"/>
      <c r="L224" s="248"/>
      <c r="M224" s="248"/>
      <c r="N224" s="248"/>
      <c r="O224" s="248"/>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8"/>
      <c r="AL224" s="248"/>
      <c r="AM224" s="248"/>
      <c r="AN224" s="248"/>
      <c r="AO224" s="248"/>
      <c r="AP224" s="248"/>
      <c r="AQ224" s="248"/>
      <c r="AR224" s="248"/>
      <c r="AS224" s="248"/>
      <c r="AT224" s="248"/>
      <c r="AU224" s="248"/>
      <c r="AV224" s="248"/>
      <c r="AW224" s="248"/>
      <c r="AX224" s="248"/>
      <c r="AY224" s="248"/>
      <c r="AZ224" s="248"/>
      <c r="BA224" s="248"/>
      <c r="BB224" s="248"/>
      <c r="BC224" s="248"/>
      <c r="BD224" s="248"/>
      <c r="BE224" s="248"/>
      <c r="BF224" s="248"/>
      <c r="BG224" s="248"/>
      <c r="BH224" s="248"/>
      <c r="BI224" s="248"/>
      <c r="BJ224" s="248"/>
      <c r="BK224" s="248"/>
      <c r="BL224" s="248"/>
      <c r="BM224" s="248"/>
      <c r="BN224" s="248"/>
      <c r="BO224" s="248"/>
      <c r="BP224" s="248"/>
      <c r="BQ224" s="248"/>
      <c r="BR224" s="248"/>
      <c r="BS224" s="248"/>
      <c r="BT224" s="248"/>
      <c r="BU224" s="248"/>
      <c r="BV224" s="248"/>
      <c r="BW224" s="248"/>
      <c r="BX224" s="248"/>
      <c r="BY224" s="248"/>
      <c r="BZ224" s="248"/>
      <c r="CA224" s="248"/>
      <c r="CB224" s="248"/>
      <c r="CC224" s="248"/>
      <c r="CD224" s="248"/>
      <c r="CE224" s="248"/>
      <c r="CF224" s="248"/>
      <c r="CG224" s="248"/>
      <c r="CH224" s="248"/>
      <c r="CI224" s="248"/>
      <c r="CJ224" s="248"/>
      <c r="CK224" s="248"/>
      <c r="CL224" s="248"/>
      <c r="CM224" s="248"/>
      <c r="CN224" s="248"/>
      <c r="CO224" s="248"/>
      <c r="CP224" s="248"/>
      <c r="CQ224" s="248"/>
      <c r="CR224" s="248"/>
      <c r="CS224" s="248"/>
      <c r="CT224" s="248"/>
    </row>
    <row r="225" spans="2:98" x14ac:dyDescent="0.25">
      <c r="B225" s="316"/>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8"/>
      <c r="AL225" s="248"/>
      <c r="AM225" s="248"/>
      <c r="AN225" s="248"/>
      <c r="AO225" s="248"/>
      <c r="AP225" s="248"/>
      <c r="AQ225" s="248"/>
      <c r="AR225" s="248"/>
      <c r="AS225" s="248"/>
      <c r="AT225" s="248"/>
      <c r="AU225" s="248"/>
      <c r="AV225" s="248"/>
      <c r="AW225" s="248"/>
      <c r="AX225" s="248"/>
      <c r="AY225" s="248"/>
      <c r="AZ225" s="248"/>
      <c r="BA225" s="248"/>
      <c r="BB225" s="248"/>
      <c r="BC225" s="248"/>
      <c r="BD225" s="248"/>
      <c r="BE225" s="248"/>
      <c r="BF225" s="248"/>
      <c r="BG225" s="248"/>
      <c r="BH225" s="248"/>
      <c r="BI225" s="248"/>
      <c r="BJ225" s="248"/>
      <c r="BK225" s="248"/>
      <c r="BL225" s="248"/>
      <c r="BM225" s="248"/>
      <c r="BN225" s="248"/>
      <c r="BO225" s="248"/>
      <c r="BP225" s="248"/>
      <c r="BQ225" s="248"/>
      <c r="BR225" s="248"/>
      <c r="BS225" s="248"/>
      <c r="BT225" s="248"/>
      <c r="BU225" s="248"/>
      <c r="BV225" s="248"/>
      <c r="BW225" s="248"/>
      <c r="BX225" s="248"/>
      <c r="BY225" s="248"/>
      <c r="BZ225" s="248"/>
      <c r="CA225" s="248"/>
      <c r="CB225" s="248"/>
      <c r="CC225" s="248"/>
      <c r="CD225" s="248"/>
      <c r="CE225" s="248"/>
      <c r="CF225" s="248"/>
      <c r="CG225" s="248"/>
      <c r="CH225" s="248"/>
      <c r="CI225" s="248"/>
      <c r="CJ225" s="248"/>
      <c r="CK225" s="248"/>
      <c r="CL225" s="248"/>
      <c r="CM225" s="248"/>
      <c r="CN225" s="248"/>
      <c r="CO225" s="248"/>
      <c r="CP225" s="248"/>
      <c r="CQ225" s="248"/>
      <c r="CR225" s="248"/>
      <c r="CS225" s="248"/>
      <c r="CT225" s="248"/>
    </row>
  </sheetData>
  <phoneticPr fontId="36" type="noConversion"/>
  <pageMargins left="0" right="0" top="0" bottom="0" header="0" footer="0"/>
  <pageSetup paperSize="9" scale="6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8750-4485-4B5A-BFA6-484B3A85FBE9}">
  <sheetPr>
    <tabColor theme="8" tint="0.39997558519241921"/>
    <pageSetUpPr fitToPage="1"/>
  </sheetPr>
  <dimension ref="A1:BW217"/>
  <sheetViews>
    <sheetView view="pageBreakPreview" zoomScale="60" zoomScaleNormal="100" workbookViewId="0">
      <selection activeCell="Q29" sqref="Q29"/>
    </sheetView>
  </sheetViews>
  <sheetFormatPr defaultRowHeight="15.75" x14ac:dyDescent="0.25"/>
  <cols>
    <col min="1" max="1" width="5.375" style="255" customWidth="1"/>
    <col min="2" max="2" width="26.75" style="192" customWidth="1"/>
    <col min="3" max="3" width="32.875" style="192" customWidth="1"/>
    <col min="4" max="4" width="25" style="192" bestFit="1" customWidth="1"/>
    <col min="5" max="5" width="21.25" style="192" customWidth="1"/>
    <col min="6" max="6" width="22.625" style="192" customWidth="1"/>
    <col min="7" max="7" width="25.625" style="192" customWidth="1"/>
    <col min="8" max="16384" width="9" style="192"/>
  </cols>
  <sheetData>
    <row r="1" spans="1:75" s="255" customFormat="1" ht="16.5" x14ac:dyDescent="0.25">
      <c r="A1" s="223" t="s">
        <v>208</v>
      </c>
    </row>
    <row r="2" spans="1:75" s="255" customFormat="1" ht="16.5" x14ac:dyDescent="0.25">
      <c r="A2" s="237" t="s">
        <v>346</v>
      </c>
      <c r="C2" s="256"/>
      <c r="D2" s="256"/>
      <c r="E2" s="256"/>
    </row>
    <row r="3" spans="1:75" s="255" customFormat="1" x14ac:dyDescent="0.25">
      <c r="B3" s="237"/>
      <c r="C3" s="256"/>
      <c r="D3" s="256"/>
      <c r="E3" s="256"/>
    </row>
    <row r="4" spans="1:75" s="255" customFormat="1" ht="16.5" x14ac:dyDescent="0.25">
      <c r="B4" s="257" t="s">
        <v>347</v>
      </c>
    </row>
    <row r="5" spans="1:75" ht="33" x14ac:dyDescent="0.25">
      <c r="A5" s="555" t="s">
        <v>327</v>
      </c>
      <c r="B5" s="193" t="s">
        <v>348</v>
      </c>
      <c r="C5" s="193" t="s">
        <v>349</v>
      </c>
      <c r="D5" s="193" t="s">
        <v>350</v>
      </c>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row>
    <row r="6" spans="1:75" x14ac:dyDescent="0.25">
      <c r="A6" s="555"/>
      <c r="B6" s="194" t="s">
        <v>21</v>
      </c>
      <c r="C6" s="194" t="s">
        <v>317</v>
      </c>
      <c r="D6" s="194" t="s">
        <v>318</v>
      </c>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row>
    <row r="7" spans="1:75" ht="32.25" customHeight="1" x14ac:dyDescent="0.25">
      <c r="A7" s="258">
        <v>1</v>
      </c>
      <c r="B7" s="319"/>
      <c r="C7" s="319"/>
      <c r="D7" s="195">
        <f>SUM(B7:C7)</f>
        <v>0</v>
      </c>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row>
    <row r="8" spans="1:75" s="255" customFormat="1" x14ac:dyDescent="0.25">
      <c r="A8" s="259"/>
    </row>
    <row r="9" spans="1:75" s="255" customFormat="1" x14ac:dyDescent="0.25">
      <c r="A9" s="259"/>
      <c r="B9" s="261"/>
      <c r="C9" s="262"/>
    </row>
    <row r="10" spans="1:75" s="255" customFormat="1" ht="16.5" x14ac:dyDescent="0.25">
      <c r="A10" s="259"/>
      <c r="B10" s="263" t="s">
        <v>351</v>
      </c>
    </row>
    <row r="11" spans="1:75" ht="33" x14ac:dyDescent="0.25">
      <c r="A11" s="555" t="s">
        <v>327</v>
      </c>
      <c r="B11" s="193" t="s">
        <v>352</v>
      </c>
      <c r="C11" s="196" t="s">
        <v>353</v>
      </c>
      <c r="D11" s="196" t="s">
        <v>354</v>
      </c>
      <c r="E11" s="193" t="s">
        <v>355</v>
      </c>
      <c r="F11" s="193" t="s">
        <v>356</v>
      </c>
      <c r="G11" s="193" t="s">
        <v>357</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row>
    <row r="12" spans="1:75" x14ac:dyDescent="0.25">
      <c r="A12" s="555"/>
      <c r="B12" s="194" t="s">
        <v>319</v>
      </c>
      <c r="C12" s="194" t="s">
        <v>320</v>
      </c>
      <c r="D12" s="194" t="s">
        <v>321</v>
      </c>
      <c r="E12" s="194" t="s">
        <v>25</v>
      </c>
      <c r="F12" s="194" t="s">
        <v>322</v>
      </c>
      <c r="G12" s="194" t="s">
        <v>323</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row>
    <row r="13" spans="1:75" ht="29.25" customHeight="1" x14ac:dyDescent="0.25">
      <c r="A13" s="258">
        <v>2</v>
      </c>
      <c r="B13" s="185">
        <f>'表1_RBC表30-1'!C26</f>
        <v>0</v>
      </c>
      <c r="C13" s="185">
        <f>0.5*('表1_RBC表30-1'!C12+'表1_RBC表30-1'!C24+(('表1_RBC表30-1'!C15+'表1_RBC表30-1'!C23)^2+('表1_RBC表30-1'!C13+'表1_RBC表30-1'!C16)^2+'表1_RBC表30-1'!C17^2+('表1_RBC表30-1'!C18-'表2-1_RBC表30-4'!F13)^2+'表1_RBC表30-1'!C19^2+'表1_RBC表30-1'!C20^2+'表1_RBC表30-1'!C21^2)^0.5)</f>
        <v>0</v>
      </c>
      <c r="D13" s="349">
        <f>IFERROR(B13/C13-1,0)</f>
        <v>0</v>
      </c>
      <c r="E13" s="185">
        <f>SUM('表3_RBC表30-8'!E4,'表3_RBC表30-8'!E6:E12,'表3_RBC表30-8'!E14)-SUM('表3_RBC表30-8'!E16:E24)</f>
        <v>0</v>
      </c>
      <c r="F13" s="185">
        <f>D13*E13</f>
        <v>0</v>
      </c>
      <c r="G13" s="185">
        <f>MIN(F13,D7)</f>
        <v>0</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row>
    <row r="14" spans="1:75" s="255" customFormat="1" x14ac:dyDescent="0.25"/>
    <row r="15" spans="1:75" s="255" customFormat="1" ht="16.5" x14ac:dyDescent="0.25">
      <c r="A15" s="255" t="s">
        <v>358</v>
      </c>
    </row>
    <row r="16" spans="1:75" s="255" customFormat="1" ht="16.5" x14ac:dyDescent="0.25">
      <c r="A16" s="260" t="s">
        <v>616</v>
      </c>
    </row>
    <row r="17" spans="2:2" s="255" customFormat="1" ht="16.5" x14ac:dyDescent="0.25">
      <c r="B17" s="255" t="s">
        <v>359</v>
      </c>
    </row>
    <row r="18" spans="2:2" s="255" customFormat="1" x14ac:dyDescent="0.25"/>
    <row r="19" spans="2:2" s="255" customFormat="1" x14ac:dyDescent="0.25"/>
    <row r="20" spans="2:2" s="255" customFormat="1" x14ac:dyDescent="0.25"/>
    <row r="21" spans="2:2" s="255" customFormat="1" x14ac:dyDescent="0.25"/>
    <row r="22" spans="2:2" s="255" customFormat="1" x14ac:dyDescent="0.25"/>
    <row r="23" spans="2:2" s="255" customFormat="1" x14ac:dyDescent="0.25"/>
    <row r="24" spans="2:2" s="255" customFormat="1" x14ac:dyDescent="0.25"/>
    <row r="25" spans="2:2" s="255" customFormat="1" x14ac:dyDescent="0.25"/>
    <row r="26" spans="2:2" s="255" customFormat="1" x14ac:dyDescent="0.25"/>
    <row r="27" spans="2:2" s="255" customFormat="1" x14ac:dyDescent="0.25"/>
    <row r="28" spans="2:2" s="255" customFormat="1" x14ac:dyDescent="0.25"/>
    <row r="29" spans="2:2" s="255" customFormat="1" x14ac:dyDescent="0.25"/>
    <row r="30" spans="2:2" s="255" customFormat="1" x14ac:dyDescent="0.25"/>
    <row r="31" spans="2:2" s="255" customFormat="1" x14ac:dyDescent="0.25"/>
    <row r="32" spans="2:2" s="255" customFormat="1" x14ac:dyDescent="0.25"/>
    <row r="33" s="255" customFormat="1" x14ac:dyDescent="0.25"/>
    <row r="34" s="255" customFormat="1" x14ac:dyDescent="0.25"/>
    <row r="35" s="255" customFormat="1" x14ac:dyDescent="0.25"/>
    <row r="36" s="255" customFormat="1" x14ac:dyDescent="0.25"/>
    <row r="37" s="255" customFormat="1" x14ac:dyDescent="0.25"/>
    <row r="38" s="255" customFormat="1" x14ac:dyDescent="0.25"/>
    <row r="39" s="255" customFormat="1" x14ac:dyDescent="0.25"/>
    <row r="40" s="255" customFormat="1" x14ac:dyDescent="0.25"/>
    <row r="41" s="255" customFormat="1" x14ac:dyDescent="0.25"/>
    <row r="42" s="255" customFormat="1" x14ac:dyDescent="0.25"/>
    <row r="43" s="255" customFormat="1" x14ac:dyDescent="0.25"/>
    <row r="44" s="255" customFormat="1" x14ac:dyDescent="0.25"/>
    <row r="45" s="255" customFormat="1" x14ac:dyDescent="0.25"/>
    <row r="46" s="255" customFormat="1" x14ac:dyDescent="0.25"/>
    <row r="47" s="255" customFormat="1" x14ac:dyDescent="0.25"/>
    <row r="48" s="255" customFormat="1" x14ac:dyDescent="0.25"/>
    <row r="49" s="255" customFormat="1" x14ac:dyDescent="0.25"/>
    <row r="50" s="255" customFormat="1" x14ac:dyDescent="0.25"/>
    <row r="51" s="255" customFormat="1" x14ac:dyDescent="0.25"/>
    <row r="52" s="255" customFormat="1" x14ac:dyDescent="0.25"/>
    <row r="53" s="255" customFormat="1" x14ac:dyDescent="0.25"/>
    <row r="54" s="255" customFormat="1" x14ac:dyDescent="0.25"/>
    <row r="55" s="255" customFormat="1" x14ac:dyDescent="0.25"/>
    <row r="56" s="255" customFormat="1" x14ac:dyDescent="0.25"/>
    <row r="57" s="255" customFormat="1" x14ac:dyDescent="0.25"/>
    <row r="58" s="255" customFormat="1" x14ac:dyDescent="0.25"/>
    <row r="59" s="255" customFormat="1" x14ac:dyDescent="0.25"/>
    <row r="60" s="255" customFormat="1" x14ac:dyDescent="0.25"/>
    <row r="61" s="255" customFormat="1" x14ac:dyDescent="0.25"/>
    <row r="62" s="255" customFormat="1" x14ac:dyDescent="0.25"/>
    <row r="63" s="255" customFormat="1" x14ac:dyDescent="0.25"/>
    <row r="64" s="255" customFormat="1" x14ac:dyDescent="0.25"/>
    <row r="65" s="255" customFormat="1" x14ac:dyDescent="0.25"/>
    <row r="66" s="255" customFormat="1" x14ac:dyDescent="0.25"/>
    <row r="67" s="255" customFormat="1" x14ac:dyDescent="0.25"/>
    <row r="68" s="255" customFormat="1" x14ac:dyDescent="0.25"/>
    <row r="69" s="255" customFormat="1" x14ac:dyDescent="0.25"/>
    <row r="70" s="255" customFormat="1" x14ac:dyDescent="0.25"/>
    <row r="71" s="255" customFormat="1" x14ac:dyDescent="0.25"/>
    <row r="72" s="255" customFormat="1" x14ac:dyDescent="0.25"/>
    <row r="73" s="255" customFormat="1" x14ac:dyDescent="0.25"/>
    <row r="74" s="255" customFormat="1" x14ac:dyDescent="0.25"/>
    <row r="75" s="255" customFormat="1" x14ac:dyDescent="0.25"/>
    <row r="76" s="255" customFormat="1" x14ac:dyDescent="0.25"/>
    <row r="77" s="255" customFormat="1" x14ac:dyDescent="0.25"/>
    <row r="78" s="255" customFormat="1" x14ac:dyDescent="0.25"/>
    <row r="79" s="255" customFormat="1" x14ac:dyDescent="0.25"/>
    <row r="80" s="255" customFormat="1" x14ac:dyDescent="0.25"/>
    <row r="81" s="255" customFormat="1" x14ac:dyDescent="0.25"/>
    <row r="82" s="255" customFormat="1" x14ac:dyDescent="0.25"/>
    <row r="83" s="255" customFormat="1" x14ac:dyDescent="0.25"/>
    <row r="84" s="255" customFormat="1" x14ac:dyDescent="0.25"/>
    <row r="85" s="255" customFormat="1" x14ac:dyDescent="0.25"/>
    <row r="86" s="255" customFormat="1" x14ac:dyDescent="0.25"/>
    <row r="87" s="255" customFormat="1" x14ac:dyDescent="0.25"/>
    <row r="88" s="255" customFormat="1" x14ac:dyDescent="0.25"/>
    <row r="89" s="255" customFormat="1" x14ac:dyDescent="0.25"/>
    <row r="90" s="255" customFormat="1" x14ac:dyDescent="0.25"/>
    <row r="91" s="255" customFormat="1" x14ac:dyDescent="0.25"/>
    <row r="92" s="255" customFormat="1" x14ac:dyDescent="0.25"/>
    <row r="93" s="255" customFormat="1" x14ac:dyDescent="0.25"/>
    <row r="94" s="255" customFormat="1" x14ac:dyDescent="0.25"/>
    <row r="95" s="255" customFormat="1" x14ac:dyDescent="0.25"/>
    <row r="96" s="255" customFormat="1" x14ac:dyDescent="0.25"/>
    <row r="97" s="255" customFormat="1" x14ac:dyDescent="0.25"/>
    <row r="98" s="255" customFormat="1" x14ac:dyDescent="0.25"/>
    <row r="99" s="255" customFormat="1" x14ac:dyDescent="0.25"/>
    <row r="100" s="255" customFormat="1" x14ac:dyDescent="0.25"/>
    <row r="101" s="255" customFormat="1" x14ac:dyDescent="0.25"/>
    <row r="102" s="255" customFormat="1" x14ac:dyDescent="0.25"/>
    <row r="103" s="255" customFormat="1" x14ac:dyDescent="0.25"/>
    <row r="104" s="255" customFormat="1" x14ac:dyDescent="0.25"/>
    <row r="105" s="255" customFormat="1" x14ac:dyDescent="0.25"/>
    <row r="106" s="255" customFormat="1" x14ac:dyDescent="0.25"/>
    <row r="107" s="255" customFormat="1" x14ac:dyDescent="0.25"/>
    <row r="108" s="255" customFormat="1" x14ac:dyDescent="0.25"/>
    <row r="109" s="255" customFormat="1" x14ac:dyDescent="0.25"/>
    <row r="110" s="255" customFormat="1" x14ac:dyDescent="0.25"/>
    <row r="111" s="255" customFormat="1" x14ac:dyDescent="0.25"/>
    <row r="112" s="255" customFormat="1" x14ac:dyDescent="0.25"/>
    <row r="113" s="255" customFormat="1" x14ac:dyDescent="0.25"/>
    <row r="114" s="255" customFormat="1" x14ac:dyDescent="0.25"/>
    <row r="115" s="255" customFormat="1" x14ac:dyDescent="0.25"/>
    <row r="116" s="255" customFormat="1" x14ac:dyDescent="0.25"/>
    <row r="117" s="255" customFormat="1" x14ac:dyDescent="0.25"/>
    <row r="118" s="255" customFormat="1" x14ac:dyDescent="0.25"/>
    <row r="119" s="255" customFormat="1" x14ac:dyDescent="0.25"/>
    <row r="120" s="255" customFormat="1" x14ac:dyDescent="0.25"/>
    <row r="121" s="255" customFormat="1" x14ac:dyDescent="0.25"/>
    <row r="122" s="255" customFormat="1" x14ac:dyDescent="0.25"/>
    <row r="123" s="255" customFormat="1" x14ac:dyDescent="0.25"/>
    <row r="124" s="255" customFormat="1" x14ac:dyDescent="0.25"/>
    <row r="125" s="255" customFormat="1" x14ac:dyDescent="0.25"/>
    <row r="126" s="255" customFormat="1" x14ac:dyDescent="0.25"/>
    <row r="127" s="255" customFormat="1" x14ac:dyDescent="0.25"/>
    <row r="128" s="255" customFormat="1" x14ac:dyDescent="0.25"/>
    <row r="129" s="255" customFormat="1" x14ac:dyDescent="0.25"/>
    <row r="130" s="255" customFormat="1" x14ac:dyDescent="0.25"/>
    <row r="131" s="255" customFormat="1" x14ac:dyDescent="0.25"/>
    <row r="132" s="255" customFormat="1" x14ac:dyDescent="0.25"/>
    <row r="133" s="255" customFormat="1" x14ac:dyDescent="0.25"/>
    <row r="134" s="255" customFormat="1" x14ac:dyDescent="0.25"/>
    <row r="135" s="255" customFormat="1" x14ac:dyDescent="0.25"/>
    <row r="136" s="255" customFormat="1" x14ac:dyDescent="0.25"/>
    <row r="137" s="255" customFormat="1" x14ac:dyDescent="0.25"/>
    <row r="138" s="255" customFormat="1" x14ac:dyDescent="0.25"/>
    <row r="139" s="255" customFormat="1" x14ac:dyDescent="0.25"/>
    <row r="140" s="255" customFormat="1" x14ac:dyDescent="0.25"/>
    <row r="141" s="255" customFormat="1" x14ac:dyDescent="0.25"/>
    <row r="142" s="255" customFormat="1" x14ac:dyDescent="0.25"/>
    <row r="143" s="255" customFormat="1" x14ac:dyDescent="0.25"/>
    <row r="144" s="255" customFormat="1" x14ac:dyDescent="0.25"/>
    <row r="145" s="255" customFormat="1" x14ac:dyDescent="0.25"/>
    <row r="146" s="255" customFormat="1" x14ac:dyDescent="0.25"/>
    <row r="147" s="255" customFormat="1" x14ac:dyDescent="0.25"/>
    <row r="148" s="255" customFormat="1" x14ac:dyDescent="0.25"/>
    <row r="149" s="255" customFormat="1" x14ac:dyDescent="0.25"/>
    <row r="150" s="255" customFormat="1" x14ac:dyDescent="0.25"/>
    <row r="151" s="255" customFormat="1" x14ac:dyDescent="0.25"/>
    <row r="152" s="255" customFormat="1" x14ac:dyDescent="0.25"/>
    <row r="153" s="255" customFormat="1" x14ac:dyDescent="0.25"/>
    <row r="154" s="255" customFormat="1" x14ac:dyDescent="0.25"/>
    <row r="155" s="255" customFormat="1" x14ac:dyDescent="0.25"/>
    <row r="156" s="255" customFormat="1" x14ac:dyDescent="0.25"/>
    <row r="157" s="255" customFormat="1" x14ac:dyDescent="0.25"/>
    <row r="158" s="255" customFormat="1" x14ac:dyDescent="0.25"/>
    <row r="159" s="255" customFormat="1" x14ac:dyDescent="0.25"/>
    <row r="160" s="255" customFormat="1" x14ac:dyDescent="0.25"/>
    <row r="161" s="255" customFormat="1" x14ac:dyDescent="0.25"/>
    <row r="162" s="255" customFormat="1" x14ac:dyDescent="0.25"/>
    <row r="163" s="255" customFormat="1" x14ac:dyDescent="0.25"/>
    <row r="164" s="255" customFormat="1" x14ac:dyDescent="0.25"/>
    <row r="165" s="255" customFormat="1" x14ac:dyDescent="0.25"/>
    <row r="166" s="255" customFormat="1" x14ac:dyDescent="0.25"/>
    <row r="167" s="255" customFormat="1" x14ac:dyDescent="0.25"/>
    <row r="168" s="255" customFormat="1" x14ac:dyDescent="0.25"/>
    <row r="169" s="255" customFormat="1" x14ac:dyDescent="0.25"/>
    <row r="170" s="255" customFormat="1" x14ac:dyDescent="0.25"/>
    <row r="171" s="255" customFormat="1" x14ac:dyDescent="0.25"/>
    <row r="172" s="255" customFormat="1" x14ac:dyDescent="0.25"/>
    <row r="173" s="255" customFormat="1" x14ac:dyDescent="0.25"/>
    <row r="174" s="255" customFormat="1" x14ac:dyDescent="0.25"/>
    <row r="175" s="255" customFormat="1" x14ac:dyDescent="0.25"/>
    <row r="176" s="255" customFormat="1" x14ac:dyDescent="0.25"/>
    <row r="177" s="255" customFormat="1" x14ac:dyDescent="0.25"/>
    <row r="178" s="255" customFormat="1" x14ac:dyDescent="0.25"/>
    <row r="179" s="255" customFormat="1" x14ac:dyDescent="0.25"/>
    <row r="180" s="255" customFormat="1" x14ac:dyDescent="0.25"/>
    <row r="181" s="255" customFormat="1" x14ac:dyDescent="0.25"/>
    <row r="182" s="255" customFormat="1" x14ac:dyDescent="0.25"/>
    <row r="183" s="255" customFormat="1" x14ac:dyDescent="0.25"/>
    <row r="184" s="255" customFormat="1" x14ac:dyDescent="0.25"/>
    <row r="185" s="255" customFormat="1" x14ac:dyDescent="0.25"/>
    <row r="186" s="255" customFormat="1" x14ac:dyDescent="0.25"/>
    <row r="187" s="255" customFormat="1" x14ac:dyDescent="0.25"/>
    <row r="188" s="255" customFormat="1" x14ac:dyDescent="0.25"/>
    <row r="189" s="255" customFormat="1" x14ac:dyDescent="0.25"/>
    <row r="190" s="255" customFormat="1" x14ac:dyDescent="0.25"/>
    <row r="191" s="255" customFormat="1" x14ac:dyDescent="0.25"/>
    <row r="192" s="255" customFormat="1" x14ac:dyDescent="0.25"/>
    <row r="193" s="255" customFormat="1" x14ac:dyDescent="0.25"/>
    <row r="194" s="255" customFormat="1" x14ac:dyDescent="0.25"/>
    <row r="195" s="255" customFormat="1" x14ac:dyDescent="0.25"/>
    <row r="196" s="255" customFormat="1" x14ac:dyDescent="0.25"/>
    <row r="197" s="255" customFormat="1" x14ac:dyDescent="0.25"/>
    <row r="198" s="255" customFormat="1" x14ac:dyDescent="0.25"/>
    <row r="199" s="255" customFormat="1" x14ac:dyDescent="0.25"/>
    <row r="200" s="255" customFormat="1" x14ac:dyDescent="0.25"/>
    <row r="201" s="255" customFormat="1" x14ac:dyDescent="0.25"/>
    <row r="202" s="255" customFormat="1" x14ac:dyDescent="0.25"/>
    <row r="203" s="255" customFormat="1" x14ac:dyDescent="0.25"/>
    <row r="204" s="255" customFormat="1" x14ac:dyDescent="0.25"/>
    <row r="205" s="255" customFormat="1" x14ac:dyDescent="0.25"/>
    <row r="206" s="255" customFormat="1" x14ac:dyDescent="0.25"/>
    <row r="207" s="255" customFormat="1" x14ac:dyDescent="0.25"/>
    <row r="208" s="255" customFormat="1" x14ac:dyDescent="0.25"/>
    <row r="209" s="255" customFormat="1" x14ac:dyDescent="0.25"/>
    <row r="210" s="255" customFormat="1" x14ac:dyDescent="0.25"/>
    <row r="211" s="255" customFormat="1" x14ac:dyDescent="0.25"/>
    <row r="212" s="255" customFormat="1" x14ac:dyDescent="0.25"/>
    <row r="213" s="255" customFormat="1" x14ac:dyDescent="0.25"/>
    <row r="214" s="255" customFormat="1" x14ac:dyDescent="0.25"/>
    <row r="215" s="255" customFormat="1" x14ac:dyDescent="0.25"/>
    <row r="216" s="255" customFormat="1" x14ac:dyDescent="0.25"/>
    <row r="217" s="255" customFormat="1" x14ac:dyDescent="0.25"/>
  </sheetData>
  <mergeCells count="2">
    <mergeCell ref="A5:A6"/>
    <mergeCell ref="A11:A12"/>
  </mergeCells>
  <phoneticPr fontId="36" type="noConversion"/>
  <pageMargins left="0.7" right="0.7" top="0.75" bottom="0.75" header="0.3" footer="0.3"/>
  <pageSetup paperSize="9" scale="65"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BK226"/>
  <sheetViews>
    <sheetView view="pageBreakPreview" topLeftCell="D12" zoomScale="40" zoomScaleNormal="70" zoomScaleSheetLayoutView="40" workbookViewId="0">
      <selection activeCell="G44" sqref="G44"/>
    </sheetView>
  </sheetViews>
  <sheetFormatPr defaultColWidth="9" defaultRowHeight="15.75" x14ac:dyDescent="0.25"/>
  <cols>
    <col min="1" max="1" width="13.125" style="2" bestFit="1" customWidth="1"/>
    <col min="2" max="2" width="60.5" style="2" customWidth="1"/>
    <col min="3" max="3" width="36.125" style="2" customWidth="1"/>
    <col min="4" max="4" width="29.5" style="2" customWidth="1"/>
    <col min="5" max="5" width="32.625" style="2" customWidth="1"/>
    <col min="6" max="6" width="28.5" style="2" customWidth="1"/>
    <col min="7" max="16" width="28.625" style="2" customWidth="1"/>
    <col min="17" max="22" width="9" style="268"/>
    <col min="23" max="16384" width="9" style="2"/>
  </cols>
  <sheetData>
    <row r="1" spans="1:63" s="264" customFormat="1" ht="21" x14ac:dyDescent="0.25">
      <c r="A1" s="264" t="s">
        <v>116</v>
      </c>
      <c r="B1" s="264" t="s">
        <v>194</v>
      </c>
    </row>
    <row r="2" spans="1:63" s="264" customFormat="1" ht="21" x14ac:dyDescent="0.25">
      <c r="A2" s="264" t="s">
        <v>138</v>
      </c>
      <c r="B2" s="265"/>
    </row>
    <row r="3" spans="1:63" s="264" customFormat="1" ht="20.25" x14ac:dyDescent="0.25">
      <c r="A3" s="266" t="s">
        <v>442</v>
      </c>
      <c r="B3" s="265"/>
      <c r="F3" s="267" t="s">
        <v>207</v>
      </c>
    </row>
    <row r="4" spans="1:63" s="1" customFormat="1" ht="20.25" x14ac:dyDescent="0.25">
      <c r="A4" s="557" t="s">
        <v>139</v>
      </c>
      <c r="B4" s="557" t="s">
        <v>136</v>
      </c>
      <c r="C4" s="558" t="s">
        <v>140</v>
      </c>
      <c r="D4" s="559"/>
      <c r="E4" s="559"/>
      <c r="F4" s="559"/>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row>
    <row r="5" spans="1:63" ht="17.25" customHeight="1" x14ac:dyDescent="0.25">
      <c r="A5" s="557"/>
      <c r="B5" s="557"/>
      <c r="C5" s="557" t="s">
        <v>117</v>
      </c>
      <c r="D5" s="557"/>
      <c r="E5" s="557" t="s">
        <v>118</v>
      </c>
      <c r="F5" s="557"/>
      <c r="G5" s="268"/>
      <c r="H5" s="268"/>
      <c r="I5" s="268"/>
      <c r="J5" s="268"/>
      <c r="K5" s="268"/>
      <c r="L5" s="268"/>
      <c r="M5" s="268"/>
      <c r="N5" s="268"/>
      <c r="O5" s="268"/>
      <c r="P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row>
    <row r="6" spans="1:63" ht="17.25" customHeight="1" x14ac:dyDescent="0.25">
      <c r="A6" s="557"/>
      <c r="B6" s="557"/>
      <c r="C6" s="179" t="s">
        <v>361</v>
      </c>
      <c r="D6" s="65" t="s">
        <v>119</v>
      </c>
      <c r="E6" s="65" t="s">
        <v>120</v>
      </c>
      <c r="F6" s="65" t="s">
        <v>119</v>
      </c>
      <c r="G6" s="268"/>
      <c r="H6" s="268"/>
      <c r="I6" s="268"/>
      <c r="J6" s="268"/>
      <c r="K6" s="268"/>
      <c r="L6" s="268"/>
      <c r="M6" s="268"/>
      <c r="N6" s="268"/>
      <c r="O6" s="268"/>
      <c r="P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row>
    <row r="7" spans="1:63" ht="16.5" x14ac:dyDescent="0.25">
      <c r="A7" s="3">
        <v>1</v>
      </c>
      <c r="B7" s="3" t="s">
        <v>121</v>
      </c>
      <c r="C7" s="4"/>
      <c r="D7" s="4"/>
      <c r="E7" s="5"/>
      <c r="F7" s="5"/>
      <c r="G7" s="268"/>
      <c r="H7" s="268"/>
      <c r="I7" s="277"/>
      <c r="J7" s="277"/>
      <c r="K7" s="277"/>
      <c r="L7" s="277"/>
      <c r="M7" s="268"/>
      <c r="N7" s="268"/>
      <c r="O7" s="268"/>
      <c r="P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row>
    <row r="8" spans="1:63" ht="16.5" x14ac:dyDescent="0.25">
      <c r="A8" s="3">
        <v>1.1000000000000001</v>
      </c>
      <c r="B8" s="3" t="s">
        <v>122</v>
      </c>
      <c r="C8" s="4"/>
      <c r="D8" s="4"/>
      <c r="E8" s="5"/>
      <c r="F8" s="5"/>
      <c r="G8" s="268"/>
      <c r="H8" s="268"/>
      <c r="I8" s="277"/>
      <c r="J8" s="277"/>
      <c r="K8" s="277"/>
      <c r="L8" s="277"/>
      <c r="M8" s="268"/>
      <c r="N8" s="268"/>
      <c r="O8" s="268"/>
      <c r="P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row>
    <row r="9" spans="1:63" ht="16.5" x14ac:dyDescent="0.25">
      <c r="A9" s="3">
        <v>2</v>
      </c>
      <c r="B9" s="3" t="s">
        <v>123</v>
      </c>
      <c r="C9" s="4"/>
      <c r="D9" s="4"/>
      <c r="E9" s="5"/>
      <c r="F9" s="5"/>
      <c r="G9" s="268"/>
      <c r="H9" s="268"/>
      <c r="I9" s="277"/>
      <c r="J9" s="277"/>
      <c r="K9" s="277"/>
      <c r="L9" s="277"/>
      <c r="M9" s="268"/>
      <c r="N9" s="268"/>
      <c r="O9" s="268"/>
      <c r="P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row>
    <row r="10" spans="1:63" ht="16.5" x14ac:dyDescent="0.25">
      <c r="A10" s="3">
        <v>3</v>
      </c>
      <c r="B10" s="3" t="s">
        <v>124</v>
      </c>
      <c r="C10" s="4"/>
      <c r="D10" s="4"/>
      <c r="E10" s="5"/>
      <c r="F10" s="5"/>
      <c r="G10" s="268"/>
      <c r="H10" s="268"/>
      <c r="I10" s="277"/>
      <c r="J10" s="277"/>
      <c r="K10" s="277"/>
      <c r="L10" s="277"/>
      <c r="M10" s="268"/>
      <c r="N10" s="268"/>
      <c r="O10" s="268"/>
      <c r="P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row>
    <row r="11" spans="1:63" ht="16.5" x14ac:dyDescent="0.25">
      <c r="A11" s="3">
        <v>4</v>
      </c>
      <c r="B11" s="3" t="s">
        <v>125</v>
      </c>
      <c r="C11" s="4"/>
      <c r="D11" s="4"/>
      <c r="E11" s="5"/>
      <c r="F11" s="5"/>
      <c r="G11" s="268"/>
      <c r="H11" s="268"/>
      <c r="I11" s="277"/>
      <c r="J11" s="277"/>
      <c r="K11" s="277"/>
      <c r="L11" s="277"/>
      <c r="M11" s="268"/>
      <c r="N11" s="268"/>
      <c r="O11" s="268"/>
      <c r="P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row>
    <row r="12" spans="1:63" ht="16.5" x14ac:dyDescent="0.25">
      <c r="A12" s="3">
        <v>5</v>
      </c>
      <c r="B12" s="3" t="s">
        <v>126</v>
      </c>
      <c r="C12" s="4"/>
      <c r="D12" s="4"/>
      <c r="E12" s="5"/>
      <c r="F12" s="5"/>
      <c r="G12" s="268"/>
      <c r="H12" s="268"/>
      <c r="I12" s="277"/>
      <c r="J12" s="277"/>
      <c r="K12" s="277"/>
      <c r="L12" s="277"/>
      <c r="M12" s="268"/>
      <c r="N12" s="268"/>
      <c r="O12" s="268"/>
      <c r="P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row>
    <row r="13" spans="1:63" ht="16.5" x14ac:dyDescent="0.25">
      <c r="A13" s="3">
        <v>6</v>
      </c>
      <c r="B13" s="3" t="s">
        <v>127</v>
      </c>
      <c r="C13" s="4"/>
      <c r="D13" s="4"/>
      <c r="E13" s="5"/>
      <c r="F13" s="5"/>
      <c r="G13" s="268"/>
      <c r="H13" s="268"/>
      <c r="I13" s="277"/>
      <c r="J13" s="277"/>
      <c r="K13" s="277"/>
      <c r="L13" s="277"/>
      <c r="M13" s="268"/>
      <c r="N13" s="268"/>
      <c r="O13" s="268"/>
      <c r="P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row>
    <row r="14" spans="1:63" ht="16.5" x14ac:dyDescent="0.25">
      <c r="A14" s="3">
        <v>7</v>
      </c>
      <c r="B14" s="3" t="s">
        <v>128</v>
      </c>
      <c r="C14" s="4"/>
      <c r="D14" s="4"/>
      <c r="E14" s="5"/>
      <c r="F14" s="5"/>
      <c r="G14" s="268"/>
      <c r="H14" s="268"/>
      <c r="I14" s="277"/>
      <c r="J14" s="277"/>
      <c r="K14" s="277"/>
      <c r="L14" s="277"/>
      <c r="M14" s="268"/>
      <c r="N14" s="268"/>
      <c r="O14" s="268"/>
      <c r="P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row>
    <row r="15" spans="1:63" ht="16.5" x14ac:dyDescent="0.25">
      <c r="A15" s="3">
        <v>8</v>
      </c>
      <c r="B15" s="3" t="s">
        <v>129</v>
      </c>
      <c r="C15" s="4"/>
      <c r="D15" s="4"/>
      <c r="E15" s="5"/>
      <c r="F15" s="5"/>
      <c r="G15" s="268"/>
      <c r="H15" s="268"/>
      <c r="I15" s="277"/>
      <c r="J15" s="277"/>
      <c r="K15" s="277"/>
      <c r="L15" s="277"/>
      <c r="M15" s="268"/>
      <c r="N15" s="268"/>
      <c r="O15" s="268"/>
      <c r="P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row>
    <row r="16" spans="1:63" ht="16.5" x14ac:dyDescent="0.25">
      <c r="A16" s="3">
        <v>9</v>
      </c>
      <c r="B16" s="3" t="s">
        <v>130</v>
      </c>
      <c r="C16" s="4"/>
      <c r="D16" s="4"/>
      <c r="E16" s="5"/>
      <c r="F16" s="5"/>
      <c r="G16" s="268"/>
      <c r="H16" s="268"/>
      <c r="I16" s="277"/>
      <c r="J16" s="277"/>
      <c r="K16" s="277"/>
      <c r="L16" s="277"/>
      <c r="M16" s="268"/>
      <c r="N16" s="268"/>
      <c r="O16" s="268"/>
      <c r="P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row>
    <row r="17" spans="1:63" ht="16.5" x14ac:dyDescent="0.25">
      <c r="A17" s="3">
        <v>10</v>
      </c>
      <c r="B17" s="3" t="s">
        <v>131</v>
      </c>
      <c r="C17" s="4"/>
      <c r="D17" s="4"/>
      <c r="E17" s="5"/>
      <c r="F17" s="5"/>
      <c r="G17" s="268"/>
      <c r="H17" s="268"/>
      <c r="I17" s="277"/>
      <c r="J17" s="277"/>
      <c r="K17" s="277"/>
      <c r="L17" s="277"/>
      <c r="M17" s="268"/>
      <c r="N17" s="268"/>
      <c r="O17" s="268"/>
      <c r="P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row>
    <row r="18" spans="1:63" ht="16.5" x14ac:dyDescent="0.25">
      <c r="A18" s="3">
        <v>11</v>
      </c>
      <c r="B18" s="3" t="s">
        <v>132</v>
      </c>
      <c r="C18" s="4"/>
      <c r="D18" s="4"/>
      <c r="E18" s="5"/>
      <c r="F18" s="5"/>
      <c r="G18" s="268"/>
      <c r="H18" s="268"/>
      <c r="I18" s="277"/>
      <c r="J18" s="277"/>
      <c r="K18" s="277"/>
      <c r="L18" s="277"/>
      <c r="M18" s="268"/>
      <c r="N18" s="268"/>
      <c r="O18" s="268"/>
      <c r="P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row>
    <row r="19" spans="1:63" ht="16.5" x14ac:dyDescent="0.25">
      <c r="A19" s="3">
        <v>12</v>
      </c>
      <c r="B19" s="3" t="s">
        <v>133</v>
      </c>
      <c r="C19" s="4"/>
      <c r="D19" s="4"/>
      <c r="E19" s="5"/>
      <c r="F19" s="5"/>
      <c r="G19" s="268"/>
      <c r="H19" s="268"/>
      <c r="I19" s="277"/>
      <c r="J19" s="277"/>
      <c r="K19" s="277"/>
      <c r="L19" s="277"/>
      <c r="M19" s="268"/>
      <c r="N19" s="268"/>
      <c r="O19" s="268"/>
      <c r="P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row>
    <row r="20" spans="1:63" ht="16.5" x14ac:dyDescent="0.25">
      <c r="A20" s="3">
        <v>13</v>
      </c>
      <c r="B20" s="3" t="s">
        <v>134</v>
      </c>
      <c r="C20" s="4"/>
      <c r="D20" s="4"/>
      <c r="E20" s="5"/>
      <c r="F20" s="5"/>
      <c r="G20" s="268"/>
      <c r="H20" s="268"/>
      <c r="I20" s="277"/>
      <c r="J20" s="277"/>
      <c r="K20" s="277"/>
      <c r="L20" s="277"/>
      <c r="M20" s="268"/>
      <c r="N20" s="268"/>
      <c r="O20" s="268"/>
      <c r="P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row>
    <row r="21" spans="1:63" ht="16.5" x14ac:dyDescent="0.25">
      <c r="A21" s="3">
        <v>14</v>
      </c>
      <c r="B21" s="6" t="s">
        <v>141</v>
      </c>
      <c r="C21" s="4"/>
      <c r="D21" s="4"/>
      <c r="E21" s="5"/>
      <c r="F21" s="5"/>
      <c r="G21" s="268"/>
      <c r="H21" s="268"/>
      <c r="I21" s="277"/>
      <c r="J21" s="277"/>
      <c r="K21" s="277"/>
      <c r="L21" s="277"/>
      <c r="M21" s="268"/>
      <c r="N21" s="268"/>
      <c r="O21" s="268"/>
      <c r="P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row>
    <row r="22" spans="1:63" s="268" customFormat="1" ht="16.5" x14ac:dyDescent="0.25">
      <c r="A22" s="377" t="s">
        <v>142</v>
      </c>
      <c r="B22" s="269"/>
    </row>
    <row r="23" spans="1:63" s="268" customFormat="1" x14ac:dyDescent="0.25">
      <c r="B23" s="269"/>
    </row>
    <row r="24" spans="1:63" s="268" customFormat="1" x14ac:dyDescent="0.25">
      <c r="B24" s="269"/>
    </row>
    <row r="25" spans="1:63" s="268" customFormat="1" ht="16.5" x14ac:dyDescent="0.25">
      <c r="A25" s="266" t="s">
        <v>399</v>
      </c>
      <c r="B25" s="270"/>
      <c r="C25" s="270"/>
      <c r="D25" s="270"/>
      <c r="E25" s="270"/>
      <c r="F25" s="270"/>
      <c r="G25" s="270"/>
      <c r="H25" s="270"/>
      <c r="I25" s="270"/>
      <c r="J25" s="270"/>
      <c r="K25" s="270"/>
      <c r="L25" s="270"/>
      <c r="M25" s="270"/>
      <c r="N25" s="270"/>
      <c r="O25" s="270"/>
      <c r="P25" s="267" t="s">
        <v>207</v>
      </c>
    </row>
    <row r="26" spans="1:63" ht="16.5" customHeight="1" x14ac:dyDescent="0.25">
      <c r="A26" s="557" t="s">
        <v>139</v>
      </c>
      <c r="B26" s="562" t="s">
        <v>404</v>
      </c>
      <c r="C26" s="560" t="s">
        <v>613</v>
      </c>
      <c r="D26" s="558"/>
      <c r="E26" s="558"/>
      <c r="F26" s="558"/>
      <c r="G26" s="558"/>
      <c r="H26" s="558"/>
      <c r="I26" s="558"/>
      <c r="J26" s="558"/>
      <c r="K26" s="558"/>
      <c r="L26" s="558"/>
      <c r="M26" s="558"/>
      <c r="N26" s="558"/>
      <c r="O26" s="558"/>
      <c r="P26" s="55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row>
    <row r="27" spans="1:63" ht="16.5" x14ac:dyDescent="0.25">
      <c r="A27" s="557"/>
      <c r="B27" s="557"/>
      <c r="C27" s="559" t="s">
        <v>195</v>
      </c>
      <c r="D27" s="559"/>
      <c r="E27" s="559"/>
      <c r="F27" s="559"/>
      <c r="G27" s="559"/>
      <c r="H27" s="559"/>
      <c r="I27" s="559"/>
      <c r="J27" s="559" t="s">
        <v>196</v>
      </c>
      <c r="K27" s="559"/>
      <c r="L27" s="559"/>
      <c r="M27" s="559"/>
      <c r="N27" s="559"/>
      <c r="O27" s="559"/>
      <c r="P27" s="559"/>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row>
    <row r="28" spans="1:63" ht="33" x14ac:dyDescent="0.25">
      <c r="A28" s="557"/>
      <c r="B28" s="557"/>
      <c r="C28" s="66" t="s">
        <v>197</v>
      </c>
      <c r="D28" s="66" t="s">
        <v>198</v>
      </c>
      <c r="E28" s="66" t="s">
        <v>199</v>
      </c>
      <c r="F28" s="66" t="s">
        <v>200</v>
      </c>
      <c r="G28" s="66" t="s">
        <v>201</v>
      </c>
      <c r="H28" s="66" t="s">
        <v>202</v>
      </c>
      <c r="I28" s="66" t="s">
        <v>203</v>
      </c>
      <c r="J28" s="66" t="s">
        <v>197</v>
      </c>
      <c r="K28" s="66" t="s">
        <v>198</v>
      </c>
      <c r="L28" s="66" t="s">
        <v>199</v>
      </c>
      <c r="M28" s="66" t="s">
        <v>200</v>
      </c>
      <c r="N28" s="66" t="s">
        <v>201</v>
      </c>
      <c r="O28" s="66" t="s">
        <v>202</v>
      </c>
      <c r="P28" s="66" t="s">
        <v>203</v>
      </c>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row>
    <row r="29" spans="1:63" ht="16.5" x14ac:dyDescent="0.25">
      <c r="A29" s="3">
        <v>1</v>
      </c>
      <c r="B29" s="67" t="s">
        <v>121</v>
      </c>
      <c r="C29" s="320"/>
      <c r="D29" s="320"/>
      <c r="E29" s="320"/>
      <c r="F29" s="320"/>
      <c r="G29" s="320"/>
      <c r="H29" s="321"/>
      <c r="I29" s="321"/>
      <c r="J29" s="320"/>
      <c r="K29" s="320"/>
      <c r="L29" s="320"/>
      <c r="M29" s="320"/>
      <c r="N29" s="320"/>
      <c r="O29" s="321"/>
      <c r="P29" s="321"/>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row>
    <row r="30" spans="1:63" ht="16.5" x14ac:dyDescent="0.25">
      <c r="A30" s="3">
        <v>1.1000000000000001</v>
      </c>
      <c r="B30" s="67" t="s">
        <v>122</v>
      </c>
      <c r="C30" s="320"/>
      <c r="D30" s="320"/>
      <c r="E30" s="320"/>
      <c r="F30" s="320"/>
      <c r="G30" s="320"/>
      <c r="H30" s="321"/>
      <c r="I30" s="320"/>
      <c r="J30" s="320"/>
      <c r="K30" s="320"/>
      <c r="L30" s="320"/>
      <c r="M30" s="320"/>
      <c r="N30" s="320"/>
      <c r="O30" s="321"/>
      <c r="P30" s="320"/>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row>
    <row r="31" spans="1:63" ht="16.5" x14ac:dyDescent="0.25">
      <c r="A31" s="3">
        <v>2</v>
      </c>
      <c r="B31" s="67" t="s">
        <v>123</v>
      </c>
      <c r="C31" s="320"/>
      <c r="D31" s="320"/>
      <c r="E31" s="320"/>
      <c r="F31" s="320"/>
      <c r="G31" s="320"/>
      <c r="H31" s="321"/>
      <c r="I31" s="320"/>
      <c r="J31" s="320"/>
      <c r="K31" s="320"/>
      <c r="L31" s="320"/>
      <c r="M31" s="320"/>
      <c r="N31" s="320"/>
      <c r="O31" s="321"/>
      <c r="P31" s="320"/>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row>
    <row r="32" spans="1:63" ht="16.5" x14ac:dyDescent="0.25">
      <c r="A32" s="3">
        <v>3</v>
      </c>
      <c r="B32" s="67" t="s">
        <v>124</v>
      </c>
      <c r="C32" s="320"/>
      <c r="D32" s="320"/>
      <c r="E32" s="320"/>
      <c r="F32" s="320"/>
      <c r="G32" s="320"/>
      <c r="H32" s="320"/>
      <c r="I32" s="320"/>
      <c r="J32" s="320"/>
      <c r="K32" s="320"/>
      <c r="L32" s="320"/>
      <c r="M32" s="320"/>
      <c r="N32" s="320"/>
      <c r="O32" s="320"/>
      <c r="P32" s="320"/>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row>
    <row r="33" spans="1:63" ht="16.5" x14ac:dyDescent="0.25">
      <c r="A33" s="3">
        <v>4</v>
      </c>
      <c r="B33" s="67" t="s">
        <v>125</v>
      </c>
      <c r="C33" s="320"/>
      <c r="D33" s="320"/>
      <c r="E33" s="320"/>
      <c r="F33" s="320"/>
      <c r="G33" s="320"/>
      <c r="H33" s="320"/>
      <c r="I33" s="320"/>
      <c r="J33" s="320"/>
      <c r="K33" s="320"/>
      <c r="L33" s="320"/>
      <c r="M33" s="320"/>
      <c r="N33" s="320"/>
      <c r="O33" s="320"/>
      <c r="P33" s="320"/>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row>
    <row r="34" spans="1:63" ht="16.5" x14ac:dyDescent="0.25">
      <c r="A34" s="3">
        <v>5</v>
      </c>
      <c r="B34" s="67" t="s">
        <v>126</v>
      </c>
      <c r="C34" s="320"/>
      <c r="D34" s="320"/>
      <c r="E34" s="320"/>
      <c r="F34" s="320"/>
      <c r="G34" s="320"/>
      <c r="H34" s="320"/>
      <c r="I34" s="320"/>
      <c r="J34" s="320"/>
      <c r="K34" s="320"/>
      <c r="L34" s="320"/>
      <c r="M34" s="320"/>
      <c r="N34" s="320"/>
      <c r="O34" s="320"/>
      <c r="P34" s="320"/>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row>
    <row r="35" spans="1:63" ht="16.5" x14ac:dyDescent="0.25">
      <c r="A35" s="3">
        <v>6</v>
      </c>
      <c r="B35" s="67" t="s">
        <v>127</v>
      </c>
      <c r="C35" s="320"/>
      <c r="D35" s="320"/>
      <c r="E35" s="320"/>
      <c r="F35" s="320"/>
      <c r="G35" s="320"/>
      <c r="H35" s="320"/>
      <c r="I35" s="320"/>
      <c r="J35" s="320"/>
      <c r="K35" s="320"/>
      <c r="L35" s="320"/>
      <c r="M35" s="320"/>
      <c r="N35" s="320"/>
      <c r="O35" s="320"/>
      <c r="P35" s="320"/>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row>
    <row r="36" spans="1:63" ht="16.5" x14ac:dyDescent="0.25">
      <c r="A36" s="3">
        <v>7</v>
      </c>
      <c r="B36" s="67" t="s">
        <v>128</v>
      </c>
      <c r="C36" s="320"/>
      <c r="D36" s="320"/>
      <c r="E36" s="320"/>
      <c r="F36" s="320"/>
      <c r="G36" s="320"/>
      <c r="H36" s="320"/>
      <c r="I36" s="320"/>
      <c r="J36" s="320"/>
      <c r="K36" s="320"/>
      <c r="L36" s="320"/>
      <c r="M36" s="320"/>
      <c r="N36" s="320"/>
      <c r="O36" s="320"/>
      <c r="P36" s="320"/>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row>
    <row r="37" spans="1:63" ht="16.5" x14ac:dyDescent="0.25">
      <c r="A37" s="3">
        <v>8</v>
      </c>
      <c r="B37" s="67" t="s">
        <v>129</v>
      </c>
      <c r="C37" s="320"/>
      <c r="D37" s="320"/>
      <c r="E37" s="320"/>
      <c r="F37" s="320"/>
      <c r="G37" s="320"/>
      <c r="H37" s="320"/>
      <c r="I37" s="320"/>
      <c r="J37" s="320"/>
      <c r="K37" s="320"/>
      <c r="L37" s="320"/>
      <c r="M37" s="320"/>
      <c r="N37" s="320"/>
      <c r="O37" s="320"/>
      <c r="P37" s="320"/>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row>
    <row r="38" spans="1:63" ht="16.5" x14ac:dyDescent="0.25">
      <c r="A38" s="3">
        <v>9</v>
      </c>
      <c r="B38" s="67" t="s">
        <v>130</v>
      </c>
      <c r="C38" s="320"/>
      <c r="D38" s="320"/>
      <c r="E38" s="320"/>
      <c r="F38" s="320"/>
      <c r="G38" s="320"/>
      <c r="H38" s="320"/>
      <c r="I38" s="320"/>
      <c r="J38" s="320"/>
      <c r="K38" s="320"/>
      <c r="L38" s="320"/>
      <c r="M38" s="320"/>
      <c r="N38" s="320"/>
      <c r="O38" s="320"/>
      <c r="P38" s="320"/>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row>
    <row r="39" spans="1:63" ht="16.5" x14ac:dyDescent="0.25">
      <c r="A39" s="3">
        <v>10</v>
      </c>
      <c r="B39" s="67" t="s">
        <v>131</v>
      </c>
      <c r="C39" s="320"/>
      <c r="D39" s="320"/>
      <c r="E39" s="320"/>
      <c r="F39" s="320"/>
      <c r="G39" s="320"/>
      <c r="H39" s="320"/>
      <c r="I39" s="320"/>
      <c r="J39" s="320"/>
      <c r="K39" s="320"/>
      <c r="L39" s="320"/>
      <c r="M39" s="320"/>
      <c r="N39" s="320"/>
      <c r="O39" s="320"/>
      <c r="P39" s="320"/>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row>
    <row r="40" spans="1:63" ht="16.5" x14ac:dyDescent="0.25">
      <c r="A40" s="3">
        <v>11</v>
      </c>
      <c r="B40" s="67" t="s">
        <v>132</v>
      </c>
      <c r="C40" s="320"/>
      <c r="D40" s="320"/>
      <c r="E40" s="320"/>
      <c r="F40" s="320"/>
      <c r="G40" s="320"/>
      <c r="H40" s="320"/>
      <c r="I40" s="320"/>
      <c r="J40" s="320"/>
      <c r="K40" s="320"/>
      <c r="L40" s="320"/>
      <c r="M40" s="320"/>
      <c r="N40" s="320"/>
      <c r="O40" s="320"/>
      <c r="P40" s="320"/>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row>
    <row r="41" spans="1:63" ht="16.5" x14ac:dyDescent="0.25">
      <c r="A41" s="3">
        <v>12</v>
      </c>
      <c r="B41" s="67" t="s">
        <v>133</v>
      </c>
      <c r="C41" s="320"/>
      <c r="D41" s="320"/>
      <c r="E41" s="320"/>
      <c r="F41" s="320"/>
      <c r="G41" s="320"/>
      <c r="H41" s="320"/>
      <c r="I41" s="320"/>
      <c r="J41" s="320"/>
      <c r="K41" s="320"/>
      <c r="L41" s="320"/>
      <c r="M41" s="320"/>
      <c r="N41" s="320"/>
      <c r="O41" s="320"/>
      <c r="P41" s="320"/>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row>
    <row r="42" spans="1:63" ht="16.5" x14ac:dyDescent="0.25">
      <c r="A42" s="3">
        <v>13</v>
      </c>
      <c r="B42" s="67" t="s">
        <v>134</v>
      </c>
      <c r="C42" s="320"/>
      <c r="D42" s="320"/>
      <c r="E42" s="320"/>
      <c r="F42" s="320"/>
      <c r="G42" s="320"/>
      <c r="H42" s="320"/>
      <c r="I42" s="320"/>
      <c r="J42" s="320"/>
      <c r="K42" s="320"/>
      <c r="L42" s="320"/>
      <c r="M42" s="320"/>
      <c r="N42" s="320"/>
      <c r="O42" s="320"/>
      <c r="P42" s="320"/>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row>
    <row r="43" spans="1:63" ht="16.5" x14ac:dyDescent="0.25">
      <c r="A43" s="3">
        <v>14</v>
      </c>
      <c r="B43" s="67" t="s">
        <v>193</v>
      </c>
      <c r="C43" s="320"/>
      <c r="D43" s="320"/>
      <c r="E43" s="320"/>
      <c r="F43" s="320"/>
      <c r="G43" s="320"/>
      <c r="H43" s="320"/>
      <c r="I43" s="320"/>
      <c r="J43" s="320"/>
      <c r="K43" s="320"/>
      <c r="L43" s="320"/>
      <c r="M43" s="320"/>
      <c r="N43" s="320"/>
      <c r="O43" s="320"/>
      <c r="P43" s="320"/>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row>
    <row r="44" spans="1:63" s="268" customFormat="1" ht="16.5" x14ac:dyDescent="0.25">
      <c r="A44" s="377" t="s">
        <v>142</v>
      </c>
      <c r="B44" s="271"/>
      <c r="C44" s="272"/>
      <c r="D44" s="272"/>
      <c r="E44" s="272"/>
      <c r="F44" s="272"/>
      <c r="G44" s="272"/>
      <c r="H44" s="272"/>
      <c r="I44" s="272"/>
      <c r="J44" s="272"/>
      <c r="K44" s="272"/>
      <c r="L44" s="272"/>
      <c r="M44" s="272"/>
      <c r="N44" s="272"/>
      <c r="O44" s="272"/>
      <c r="P44" s="272"/>
    </row>
    <row r="45" spans="1:63" s="268" customFormat="1" x14ac:dyDescent="0.25">
      <c r="A45" s="270"/>
      <c r="B45" s="270"/>
      <c r="C45" s="270"/>
      <c r="D45" s="270"/>
      <c r="E45" s="270"/>
      <c r="F45" s="270"/>
      <c r="G45" s="270"/>
      <c r="H45" s="270"/>
      <c r="I45" s="270"/>
      <c r="J45" s="270"/>
      <c r="K45" s="270"/>
      <c r="L45" s="270"/>
      <c r="M45" s="270"/>
      <c r="N45" s="270"/>
      <c r="O45" s="270"/>
      <c r="P45" s="270"/>
    </row>
    <row r="46" spans="1:63" s="268" customFormat="1" ht="16.5" x14ac:dyDescent="0.25">
      <c r="A46" s="266" t="s">
        <v>363</v>
      </c>
      <c r="B46" s="270"/>
      <c r="C46" s="270"/>
      <c r="D46" s="270"/>
      <c r="E46" s="270"/>
      <c r="F46" s="270"/>
      <c r="G46" s="270"/>
      <c r="H46" s="270"/>
      <c r="I46" s="270"/>
      <c r="J46" s="270"/>
      <c r="K46" s="270"/>
      <c r="L46" s="270"/>
      <c r="M46" s="270"/>
      <c r="N46" s="270"/>
      <c r="O46" s="270"/>
      <c r="P46" s="267" t="s">
        <v>207</v>
      </c>
    </row>
    <row r="47" spans="1:63" ht="16.5" customHeight="1" x14ac:dyDescent="0.25">
      <c r="A47" s="558" t="s">
        <v>204</v>
      </c>
      <c r="B47" s="561" t="s">
        <v>404</v>
      </c>
      <c r="C47" s="560" t="s">
        <v>614</v>
      </c>
      <c r="D47" s="558"/>
      <c r="E47" s="558"/>
      <c r="F47" s="558"/>
      <c r="G47" s="558"/>
      <c r="H47" s="558"/>
      <c r="I47" s="558"/>
      <c r="J47" s="558"/>
      <c r="K47" s="558"/>
      <c r="L47" s="558"/>
      <c r="M47" s="558"/>
      <c r="N47" s="558"/>
      <c r="O47" s="558"/>
      <c r="P47" s="55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row>
    <row r="48" spans="1:63" ht="16.5" x14ac:dyDescent="0.25">
      <c r="A48" s="558"/>
      <c r="B48" s="559"/>
      <c r="C48" s="559" t="s">
        <v>195</v>
      </c>
      <c r="D48" s="559"/>
      <c r="E48" s="559"/>
      <c r="F48" s="559"/>
      <c r="G48" s="559"/>
      <c r="H48" s="559"/>
      <c r="I48" s="559"/>
      <c r="J48" s="559" t="s">
        <v>196</v>
      </c>
      <c r="K48" s="559"/>
      <c r="L48" s="559"/>
      <c r="M48" s="559"/>
      <c r="N48" s="559"/>
      <c r="O48" s="559"/>
      <c r="P48" s="559"/>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row>
    <row r="49" spans="1:63" ht="37.5" customHeight="1" x14ac:dyDescent="0.25">
      <c r="A49" s="558"/>
      <c r="B49" s="559"/>
      <c r="C49" s="66" t="s">
        <v>197</v>
      </c>
      <c r="D49" s="66" t="s">
        <v>198</v>
      </c>
      <c r="E49" s="66" t="s">
        <v>199</v>
      </c>
      <c r="F49" s="66" t="s">
        <v>200</v>
      </c>
      <c r="G49" s="66" t="s">
        <v>201</v>
      </c>
      <c r="H49" s="66" t="s">
        <v>202</v>
      </c>
      <c r="I49" s="66" t="s">
        <v>203</v>
      </c>
      <c r="J49" s="66" t="s">
        <v>197</v>
      </c>
      <c r="K49" s="66" t="s">
        <v>198</v>
      </c>
      <c r="L49" s="66" t="s">
        <v>199</v>
      </c>
      <c r="M49" s="66" t="s">
        <v>200</v>
      </c>
      <c r="N49" s="66" t="s">
        <v>201</v>
      </c>
      <c r="O49" s="66" t="s">
        <v>202</v>
      </c>
      <c r="P49" s="66" t="s">
        <v>203</v>
      </c>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row>
    <row r="50" spans="1:63" ht="16.5" x14ac:dyDescent="0.25">
      <c r="A50" s="68">
        <v>1</v>
      </c>
      <c r="B50" s="69" t="s">
        <v>121</v>
      </c>
      <c r="C50" s="320"/>
      <c r="D50" s="320"/>
      <c r="E50" s="320"/>
      <c r="F50" s="320"/>
      <c r="G50" s="320"/>
      <c r="H50" s="321"/>
      <c r="I50" s="321"/>
      <c r="J50" s="320"/>
      <c r="K50" s="320"/>
      <c r="L50" s="320"/>
      <c r="M50" s="320"/>
      <c r="N50" s="320"/>
      <c r="O50" s="321"/>
      <c r="P50" s="321"/>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row>
    <row r="51" spans="1:63" ht="16.5" x14ac:dyDescent="0.25">
      <c r="A51" s="68">
        <v>1.1000000000000001</v>
      </c>
      <c r="B51" s="69" t="s">
        <v>122</v>
      </c>
      <c r="C51" s="320"/>
      <c r="D51" s="320"/>
      <c r="E51" s="320"/>
      <c r="F51" s="320"/>
      <c r="G51" s="320"/>
      <c r="H51" s="321"/>
      <c r="I51" s="320"/>
      <c r="J51" s="320"/>
      <c r="K51" s="320"/>
      <c r="L51" s="320"/>
      <c r="M51" s="320"/>
      <c r="N51" s="320"/>
      <c r="O51" s="321"/>
      <c r="P51" s="320"/>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row>
    <row r="52" spans="1:63" ht="16.5" x14ac:dyDescent="0.25">
      <c r="A52" s="68">
        <v>2</v>
      </c>
      <c r="B52" s="69" t="s">
        <v>123</v>
      </c>
      <c r="C52" s="320"/>
      <c r="D52" s="320"/>
      <c r="E52" s="320"/>
      <c r="F52" s="320"/>
      <c r="G52" s="320"/>
      <c r="H52" s="321"/>
      <c r="I52" s="320"/>
      <c r="J52" s="320"/>
      <c r="K52" s="320"/>
      <c r="L52" s="320"/>
      <c r="M52" s="320"/>
      <c r="N52" s="320"/>
      <c r="O52" s="321"/>
      <c r="P52" s="320"/>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row>
    <row r="53" spans="1:63" ht="16.5" x14ac:dyDescent="0.25">
      <c r="A53" s="68">
        <v>3</v>
      </c>
      <c r="B53" s="69" t="s">
        <v>124</v>
      </c>
      <c r="C53" s="320"/>
      <c r="D53" s="320"/>
      <c r="E53" s="320"/>
      <c r="F53" s="320"/>
      <c r="G53" s="320"/>
      <c r="H53" s="320"/>
      <c r="I53" s="320"/>
      <c r="J53" s="320"/>
      <c r="K53" s="320"/>
      <c r="L53" s="320"/>
      <c r="M53" s="320"/>
      <c r="N53" s="320"/>
      <c r="O53" s="320"/>
      <c r="P53" s="320"/>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row>
    <row r="54" spans="1:63" ht="16.5" x14ac:dyDescent="0.25">
      <c r="A54" s="68">
        <v>4</v>
      </c>
      <c r="B54" s="69" t="s">
        <v>125</v>
      </c>
      <c r="C54" s="320"/>
      <c r="D54" s="320"/>
      <c r="E54" s="320"/>
      <c r="F54" s="320"/>
      <c r="G54" s="320"/>
      <c r="H54" s="320"/>
      <c r="I54" s="320"/>
      <c r="J54" s="320"/>
      <c r="K54" s="320"/>
      <c r="L54" s="320"/>
      <c r="M54" s="320"/>
      <c r="N54" s="320"/>
      <c r="O54" s="320"/>
      <c r="P54" s="320"/>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row>
    <row r="55" spans="1:63" ht="16.5" x14ac:dyDescent="0.25">
      <c r="A55" s="68">
        <v>5</v>
      </c>
      <c r="B55" s="69" t="s">
        <v>126</v>
      </c>
      <c r="C55" s="320"/>
      <c r="D55" s="320"/>
      <c r="E55" s="320"/>
      <c r="F55" s="320"/>
      <c r="G55" s="320"/>
      <c r="H55" s="320"/>
      <c r="I55" s="320"/>
      <c r="J55" s="320"/>
      <c r="K55" s="320"/>
      <c r="L55" s="320"/>
      <c r="M55" s="320"/>
      <c r="N55" s="320"/>
      <c r="O55" s="320"/>
      <c r="P55" s="320"/>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BC55" s="268"/>
      <c r="BD55" s="268"/>
      <c r="BE55" s="268"/>
      <c r="BF55" s="268"/>
      <c r="BG55" s="268"/>
      <c r="BH55" s="268"/>
      <c r="BI55" s="268"/>
      <c r="BJ55" s="268"/>
      <c r="BK55" s="268"/>
    </row>
    <row r="56" spans="1:63" ht="16.5" x14ac:dyDescent="0.25">
      <c r="A56" s="68">
        <v>6</v>
      </c>
      <c r="B56" s="69" t="s">
        <v>127</v>
      </c>
      <c r="C56" s="320"/>
      <c r="D56" s="320"/>
      <c r="E56" s="320"/>
      <c r="F56" s="320"/>
      <c r="G56" s="320"/>
      <c r="H56" s="320"/>
      <c r="I56" s="320"/>
      <c r="J56" s="320"/>
      <c r="K56" s="320"/>
      <c r="L56" s="320"/>
      <c r="M56" s="320"/>
      <c r="N56" s="320"/>
      <c r="O56" s="320"/>
      <c r="P56" s="320"/>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row>
    <row r="57" spans="1:63" ht="16.5" x14ac:dyDescent="0.25">
      <c r="A57" s="68">
        <v>7</v>
      </c>
      <c r="B57" s="69" t="s">
        <v>128</v>
      </c>
      <c r="C57" s="320"/>
      <c r="D57" s="320"/>
      <c r="E57" s="320"/>
      <c r="F57" s="320"/>
      <c r="G57" s="320"/>
      <c r="H57" s="320"/>
      <c r="I57" s="320"/>
      <c r="J57" s="320"/>
      <c r="K57" s="320"/>
      <c r="L57" s="320"/>
      <c r="M57" s="320"/>
      <c r="N57" s="320"/>
      <c r="O57" s="320"/>
      <c r="P57" s="320"/>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row>
    <row r="58" spans="1:63" ht="16.5" x14ac:dyDescent="0.25">
      <c r="A58" s="68">
        <v>8</v>
      </c>
      <c r="B58" s="69" t="s">
        <v>129</v>
      </c>
      <c r="C58" s="320"/>
      <c r="D58" s="320"/>
      <c r="E58" s="320"/>
      <c r="F58" s="320"/>
      <c r="G58" s="320"/>
      <c r="H58" s="320"/>
      <c r="I58" s="320"/>
      <c r="J58" s="320"/>
      <c r="K58" s="320"/>
      <c r="L58" s="320"/>
      <c r="M58" s="320"/>
      <c r="N58" s="320"/>
      <c r="O58" s="320"/>
      <c r="P58" s="320"/>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row>
    <row r="59" spans="1:63" ht="16.5" x14ac:dyDescent="0.25">
      <c r="A59" s="68">
        <v>9</v>
      </c>
      <c r="B59" s="69" t="s">
        <v>130</v>
      </c>
      <c r="C59" s="320"/>
      <c r="D59" s="320"/>
      <c r="E59" s="320"/>
      <c r="F59" s="320"/>
      <c r="G59" s="320"/>
      <c r="H59" s="320"/>
      <c r="I59" s="320"/>
      <c r="J59" s="320"/>
      <c r="K59" s="320"/>
      <c r="L59" s="320"/>
      <c r="M59" s="320"/>
      <c r="N59" s="320"/>
      <c r="O59" s="320"/>
      <c r="P59" s="320"/>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row>
    <row r="60" spans="1:63" ht="16.5" x14ac:dyDescent="0.25">
      <c r="A60" s="68">
        <v>10</v>
      </c>
      <c r="B60" s="69" t="s">
        <v>131</v>
      </c>
      <c r="C60" s="320"/>
      <c r="D60" s="320"/>
      <c r="E60" s="320"/>
      <c r="F60" s="320"/>
      <c r="G60" s="320"/>
      <c r="H60" s="320"/>
      <c r="I60" s="320"/>
      <c r="J60" s="320"/>
      <c r="K60" s="320"/>
      <c r="L60" s="320"/>
      <c r="M60" s="320"/>
      <c r="N60" s="320"/>
      <c r="O60" s="320"/>
      <c r="P60" s="320"/>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row>
    <row r="61" spans="1:63" ht="16.5" x14ac:dyDescent="0.25">
      <c r="A61" s="68">
        <v>11</v>
      </c>
      <c r="B61" s="69" t="s">
        <v>132</v>
      </c>
      <c r="C61" s="320"/>
      <c r="D61" s="320"/>
      <c r="E61" s="320"/>
      <c r="F61" s="320"/>
      <c r="G61" s="320"/>
      <c r="H61" s="320"/>
      <c r="I61" s="320"/>
      <c r="J61" s="320"/>
      <c r="K61" s="320"/>
      <c r="L61" s="320"/>
      <c r="M61" s="320"/>
      <c r="N61" s="320"/>
      <c r="O61" s="320"/>
      <c r="P61" s="320"/>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row>
    <row r="62" spans="1:63" ht="16.5" x14ac:dyDescent="0.25">
      <c r="A62" s="68">
        <v>12</v>
      </c>
      <c r="B62" s="69" t="s">
        <v>133</v>
      </c>
      <c r="C62" s="320"/>
      <c r="D62" s="320"/>
      <c r="E62" s="320"/>
      <c r="F62" s="320"/>
      <c r="G62" s="320"/>
      <c r="H62" s="320"/>
      <c r="I62" s="320"/>
      <c r="J62" s="320"/>
      <c r="K62" s="320"/>
      <c r="L62" s="320"/>
      <c r="M62" s="320"/>
      <c r="N62" s="320"/>
      <c r="O62" s="320"/>
      <c r="P62" s="320"/>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row>
    <row r="63" spans="1:63" ht="16.5" x14ac:dyDescent="0.25">
      <c r="A63" s="68">
        <v>13</v>
      </c>
      <c r="B63" s="69" t="s">
        <v>134</v>
      </c>
      <c r="C63" s="320"/>
      <c r="D63" s="320"/>
      <c r="E63" s="320"/>
      <c r="F63" s="320"/>
      <c r="G63" s="320"/>
      <c r="H63" s="320"/>
      <c r="I63" s="320"/>
      <c r="J63" s="320"/>
      <c r="K63" s="320"/>
      <c r="L63" s="320"/>
      <c r="M63" s="320"/>
      <c r="N63" s="320"/>
      <c r="O63" s="320"/>
      <c r="P63" s="320"/>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row>
    <row r="64" spans="1:63" ht="16.5" x14ac:dyDescent="0.25">
      <c r="A64" s="68">
        <v>14</v>
      </c>
      <c r="B64" s="69" t="s">
        <v>193</v>
      </c>
      <c r="C64" s="320"/>
      <c r="D64" s="320"/>
      <c r="E64" s="320"/>
      <c r="F64" s="320"/>
      <c r="G64" s="320"/>
      <c r="H64" s="320"/>
      <c r="I64" s="320"/>
      <c r="J64" s="320"/>
      <c r="K64" s="320"/>
      <c r="L64" s="320"/>
      <c r="M64" s="320"/>
      <c r="N64" s="320"/>
      <c r="O64" s="320"/>
      <c r="P64" s="320"/>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row>
    <row r="65" spans="1:63" s="268" customFormat="1" ht="16.5" x14ac:dyDescent="0.25">
      <c r="A65" s="377" t="s">
        <v>142</v>
      </c>
      <c r="C65" s="270"/>
      <c r="D65" s="270"/>
      <c r="E65" s="270"/>
      <c r="F65" s="270"/>
      <c r="G65" s="270"/>
      <c r="H65" s="270"/>
      <c r="I65" s="270"/>
      <c r="J65" s="270"/>
      <c r="K65" s="270"/>
      <c r="L65" s="270"/>
      <c r="M65" s="270"/>
      <c r="N65" s="270"/>
      <c r="O65" s="270"/>
      <c r="P65" s="270"/>
    </row>
    <row r="66" spans="1:63" s="268" customFormat="1" x14ac:dyDescent="0.25">
      <c r="B66" s="273"/>
      <c r="C66" s="273"/>
    </row>
    <row r="67" spans="1:63" s="268" customFormat="1" ht="16.5" x14ac:dyDescent="0.25">
      <c r="A67" s="266" t="s">
        <v>441</v>
      </c>
      <c r="B67" s="273"/>
      <c r="C67" s="273"/>
      <c r="D67" s="267" t="s">
        <v>205</v>
      </c>
    </row>
    <row r="68" spans="1:63" ht="16.5" x14ac:dyDescent="0.25">
      <c r="A68" s="559" t="s">
        <v>206</v>
      </c>
      <c r="B68" s="559"/>
      <c r="C68" s="65" t="s">
        <v>120</v>
      </c>
      <c r="D68" s="65" t="s">
        <v>119</v>
      </c>
      <c r="E68" s="322"/>
      <c r="F68" s="271"/>
      <c r="G68" s="268"/>
      <c r="H68" s="268"/>
      <c r="I68" s="268"/>
      <c r="J68" s="268"/>
      <c r="K68" s="268"/>
      <c r="L68" s="268"/>
      <c r="M68" s="268"/>
      <c r="N68" s="268"/>
      <c r="O68" s="268"/>
      <c r="P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row>
    <row r="69" spans="1:63" ht="30" customHeight="1" x14ac:dyDescent="0.25">
      <c r="A69" s="559"/>
      <c r="B69" s="559"/>
      <c r="C69" s="4"/>
      <c r="D69" s="4"/>
      <c r="E69" s="323"/>
      <c r="F69" s="276"/>
      <c r="G69" s="268"/>
      <c r="H69" s="268"/>
      <c r="I69" s="268"/>
      <c r="J69" s="268"/>
      <c r="K69" s="268"/>
      <c r="L69" s="268"/>
      <c r="M69" s="268"/>
      <c r="N69" s="268"/>
      <c r="O69" s="268"/>
      <c r="P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row>
    <row r="70" spans="1:63" s="268" customFormat="1" ht="15.75" customHeight="1" x14ac:dyDescent="0.25">
      <c r="A70" s="274"/>
      <c r="B70" s="274"/>
      <c r="C70" s="275"/>
      <c r="D70" s="275"/>
      <c r="E70" s="276"/>
      <c r="F70" s="276"/>
    </row>
    <row r="71" spans="1:63" s="268" customFormat="1" x14ac:dyDescent="0.25">
      <c r="B71" s="269"/>
    </row>
    <row r="72" spans="1:63" s="268" customFormat="1" ht="16.5" x14ac:dyDescent="0.25">
      <c r="A72" s="266" t="s">
        <v>360</v>
      </c>
      <c r="B72" s="269"/>
      <c r="F72" s="267" t="s">
        <v>207</v>
      </c>
    </row>
    <row r="73" spans="1:63" ht="16.5" customHeight="1" x14ac:dyDescent="0.25">
      <c r="A73" s="556" t="s">
        <v>143</v>
      </c>
      <c r="B73" s="556"/>
      <c r="C73" s="43" t="s">
        <v>144</v>
      </c>
      <c r="D73" s="43" t="s">
        <v>145</v>
      </c>
      <c r="E73" s="43" t="s">
        <v>135</v>
      </c>
      <c r="F73" s="43" t="s">
        <v>137</v>
      </c>
      <c r="G73" s="268"/>
      <c r="H73" s="268"/>
      <c r="I73" s="268"/>
      <c r="J73" s="268"/>
      <c r="K73" s="268"/>
      <c r="L73" s="268"/>
      <c r="M73" s="268"/>
      <c r="N73" s="268"/>
      <c r="O73" s="268"/>
      <c r="P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row>
    <row r="74" spans="1:63" ht="15.75" customHeight="1" x14ac:dyDescent="0.25">
      <c r="A74" s="556" t="s">
        <v>146</v>
      </c>
      <c r="B74" s="556"/>
      <c r="C74" s="118">
        <f>表5_地震損失評估!D$88+表5_地震損失評估!F$101</f>
        <v>0</v>
      </c>
      <c r="D74" s="118">
        <f>表5_地震損失評估!E$88+表5_地震損失評估!G$101</f>
        <v>0</v>
      </c>
      <c r="E74" s="118">
        <f>表5_地震損失評估!F$88+表5_地震損失評估!H$101</f>
        <v>0</v>
      </c>
      <c r="F74" s="118">
        <f>表5_地震損失評估!G$88+表5_地震損失評估!I$101</f>
        <v>0</v>
      </c>
      <c r="G74" s="268"/>
      <c r="H74" s="268"/>
      <c r="I74" s="268"/>
      <c r="J74" s="268"/>
      <c r="K74" s="268"/>
      <c r="L74" s="268"/>
      <c r="M74" s="268"/>
      <c r="N74" s="268"/>
      <c r="O74" s="268"/>
      <c r="P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row>
    <row r="75" spans="1:63" ht="15.75" customHeight="1" x14ac:dyDescent="0.25">
      <c r="A75" s="556" t="s">
        <v>147</v>
      </c>
      <c r="B75" s="556"/>
      <c r="C75" s="118">
        <f>表6_颱風洪水損失評估!D$88+表6_颱風洪水損失評估!F$101</f>
        <v>0</v>
      </c>
      <c r="D75" s="118">
        <f>表6_颱風洪水損失評估!E$88+表6_颱風洪水損失評估!G$101</f>
        <v>0</v>
      </c>
      <c r="E75" s="118">
        <f>表6_颱風洪水損失評估!F$88+表6_颱風洪水損失評估!H$101</f>
        <v>0</v>
      </c>
      <c r="F75" s="118">
        <f>表6_颱風洪水損失評估!G$88+表6_颱風洪水損失評估!I$101</f>
        <v>0</v>
      </c>
      <c r="G75" s="268"/>
      <c r="H75" s="268"/>
      <c r="I75" s="268"/>
      <c r="J75" s="268"/>
      <c r="K75" s="268"/>
      <c r="L75" s="268"/>
      <c r="M75" s="268"/>
      <c r="N75" s="268"/>
      <c r="O75" s="268"/>
      <c r="P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8"/>
      <c r="BJ75" s="268"/>
      <c r="BK75" s="268"/>
    </row>
    <row r="76" spans="1:63" s="268" customFormat="1" x14ac:dyDescent="0.25"/>
    <row r="77" spans="1:63" s="268" customFormat="1" x14ac:dyDescent="0.25"/>
    <row r="78" spans="1:63" x14ac:dyDescent="0.25">
      <c r="A78" s="268"/>
      <c r="B78" s="268"/>
      <c r="C78" s="268"/>
      <c r="D78" s="268"/>
      <c r="E78" s="268"/>
      <c r="F78" s="268"/>
      <c r="G78" s="268"/>
      <c r="H78" s="268"/>
      <c r="I78" s="268"/>
      <c r="J78" s="268"/>
      <c r="K78" s="268"/>
      <c r="L78" s="268"/>
      <c r="M78" s="268"/>
      <c r="N78" s="268"/>
      <c r="O78" s="268"/>
      <c r="P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row>
    <row r="79" spans="1:63" x14ac:dyDescent="0.25">
      <c r="A79" s="268"/>
      <c r="B79" s="268"/>
      <c r="C79" s="268"/>
      <c r="D79" s="268"/>
      <c r="E79" s="268"/>
      <c r="F79" s="268"/>
      <c r="G79" s="268"/>
      <c r="H79" s="268"/>
      <c r="I79" s="268"/>
      <c r="J79" s="268"/>
      <c r="K79" s="268"/>
      <c r="L79" s="268"/>
      <c r="M79" s="268"/>
      <c r="N79" s="268"/>
      <c r="O79" s="268"/>
      <c r="P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68"/>
      <c r="BA79" s="268"/>
      <c r="BB79" s="268"/>
      <c r="BC79" s="268"/>
      <c r="BD79" s="268"/>
      <c r="BE79" s="268"/>
      <c r="BF79" s="268"/>
      <c r="BG79" s="268"/>
      <c r="BH79" s="268"/>
      <c r="BI79" s="268"/>
      <c r="BJ79" s="268"/>
      <c r="BK79" s="268"/>
    </row>
    <row r="80" spans="1:63" x14ac:dyDescent="0.25">
      <c r="A80" s="268"/>
      <c r="B80" s="268"/>
      <c r="C80" s="268"/>
      <c r="D80" s="268"/>
      <c r="E80" s="268"/>
      <c r="F80" s="268"/>
      <c r="G80" s="268"/>
      <c r="H80" s="268"/>
      <c r="I80" s="268"/>
      <c r="J80" s="268"/>
      <c r="K80" s="268"/>
      <c r="L80" s="268"/>
      <c r="M80" s="268"/>
      <c r="N80" s="268"/>
      <c r="O80" s="268"/>
      <c r="P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row>
    <row r="81" spans="1:63" x14ac:dyDescent="0.25">
      <c r="A81" s="268"/>
      <c r="B81" s="268"/>
      <c r="C81" s="268"/>
      <c r="D81" s="268"/>
      <c r="E81" s="268"/>
      <c r="F81" s="268"/>
      <c r="G81" s="268"/>
      <c r="H81" s="268"/>
      <c r="I81" s="268"/>
      <c r="J81" s="268"/>
      <c r="K81" s="268"/>
      <c r="L81" s="268"/>
      <c r="M81" s="268"/>
      <c r="N81" s="268"/>
      <c r="O81" s="268"/>
      <c r="P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row>
    <row r="82" spans="1:63" x14ac:dyDescent="0.25">
      <c r="A82" s="268"/>
      <c r="B82" s="268"/>
      <c r="C82" s="268"/>
      <c r="D82" s="268"/>
      <c r="E82" s="268"/>
      <c r="F82" s="268"/>
      <c r="G82" s="268"/>
      <c r="H82" s="268"/>
      <c r="I82" s="268"/>
      <c r="J82" s="268"/>
      <c r="K82" s="268"/>
      <c r="L82" s="268"/>
      <c r="M82" s="268"/>
      <c r="N82" s="268"/>
      <c r="O82" s="268"/>
      <c r="P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row>
    <row r="83" spans="1:63" x14ac:dyDescent="0.25">
      <c r="A83" s="268"/>
      <c r="B83" s="268"/>
      <c r="C83" s="268"/>
      <c r="D83" s="268"/>
      <c r="E83" s="268"/>
      <c r="F83" s="268"/>
      <c r="G83" s="268"/>
      <c r="H83" s="268"/>
      <c r="I83" s="268"/>
      <c r="J83" s="268"/>
      <c r="K83" s="268"/>
      <c r="L83" s="268"/>
      <c r="M83" s="268"/>
      <c r="N83" s="268"/>
      <c r="O83" s="268"/>
      <c r="P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8"/>
      <c r="BB83" s="268"/>
      <c r="BC83" s="268"/>
      <c r="BD83" s="268"/>
      <c r="BE83" s="268"/>
      <c r="BF83" s="268"/>
      <c r="BG83" s="268"/>
      <c r="BH83" s="268"/>
      <c r="BI83" s="268"/>
      <c r="BJ83" s="268"/>
      <c r="BK83" s="268"/>
    </row>
    <row r="84" spans="1:63" x14ac:dyDescent="0.25">
      <c r="A84" s="268"/>
      <c r="B84" s="268"/>
      <c r="C84" s="268"/>
      <c r="D84" s="268"/>
      <c r="E84" s="268"/>
      <c r="F84" s="268"/>
      <c r="G84" s="268"/>
      <c r="H84" s="268"/>
      <c r="I84" s="268"/>
      <c r="J84" s="268"/>
      <c r="K84" s="268"/>
      <c r="L84" s="268"/>
      <c r="M84" s="268"/>
      <c r="N84" s="268"/>
      <c r="O84" s="268"/>
      <c r="P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row>
    <row r="85" spans="1:63" x14ac:dyDescent="0.25">
      <c r="A85" s="268"/>
      <c r="B85" s="268"/>
      <c r="C85" s="268"/>
      <c r="D85" s="268"/>
      <c r="E85" s="268"/>
      <c r="F85" s="268"/>
      <c r="G85" s="268"/>
      <c r="H85" s="268"/>
      <c r="I85" s="268"/>
      <c r="J85" s="268"/>
      <c r="K85" s="268"/>
      <c r="L85" s="268"/>
      <c r="M85" s="268"/>
      <c r="N85" s="268"/>
      <c r="O85" s="268"/>
      <c r="P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68"/>
      <c r="BA85" s="268"/>
      <c r="BB85" s="268"/>
      <c r="BC85" s="268"/>
      <c r="BD85" s="268"/>
      <c r="BE85" s="268"/>
      <c r="BF85" s="268"/>
      <c r="BG85" s="268"/>
      <c r="BH85" s="268"/>
      <c r="BI85" s="268"/>
      <c r="BJ85" s="268"/>
      <c r="BK85" s="268"/>
    </row>
    <row r="86" spans="1:63" x14ac:dyDescent="0.25">
      <c r="A86" s="268"/>
      <c r="B86" s="268"/>
      <c r="C86" s="268"/>
      <c r="D86" s="268"/>
      <c r="E86" s="268"/>
      <c r="F86" s="268"/>
      <c r="G86" s="268"/>
      <c r="H86" s="268"/>
      <c r="I86" s="268"/>
      <c r="J86" s="268"/>
      <c r="K86" s="268"/>
      <c r="L86" s="268"/>
      <c r="M86" s="268"/>
      <c r="N86" s="268"/>
      <c r="O86" s="268"/>
      <c r="P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268"/>
      <c r="BD86" s="268"/>
      <c r="BE86" s="268"/>
      <c r="BF86" s="268"/>
      <c r="BG86" s="268"/>
      <c r="BH86" s="268"/>
      <c r="BI86" s="268"/>
      <c r="BJ86" s="268"/>
      <c r="BK86" s="268"/>
    </row>
    <row r="87" spans="1:63" x14ac:dyDescent="0.25">
      <c r="A87" s="268"/>
      <c r="B87" s="268"/>
      <c r="C87" s="268"/>
      <c r="D87" s="268"/>
      <c r="E87" s="268"/>
      <c r="F87" s="268"/>
      <c r="G87" s="268"/>
      <c r="H87" s="268"/>
      <c r="I87" s="268"/>
      <c r="J87" s="268"/>
      <c r="K87" s="268"/>
      <c r="L87" s="268"/>
      <c r="M87" s="268"/>
      <c r="N87" s="268"/>
      <c r="O87" s="268"/>
      <c r="P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row>
    <row r="88" spans="1:63" x14ac:dyDescent="0.25">
      <c r="A88" s="268"/>
      <c r="B88" s="268"/>
      <c r="C88" s="268"/>
      <c r="D88" s="268"/>
      <c r="E88" s="268"/>
      <c r="F88" s="268"/>
      <c r="G88" s="268"/>
      <c r="H88" s="268"/>
      <c r="I88" s="268"/>
      <c r="J88" s="268"/>
      <c r="K88" s="268"/>
      <c r="L88" s="268"/>
      <c r="M88" s="268"/>
      <c r="N88" s="268"/>
      <c r="O88" s="268"/>
      <c r="P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8"/>
      <c r="AZ88" s="268"/>
      <c r="BA88" s="268"/>
      <c r="BB88" s="268"/>
      <c r="BC88" s="268"/>
      <c r="BD88" s="268"/>
      <c r="BE88" s="268"/>
      <c r="BF88" s="268"/>
      <c r="BG88" s="268"/>
      <c r="BH88" s="268"/>
      <c r="BI88" s="268"/>
      <c r="BJ88" s="268"/>
      <c r="BK88" s="268"/>
    </row>
    <row r="89" spans="1:63" x14ac:dyDescent="0.25">
      <c r="A89" s="268"/>
      <c r="B89" s="268"/>
      <c r="C89" s="268"/>
      <c r="D89" s="268"/>
      <c r="E89" s="268"/>
      <c r="F89" s="268"/>
      <c r="G89" s="268"/>
      <c r="H89" s="268"/>
      <c r="I89" s="268"/>
      <c r="J89" s="268"/>
      <c r="K89" s="268"/>
      <c r="L89" s="268"/>
      <c r="M89" s="268"/>
      <c r="N89" s="268"/>
      <c r="O89" s="268"/>
      <c r="P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c r="BD89" s="268"/>
      <c r="BE89" s="268"/>
      <c r="BF89" s="268"/>
      <c r="BG89" s="268"/>
      <c r="BH89" s="268"/>
      <c r="BI89" s="268"/>
      <c r="BJ89" s="268"/>
      <c r="BK89" s="268"/>
    </row>
    <row r="90" spans="1:63" x14ac:dyDescent="0.25">
      <c r="A90" s="268"/>
      <c r="B90" s="268"/>
      <c r="C90" s="268"/>
      <c r="D90" s="268"/>
      <c r="E90" s="268"/>
      <c r="F90" s="268"/>
      <c r="G90" s="268"/>
      <c r="H90" s="268"/>
      <c r="I90" s="268"/>
      <c r="J90" s="268"/>
      <c r="K90" s="268"/>
      <c r="L90" s="268"/>
      <c r="M90" s="268"/>
      <c r="N90" s="268"/>
      <c r="O90" s="268"/>
      <c r="P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row>
    <row r="91" spans="1:63" x14ac:dyDescent="0.25">
      <c r="A91" s="268"/>
      <c r="B91" s="268"/>
      <c r="C91" s="268"/>
      <c r="D91" s="268"/>
      <c r="E91" s="268"/>
      <c r="F91" s="268"/>
      <c r="G91" s="268"/>
      <c r="H91" s="268"/>
      <c r="I91" s="268"/>
      <c r="J91" s="268"/>
      <c r="K91" s="268"/>
      <c r="L91" s="268"/>
      <c r="M91" s="268"/>
      <c r="N91" s="268"/>
      <c r="O91" s="268"/>
      <c r="P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row>
    <row r="92" spans="1:63" x14ac:dyDescent="0.25">
      <c r="A92" s="268"/>
      <c r="B92" s="268"/>
      <c r="C92" s="268"/>
      <c r="D92" s="268"/>
      <c r="E92" s="268"/>
      <c r="F92" s="268"/>
      <c r="G92" s="268"/>
      <c r="H92" s="268"/>
      <c r="I92" s="268"/>
      <c r="J92" s="268"/>
      <c r="K92" s="268"/>
      <c r="L92" s="268"/>
      <c r="M92" s="268"/>
      <c r="N92" s="268"/>
      <c r="O92" s="268"/>
      <c r="P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row>
    <row r="93" spans="1:63" x14ac:dyDescent="0.25">
      <c r="A93" s="268"/>
      <c r="B93" s="268"/>
      <c r="C93" s="268"/>
      <c r="D93" s="268"/>
      <c r="E93" s="268"/>
      <c r="F93" s="268"/>
      <c r="G93" s="268"/>
      <c r="H93" s="268"/>
      <c r="I93" s="268"/>
      <c r="J93" s="268"/>
      <c r="K93" s="268"/>
      <c r="L93" s="268"/>
      <c r="M93" s="268"/>
      <c r="N93" s="268"/>
      <c r="O93" s="268"/>
      <c r="P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c r="BI93" s="268"/>
      <c r="BJ93" s="268"/>
      <c r="BK93" s="268"/>
    </row>
    <row r="94" spans="1:63" x14ac:dyDescent="0.25">
      <c r="A94" s="268"/>
      <c r="B94" s="268"/>
      <c r="C94" s="268"/>
      <c r="D94" s="268"/>
      <c r="E94" s="268"/>
      <c r="F94" s="268"/>
      <c r="G94" s="268"/>
      <c r="H94" s="268"/>
      <c r="I94" s="268"/>
      <c r="J94" s="268"/>
      <c r="K94" s="268"/>
      <c r="L94" s="268"/>
      <c r="M94" s="268"/>
      <c r="N94" s="268"/>
      <c r="O94" s="268"/>
      <c r="P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row>
    <row r="95" spans="1:63" x14ac:dyDescent="0.25">
      <c r="A95" s="268"/>
      <c r="B95" s="268"/>
      <c r="C95" s="268"/>
      <c r="D95" s="268"/>
      <c r="E95" s="268"/>
      <c r="F95" s="268"/>
      <c r="G95" s="268"/>
      <c r="H95" s="268"/>
      <c r="I95" s="268"/>
      <c r="J95" s="268"/>
      <c r="K95" s="268"/>
      <c r="L95" s="268"/>
      <c r="M95" s="268"/>
      <c r="N95" s="268"/>
      <c r="O95" s="268"/>
      <c r="P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row>
    <row r="96" spans="1:63" x14ac:dyDescent="0.25">
      <c r="A96" s="268"/>
      <c r="B96" s="268"/>
      <c r="C96" s="268"/>
      <c r="D96" s="268"/>
      <c r="E96" s="268"/>
      <c r="F96" s="268"/>
      <c r="G96" s="268"/>
      <c r="H96" s="268"/>
      <c r="I96" s="268"/>
      <c r="J96" s="268"/>
      <c r="K96" s="268"/>
      <c r="L96" s="268"/>
      <c r="M96" s="268"/>
      <c r="N96" s="268"/>
      <c r="O96" s="268"/>
      <c r="P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268"/>
      <c r="BF96" s="268"/>
      <c r="BG96" s="268"/>
      <c r="BH96" s="268"/>
      <c r="BI96" s="268"/>
      <c r="BJ96" s="268"/>
      <c r="BK96" s="268"/>
    </row>
    <row r="97" spans="1:63" x14ac:dyDescent="0.25">
      <c r="A97" s="268"/>
      <c r="B97" s="268"/>
      <c r="C97" s="268"/>
      <c r="D97" s="268"/>
      <c r="E97" s="268"/>
      <c r="F97" s="268"/>
      <c r="G97" s="268"/>
      <c r="H97" s="268"/>
      <c r="I97" s="268"/>
      <c r="J97" s="268"/>
      <c r="K97" s="268"/>
      <c r="L97" s="268"/>
      <c r="M97" s="268"/>
      <c r="N97" s="268"/>
      <c r="O97" s="268"/>
      <c r="P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row>
    <row r="98" spans="1:63" x14ac:dyDescent="0.25">
      <c r="A98" s="268"/>
      <c r="B98" s="268"/>
      <c r="C98" s="268"/>
      <c r="D98" s="268"/>
      <c r="E98" s="268"/>
      <c r="F98" s="268"/>
      <c r="G98" s="268"/>
      <c r="H98" s="268"/>
      <c r="I98" s="268"/>
      <c r="J98" s="268"/>
      <c r="K98" s="268"/>
      <c r="L98" s="268"/>
      <c r="M98" s="268"/>
      <c r="N98" s="268"/>
      <c r="O98" s="268"/>
      <c r="P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8"/>
      <c r="BB98" s="268"/>
      <c r="BC98" s="268"/>
      <c r="BD98" s="268"/>
      <c r="BE98" s="268"/>
      <c r="BF98" s="268"/>
      <c r="BG98" s="268"/>
      <c r="BH98" s="268"/>
      <c r="BI98" s="268"/>
      <c r="BJ98" s="268"/>
      <c r="BK98" s="268"/>
    </row>
    <row r="99" spans="1:63" x14ac:dyDescent="0.25">
      <c r="A99" s="268"/>
      <c r="B99" s="268"/>
      <c r="C99" s="268"/>
      <c r="D99" s="268"/>
      <c r="E99" s="268"/>
      <c r="F99" s="268"/>
      <c r="G99" s="268"/>
      <c r="H99" s="268"/>
      <c r="I99" s="268"/>
      <c r="J99" s="268"/>
      <c r="K99" s="268"/>
      <c r="L99" s="268"/>
      <c r="M99" s="268"/>
      <c r="N99" s="268"/>
      <c r="O99" s="268"/>
      <c r="P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row>
    <row r="100" spans="1:63" x14ac:dyDescent="0.25">
      <c r="A100" s="268"/>
      <c r="B100" s="268"/>
      <c r="C100" s="268"/>
      <c r="D100" s="268"/>
      <c r="E100" s="268"/>
      <c r="F100" s="268"/>
      <c r="G100" s="268"/>
      <c r="H100" s="268"/>
      <c r="I100" s="268"/>
      <c r="J100" s="268"/>
      <c r="K100" s="268"/>
      <c r="L100" s="268"/>
      <c r="M100" s="268"/>
      <c r="N100" s="268"/>
      <c r="O100" s="268"/>
      <c r="P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c r="BD100" s="268"/>
      <c r="BE100" s="268"/>
      <c r="BF100" s="268"/>
      <c r="BG100" s="268"/>
      <c r="BH100" s="268"/>
      <c r="BI100" s="268"/>
      <c r="BJ100" s="268"/>
      <c r="BK100" s="268"/>
    </row>
    <row r="101" spans="1:63" x14ac:dyDescent="0.25">
      <c r="A101" s="268"/>
      <c r="B101" s="268"/>
      <c r="C101" s="268"/>
      <c r="D101" s="268"/>
      <c r="E101" s="268"/>
      <c r="F101" s="268"/>
      <c r="G101" s="268"/>
      <c r="H101" s="268"/>
      <c r="I101" s="268"/>
      <c r="J101" s="268"/>
      <c r="K101" s="268"/>
      <c r="L101" s="268"/>
      <c r="M101" s="268"/>
      <c r="N101" s="268"/>
      <c r="O101" s="268"/>
      <c r="P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row>
    <row r="102" spans="1:63" x14ac:dyDescent="0.25">
      <c r="A102" s="268"/>
      <c r="B102" s="268"/>
      <c r="C102" s="268"/>
      <c r="D102" s="268"/>
      <c r="E102" s="268"/>
      <c r="F102" s="268"/>
      <c r="G102" s="268"/>
      <c r="H102" s="268"/>
      <c r="I102" s="268"/>
      <c r="J102" s="268"/>
      <c r="K102" s="268"/>
      <c r="L102" s="268"/>
      <c r="M102" s="268"/>
      <c r="N102" s="268"/>
      <c r="O102" s="268"/>
      <c r="P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c r="BJ102" s="268"/>
      <c r="BK102" s="268"/>
    </row>
    <row r="103" spans="1:63" x14ac:dyDescent="0.25">
      <c r="A103" s="268"/>
      <c r="B103" s="268"/>
      <c r="C103" s="268"/>
      <c r="D103" s="268"/>
      <c r="E103" s="268"/>
      <c r="F103" s="268"/>
      <c r="G103" s="268"/>
      <c r="H103" s="268"/>
      <c r="I103" s="268"/>
      <c r="J103" s="268"/>
      <c r="K103" s="268"/>
      <c r="L103" s="268"/>
      <c r="M103" s="268"/>
      <c r="N103" s="268"/>
      <c r="O103" s="268"/>
      <c r="P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8"/>
      <c r="BA103" s="268"/>
      <c r="BB103" s="268"/>
      <c r="BC103" s="268"/>
      <c r="BD103" s="268"/>
      <c r="BE103" s="268"/>
      <c r="BF103" s="268"/>
      <c r="BG103" s="268"/>
      <c r="BH103" s="268"/>
      <c r="BI103" s="268"/>
      <c r="BJ103" s="268"/>
      <c r="BK103" s="268"/>
    </row>
    <row r="104" spans="1:63" x14ac:dyDescent="0.25">
      <c r="A104" s="268"/>
      <c r="B104" s="268"/>
      <c r="C104" s="268"/>
      <c r="D104" s="268"/>
      <c r="E104" s="268"/>
      <c r="F104" s="268"/>
      <c r="G104" s="268"/>
      <c r="H104" s="268"/>
      <c r="I104" s="268"/>
      <c r="J104" s="268"/>
      <c r="K104" s="268"/>
      <c r="L104" s="268"/>
      <c r="M104" s="268"/>
      <c r="N104" s="268"/>
      <c r="O104" s="268"/>
      <c r="P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8"/>
      <c r="BA104" s="268"/>
      <c r="BB104" s="268"/>
      <c r="BC104" s="268"/>
      <c r="BD104" s="268"/>
      <c r="BE104" s="268"/>
      <c r="BF104" s="268"/>
      <c r="BG104" s="268"/>
      <c r="BH104" s="268"/>
      <c r="BI104" s="268"/>
      <c r="BJ104" s="268"/>
      <c r="BK104" s="268"/>
    </row>
    <row r="105" spans="1:63" x14ac:dyDescent="0.25">
      <c r="A105" s="268"/>
      <c r="B105" s="268"/>
      <c r="C105" s="268"/>
      <c r="D105" s="268"/>
      <c r="E105" s="268"/>
      <c r="F105" s="268"/>
      <c r="G105" s="268"/>
      <c r="H105" s="268"/>
      <c r="I105" s="268"/>
      <c r="J105" s="268"/>
      <c r="K105" s="268"/>
      <c r="L105" s="268"/>
      <c r="M105" s="268"/>
      <c r="N105" s="268"/>
      <c r="O105" s="268"/>
      <c r="P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8"/>
      <c r="BB105" s="268"/>
      <c r="BC105" s="268"/>
      <c r="BD105" s="268"/>
      <c r="BE105" s="268"/>
      <c r="BF105" s="268"/>
      <c r="BG105" s="268"/>
      <c r="BH105" s="268"/>
      <c r="BI105" s="268"/>
      <c r="BJ105" s="268"/>
      <c r="BK105" s="268"/>
    </row>
    <row r="106" spans="1:63" x14ac:dyDescent="0.25">
      <c r="A106" s="268"/>
      <c r="B106" s="268"/>
      <c r="C106" s="268"/>
      <c r="D106" s="268"/>
      <c r="E106" s="268"/>
      <c r="F106" s="268"/>
      <c r="G106" s="268"/>
      <c r="H106" s="268"/>
      <c r="I106" s="268"/>
      <c r="J106" s="268"/>
      <c r="K106" s="268"/>
      <c r="L106" s="268"/>
      <c r="M106" s="268"/>
      <c r="N106" s="268"/>
      <c r="O106" s="268"/>
      <c r="P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row>
    <row r="107" spans="1:63" x14ac:dyDescent="0.25">
      <c r="A107" s="268"/>
      <c r="B107" s="268"/>
      <c r="C107" s="268"/>
      <c r="D107" s="268"/>
      <c r="E107" s="268"/>
      <c r="F107" s="268"/>
      <c r="G107" s="268"/>
      <c r="H107" s="268"/>
      <c r="I107" s="268"/>
      <c r="J107" s="268"/>
      <c r="K107" s="268"/>
      <c r="L107" s="268"/>
      <c r="M107" s="268"/>
      <c r="N107" s="268"/>
      <c r="O107" s="268"/>
      <c r="P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8"/>
      <c r="AZ107" s="268"/>
      <c r="BA107" s="268"/>
      <c r="BB107" s="268"/>
      <c r="BC107" s="268"/>
      <c r="BD107" s="268"/>
      <c r="BE107" s="268"/>
      <c r="BF107" s="268"/>
      <c r="BG107" s="268"/>
      <c r="BH107" s="268"/>
      <c r="BI107" s="268"/>
      <c r="BJ107" s="268"/>
      <c r="BK107" s="268"/>
    </row>
    <row r="108" spans="1:63" x14ac:dyDescent="0.25">
      <c r="A108" s="268"/>
      <c r="B108" s="268"/>
      <c r="C108" s="268"/>
      <c r="D108" s="268"/>
      <c r="E108" s="268"/>
      <c r="F108" s="268"/>
      <c r="G108" s="268"/>
      <c r="H108" s="268"/>
      <c r="I108" s="268"/>
      <c r="J108" s="268"/>
      <c r="K108" s="268"/>
      <c r="L108" s="268"/>
      <c r="M108" s="268"/>
      <c r="N108" s="268"/>
      <c r="O108" s="268"/>
      <c r="P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8"/>
      <c r="BB108" s="268"/>
      <c r="BC108" s="268"/>
      <c r="BD108" s="268"/>
      <c r="BE108" s="268"/>
      <c r="BF108" s="268"/>
      <c r="BG108" s="268"/>
      <c r="BH108" s="268"/>
      <c r="BI108" s="268"/>
      <c r="BJ108" s="268"/>
      <c r="BK108" s="268"/>
    </row>
    <row r="109" spans="1:63" x14ac:dyDescent="0.25">
      <c r="A109" s="268"/>
      <c r="B109" s="268"/>
      <c r="C109" s="268"/>
      <c r="D109" s="268"/>
      <c r="E109" s="268"/>
      <c r="F109" s="268"/>
      <c r="G109" s="268"/>
      <c r="H109" s="268"/>
      <c r="I109" s="268"/>
      <c r="J109" s="268"/>
      <c r="K109" s="268"/>
      <c r="L109" s="268"/>
      <c r="M109" s="268"/>
      <c r="N109" s="268"/>
      <c r="O109" s="268"/>
      <c r="P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8"/>
      <c r="AU109" s="268"/>
      <c r="AV109" s="268"/>
      <c r="AW109" s="268"/>
      <c r="AX109" s="268"/>
      <c r="AY109" s="268"/>
      <c r="AZ109" s="268"/>
      <c r="BA109" s="268"/>
      <c r="BB109" s="268"/>
      <c r="BC109" s="268"/>
      <c r="BD109" s="268"/>
      <c r="BE109" s="268"/>
      <c r="BF109" s="268"/>
      <c r="BG109" s="268"/>
      <c r="BH109" s="268"/>
      <c r="BI109" s="268"/>
      <c r="BJ109" s="268"/>
      <c r="BK109" s="268"/>
    </row>
    <row r="110" spans="1:63" x14ac:dyDescent="0.25">
      <c r="A110" s="268"/>
      <c r="B110" s="268"/>
      <c r="C110" s="268"/>
      <c r="D110" s="268"/>
      <c r="E110" s="268"/>
      <c r="F110" s="268"/>
      <c r="G110" s="268"/>
      <c r="H110" s="268"/>
      <c r="I110" s="268"/>
      <c r="J110" s="268"/>
      <c r="K110" s="268"/>
      <c r="L110" s="268"/>
      <c r="M110" s="268"/>
      <c r="N110" s="268"/>
      <c r="O110" s="268"/>
      <c r="P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c r="AW110" s="268"/>
      <c r="AX110" s="268"/>
      <c r="AY110" s="268"/>
      <c r="AZ110" s="268"/>
      <c r="BA110" s="268"/>
      <c r="BB110" s="268"/>
      <c r="BC110" s="268"/>
      <c r="BD110" s="268"/>
      <c r="BE110" s="268"/>
      <c r="BF110" s="268"/>
      <c r="BG110" s="268"/>
      <c r="BH110" s="268"/>
      <c r="BI110" s="268"/>
      <c r="BJ110" s="268"/>
      <c r="BK110" s="268"/>
    </row>
    <row r="111" spans="1:63" x14ac:dyDescent="0.25">
      <c r="A111" s="268"/>
      <c r="B111" s="268"/>
      <c r="C111" s="268"/>
      <c r="D111" s="268"/>
      <c r="E111" s="268"/>
      <c r="F111" s="268"/>
      <c r="G111" s="268"/>
      <c r="H111" s="268"/>
      <c r="I111" s="268"/>
      <c r="J111" s="268"/>
      <c r="K111" s="268"/>
      <c r="L111" s="268"/>
      <c r="M111" s="268"/>
      <c r="N111" s="268"/>
      <c r="O111" s="268"/>
      <c r="P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268"/>
      <c r="AZ111" s="268"/>
      <c r="BA111" s="268"/>
      <c r="BB111" s="268"/>
      <c r="BC111" s="268"/>
      <c r="BD111" s="268"/>
      <c r="BE111" s="268"/>
      <c r="BF111" s="268"/>
      <c r="BG111" s="268"/>
      <c r="BH111" s="268"/>
      <c r="BI111" s="268"/>
      <c r="BJ111" s="268"/>
      <c r="BK111" s="268"/>
    </row>
    <row r="112" spans="1:63" x14ac:dyDescent="0.25">
      <c r="A112" s="268"/>
      <c r="B112" s="268"/>
      <c r="C112" s="268"/>
      <c r="D112" s="268"/>
      <c r="E112" s="268"/>
      <c r="F112" s="268"/>
      <c r="G112" s="268"/>
      <c r="H112" s="268"/>
      <c r="I112" s="268"/>
      <c r="J112" s="268"/>
      <c r="K112" s="268"/>
      <c r="L112" s="268"/>
      <c r="M112" s="268"/>
      <c r="N112" s="268"/>
      <c r="O112" s="268"/>
      <c r="P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c r="AY112" s="268"/>
      <c r="AZ112" s="268"/>
      <c r="BA112" s="268"/>
      <c r="BB112" s="268"/>
      <c r="BC112" s="268"/>
      <c r="BD112" s="268"/>
      <c r="BE112" s="268"/>
      <c r="BF112" s="268"/>
      <c r="BG112" s="268"/>
      <c r="BH112" s="268"/>
      <c r="BI112" s="268"/>
      <c r="BJ112" s="268"/>
      <c r="BK112" s="268"/>
    </row>
    <row r="113" spans="1:63" x14ac:dyDescent="0.25">
      <c r="A113" s="268"/>
      <c r="B113" s="268"/>
      <c r="C113" s="268"/>
      <c r="D113" s="268"/>
      <c r="E113" s="268"/>
      <c r="F113" s="268"/>
      <c r="G113" s="268"/>
      <c r="H113" s="268"/>
      <c r="I113" s="268"/>
      <c r="J113" s="268"/>
      <c r="K113" s="268"/>
      <c r="L113" s="268"/>
      <c r="M113" s="268"/>
      <c r="N113" s="268"/>
      <c r="O113" s="268"/>
      <c r="P113" s="268"/>
      <c r="W113" s="268"/>
      <c r="X113" s="268"/>
      <c r="Y113" s="268"/>
      <c r="Z113" s="268"/>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c r="AY113" s="268"/>
      <c r="AZ113" s="268"/>
      <c r="BA113" s="268"/>
      <c r="BB113" s="268"/>
      <c r="BC113" s="268"/>
      <c r="BD113" s="268"/>
      <c r="BE113" s="268"/>
      <c r="BF113" s="268"/>
      <c r="BG113" s="268"/>
      <c r="BH113" s="268"/>
      <c r="BI113" s="268"/>
      <c r="BJ113" s="268"/>
      <c r="BK113" s="268"/>
    </row>
    <row r="114" spans="1:63" x14ac:dyDescent="0.25">
      <c r="A114" s="268"/>
      <c r="B114" s="268"/>
      <c r="C114" s="268"/>
      <c r="D114" s="268"/>
      <c r="E114" s="268"/>
      <c r="F114" s="268"/>
      <c r="G114" s="268"/>
      <c r="H114" s="268"/>
      <c r="I114" s="268"/>
      <c r="J114" s="268"/>
      <c r="K114" s="268"/>
      <c r="L114" s="268"/>
      <c r="M114" s="268"/>
      <c r="N114" s="268"/>
      <c r="O114" s="268"/>
      <c r="P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8"/>
      <c r="BB114" s="268"/>
      <c r="BC114" s="268"/>
      <c r="BD114" s="268"/>
      <c r="BE114" s="268"/>
      <c r="BF114" s="268"/>
      <c r="BG114" s="268"/>
      <c r="BH114" s="268"/>
      <c r="BI114" s="268"/>
      <c r="BJ114" s="268"/>
      <c r="BK114" s="268"/>
    </row>
    <row r="115" spans="1:63" x14ac:dyDescent="0.25">
      <c r="A115" s="268"/>
      <c r="B115" s="268"/>
      <c r="C115" s="268"/>
      <c r="D115" s="268"/>
      <c r="E115" s="268"/>
      <c r="F115" s="268"/>
      <c r="G115" s="268"/>
      <c r="H115" s="268"/>
      <c r="I115" s="268"/>
      <c r="J115" s="268"/>
      <c r="K115" s="268"/>
      <c r="L115" s="268"/>
      <c r="M115" s="268"/>
      <c r="N115" s="268"/>
      <c r="O115" s="268"/>
      <c r="P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row>
    <row r="116" spans="1:63" x14ac:dyDescent="0.25">
      <c r="A116" s="268"/>
      <c r="B116" s="268"/>
      <c r="C116" s="268"/>
      <c r="D116" s="268"/>
      <c r="E116" s="268"/>
      <c r="F116" s="268"/>
      <c r="G116" s="268"/>
      <c r="H116" s="268"/>
      <c r="I116" s="268"/>
      <c r="J116" s="268"/>
      <c r="K116" s="268"/>
      <c r="L116" s="268"/>
      <c r="M116" s="268"/>
      <c r="N116" s="268"/>
      <c r="O116" s="268"/>
      <c r="P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K116" s="268"/>
    </row>
    <row r="117" spans="1:63" x14ac:dyDescent="0.25">
      <c r="A117" s="268"/>
      <c r="B117" s="268"/>
      <c r="C117" s="268"/>
      <c r="D117" s="268"/>
      <c r="E117" s="268"/>
      <c r="F117" s="268"/>
      <c r="G117" s="268"/>
      <c r="H117" s="268"/>
      <c r="I117" s="268"/>
      <c r="J117" s="268"/>
      <c r="K117" s="268"/>
      <c r="L117" s="268"/>
      <c r="M117" s="268"/>
      <c r="N117" s="268"/>
      <c r="O117" s="268"/>
      <c r="P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8"/>
      <c r="BB117" s="268"/>
      <c r="BC117" s="268"/>
      <c r="BD117" s="268"/>
      <c r="BE117" s="268"/>
      <c r="BF117" s="268"/>
      <c r="BG117" s="268"/>
      <c r="BH117" s="268"/>
      <c r="BI117" s="268"/>
      <c r="BJ117" s="268"/>
      <c r="BK117" s="268"/>
    </row>
    <row r="118" spans="1:63" x14ac:dyDescent="0.25">
      <c r="A118" s="268"/>
      <c r="B118" s="268"/>
      <c r="C118" s="268"/>
      <c r="D118" s="268"/>
      <c r="E118" s="268"/>
      <c r="F118" s="268"/>
      <c r="G118" s="268"/>
      <c r="H118" s="268"/>
      <c r="I118" s="268"/>
      <c r="J118" s="268"/>
      <c r="K118" s="268"/>
      <c r="L118" s="268"/>
      <c r="M118" s="268"/>
      <c r="N118" s="268"/>
      <c r="O118" s="268"/>
      <c r="P118" s="268"/>
      <c r="W118" s="268"/>
      <c r="X118" s="268"/>
      <c r="Y118" s="268"/>
      <c r="Z118" s="268"/>
      <c r="AA118" s="268"/>
      <c r="AB118" s="268"/>
      <c r="AC118" s="268"/>
      <c r="AD118" s="268"/>
      <c r="AE118" s="268"/>
      <c r="AF118" s="268"/>
      <c r="AG118" s="268"/>
      <c r="AH118" s="268"/>
      <c r="AI118" s="268"/>
      <c r="AJ118" s="268"/>
      <c r="AK118" s="268"/>
      <c r="AL118" s="268"/>
      <c r="AM118" s="268"/>
      <c r="AN118" s="268"/>
      <c r="AO118" s="268"/>
      <c r="AP118" s="268"/>
      <c r="AQ118" s="268"/>
      <c r="AR118" s="268"/>
      <c r="AS118" s="268"/>
      <c r="AT118" s="268"/>
      <c r="AU118" s="268"/>
      <c r="AV118" s="268"/>
      <c r="AW118" s="268"/>
      <c r="AX118" s="268"/>
      <c r="AY118" s="268"/>
      <c r="AZ118" s="268"/>
      <c r="BA118" s="268"/>
      <c r="BB118" s="268"/>
      <c r="BC118" s="268"/>
      <c r="BD118" s="268"/>
      <c r="BE118" s="268"/>
      <c r="BF118" s="268"/>
      <c r="BG118" s="268"/>
      <c r="BH118" s="268"/>
      <c r="BI118" s="268"/>
      <c r="BJ118" s="268"/>
      <c r="BK118" s="268"/>
    </row>
    <row r="119" spans="1:63" x14ac:dyDescent="0.25">
      <c r="A119" s="268"/>
      <c r="B119" s="268"/>
      <c r="C119" s="268"/>
      <c r="D119" s="268"/>
      <c r="E119" s="268"/>
      <c r="F119" s="268"/>
      <c r="G119" s="268"/>
      <c r="H119" s="268"/>
      <c r="I119" s="268"/>
      <c r="J119" s="268"/>
      <c r="K119" s="268"/>
      <c r="L119" s="268"/>
      <c r="M119" s="268"/>
      <c r="N119" s="268"/>
      <c r="O119" s="268"/>
      <c r="P119" s="268"/>
      <c r="W119" s="268"/>
      <c r="X119" s="268"/>
      <c r="Y119" s="268"/>
      <c r="Z119" s="268"/>
      <c r="AA119" s="268"/>
      <c r="AB119" s="268"/>
      <c r="AC119" s="268"/>
      <c r="AD119" s="268"/>
      <c r="AE119" s="268"/>
      <c r="AF119" s="268"/>
      <c r="AG119" s="268"/>
      <c r="AH119" s="268"/>
      <c r="AI119" s="268"/>
      <c r="AJ119" s="268"/>
      <c r="AK119" s="268"/>
      <c r="AL119" s="268"/>
      <c r="AM119" s="268"/>
      <c r="AN119" s="268"/>
      <c r="AO119" s="268"/>
      <c r="AP119" s="268"/>
      <c r="AQ119" s="268"/>
      <c r="AR119" s="268"/>
      <c r="AS119" s="268"/>
      <c r="AT119" s="268"/>
      <c r="AU119" s="268"/>
      <c r="AV119" s="268"/>
      <c r="AW119" s="268"/>
      <c r="AX119" s="268"/>
      <c r="AY119" s="268"/>
      <c r="AZ119" s="268"/>
      <c r="BA119" s="268"/>
      <c r="BB119" s="268"/>
      <c r="BC119" s="268"/>
      <c r="BD119" s="268"/>
      <c r="BE119" s="268"/>
      <c r="BF119" s="268"/>
      <c r="BG119" s="268"/>
      <c r="BH119" s="268"/>
      <c r="BI119" s="268"/>
      <c r="BJ119" s="268"/>
      <c r="BK119" s="268"/>
    </row>
    <row r="120" spans="1:63" x14ac:dyDescent="0.25">
      <c r="A120" s="268"/>
      <c r="B120" s="268"/>
      <c r="C120" s="268"/>
      <c r="D120" s="268"/>
      <c r="E120" s="268"/>
      <c r="F120" s="268"/>
      <c r="G120" s="268"/>
      <c r="H120" s="268"/>
      <c r="I120" s="268"/>
      <c r="J120" s="268"/>
      <c r="K120" s="268"/>
      <c r="L120" s="268"/>
      <c r="M120" s="268"/>
      <c r="N120" s="268"/>
      <c r="O120" s="268"/>
      <c r="P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8"/>
      <c r="AY120" s="268"/>
      <c r="AZ120" s="268"/>
      <c r="BA120" s="268"/>
      <c r="BB120" s="268"/>
      <c r="BC120" s="268"/>
      <c r="BD120" s="268"/>
      <c r="BE120" s="268"/>
      <c r="BF120" s="268"/>
      <c r="BG120" s="268"/>
      <c r="BH120" s="268"/>
      <c r="BI120" s="268"/>
      <c r="BJ120" s="268"/>
      <c r="BK120" s="268"/>
    </row>
    <row r="121" spans="1:63" x14ac:dyDescent="0.25">
      <c r="A121" s="268"/>
      <c r="B121" s="268"/>
      <c r="C121" s="268"/>
      <c r="D121" s="268"/>
      <c r="E121" s="268"/>
      <c r="F121" s="268"/>
      <c r="G121" s="268"/>
      <c r="H121" s="268"/>
      <c r="I121" s="268"/>
      <c r="J121" s="268"/>
      <c r="K121" s="268"/>
      <c r="L121" s="268"/>
      <c r="M121" s="268"/>
      <c r="N121" s="268"/>
      <c r="O121" s="268"/>
      <c r="P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c r="BD121" s="268"/>
      <c r="BE121" s="268"/>
      <c r="BF121" s="268"/>
      <c r="BG121" s="268"/>
      <c r="BH121" s="268"/>
      <c r="BI121" s="268"/>
      <c r="BJ121" s="268"/>
      <c r="BK121" s="268"/>
    </row>
    <row r="122" spans="1:63" x14ac:dyDescent="0.25">
      <c r="A122" s="268"/>
      <c r="B122" s="268"/>
      <c r="C122" s="268"/>
      <c r="D122" s="268"/>
      <c r="E122" s="268"/>
      <c r="F122" s="268"/>
      <c r="G122" s="268"/>
      <c r="H122" s="268"/>
      <c r="I122" s="268"/>
      <c r="J122" s="268"/>
      <c r="K122" s="268"/>
      <c r="L122" s="268"/>
      <c r="M122" s="268"/>
      <c r="N122" s="268"/>
      <c r="O122" s="268"/>
      <c r="P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c r="BD122" s="268"/>
      <c r="BE122" s="268"/>
      <c r="BF122" s="268"/>
      <c r="BG122" s="268"/>
      <c r="BH122" s="268"/>
      <c r="BI122" s="268"/>
      <c r="BJ122" s="268"/>
      <c r="BK122" s="268"/>
    </row>
    <row r="123" spans="1:63" x14ac:dyDescent="0.25">
      <c r="A123" s="268"/>
      <c r="B123" s="268"/>
      <c r="C123" s="268"/>
      <c r="D123" s="268"/>
      <c r="E123" s="268"/>
      <c r="F123" s="268"/>
      <c r="G123" s="268"/>
      <c r="H123" s="268"/>
      <c r="I123" s="268"/>
      <c r="J123" s="268"/>
      <c r="K123" s="268"/>
      <c r="L123" s="268"/>
      <c r="M123" s="268"/>
      <c r="N123" s="268"/>
      <c r="O123" s="268"/>
      <c r="P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row>
    <row r="124" spans="1:63" x14ac:dyDescent="0.25">
      <c r="A124" s="268"/>
      <c r="B124" s="268"/>
      <c r="C124" s="268"/>
      <c r="D124" s="268"/>
      <c r="E124" s="268"/>
      <c r="F124" s="268"/>
      <c r="G124" s="268"/>
      <c r="H124" s="268"/>
      <c r="I124" s="268"/>
      <c r="J124" s="268"/>
      <c r="K124" s="268"/>
      <c r="L124" s="268"/>
      <c r="M124" s="268"/>
      <c r="N124" s="268"/>
      <c r="O124" s="268"/>
      <c r="P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row>
    <row r="125" spans="1:63" x14ac:dyDescent="0.25">
      <c r="A125" s="268"/>
      <c r="B125" s="268"/>
      <c r="C125" s="268"/>
      <c r="D125" s="268"/>
      <c r="E125" s="268"/>
      <c r="F125" s="268"/>
      <c r="G125" s="268"/>
      <c r="H125" s="268"/>
      <c r="I125" s="268"/>
      <c r="J125" s="268"/>
      <c r="K125" s="268"/>
      <c r="L125" s="268"/>
      <c r="M125" s="268"/>
      <c r="N125" s="268"/>
      <c r="O125" s="268"/>
      <c r="P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row>
    <row r="126" spans="1:63" x14ac:dyDescent="0.25">
      <c r="A126" s="268"/>
      <c r="B126" s="268"/>
      <c r="C126" s="268"/>
      <c r="D126" s="268"/>
      <c r="E126" s="268"/>
      <c r="F126" s="268"/>
      <c r="G126" s="268"/>
      <c r="H126" s="268"/>
      <c r="I126" s="268"/>
      <c r="J126" s="268"/>
      <c r="K126" s="268"/>
      <c r="L126" s="268"/>
      <c r="M126" s="268"/>
      <c r="N126" s="268"/>
      <c r="O126" s="268"/>
      <c r="P126" s="268"/>
      <c r="W126" s="268"/>
      <c r="X126" s="268"/>
      <c r="Y126" s="268"/>
      <c r="Z126" s="268"/>
      <c r="AA126" s="268"/>
      <c r="AB126" s="268"/>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c r="AW126" s="268"/>
      <c r="AX126" s="268"/>
      <c r="AY126" s="268"/>
      <c r="AZ126" s="268"/>
      <c r="BA126" s="268"/>
      <c r="BB126" s="268"/>
      <c r="BC126" s="268"/>
      <c r="BD126" s="268"/>
      <c r="BE126" s="268"/>
      <c r="BF126" s="268"/>
      <c r="BG126" s="268"/>
      <c r="BH126" s="268"/>
      <c r="BI126" s="268"/>
      <c r="BJ126" s="268"/>
      <c r="BK126" s="268"/>
    </row>
    <row r="127" spans="1:63" x14ac:dyDescent="0.25">
      <c r="A127" s="268"/>
      <c r="B127" s="268"/>
      <c r="C127" s="268"/>
      <c r="D127" s="268"/>
      <c r="E127" s="268"/>
      <c r="F127" s="268"/>
      <c r="G127" s="268"/>
      <c r="H127" s="268"/>
      <c r="I127" s="268"/>
      <c r="J127" s="268"/>
      <c r="K127" s="268"/>
      <c r="L127" s="268"/>
      <c r="M127" s="268"/>
      <c r="N127" s="268"/>
      <c r="O127" s="268"/>
      <c r="P127" s="268"/>
      <c r="W127" s="268"/>
      <c r="X127" s="268"/>
      <c r="Y127" s="268"/>
      <c r="Z127" s="268"/>
      <c r="AA127" s="268"/>
      <c r="AB127" s="268"/>
      <c r="AC127" s="268"/>
      <c r="AD127" s="268"/>
      <c r="AE127" s="268"/>
      <c r="AF127" s="268"/>
      <c r="AG127" s="268"/>
      <c r="AH127" s="268"/>
      <c r="AI127" s="268"/>
      <c r="AJ127" s="268"/>
      <c r="AK127" s="268"/>
      <c r="AL127" s="268"/>
      <c r="AM127" s="268"/>
      <c r="AN127" s="268"/>
      <c r="AO127" s="268"/>
      <c r="AP127" s="268"/>
      <c r="AQ127" s="268"/>
      <c r="AR127" s="268"/>
      <c r="AS127" s="268"/>
      <c r="AT127" s="268"/>
      <c r="AU127" s="268"/>
      <c r="AV127" s="268"/>
      <c r="AW127" s="268"/>
      <c r="AX127" s="268"/>
      <c r="AY127" s="268"/>
      <c r="AZ127" s="268"/>
      <c r="BA127" s="268"/>
      <c r="BB127" s="268"/>
      <c r="BC127" s="268"/>
      <c r="BD127" s="268"/>
      <c r="BE127" s="268"/>
      <c r="BF127" s="268"/>
      <c r="BG127" s="268"/>
      <c r="BH127" s="268"/>
      <c r="BI127" s="268"/>
      <c r="BJ127" s="268"/>
      <c r="BK127" s="268"/>
    </row>
    <row r="128" spans="1:63" x14ac:dyDescent="0.25">
      <c r="A128" s="268"/>
      <c r="B128" s="268"/>
      <c r="C128" s="268"/>
      <c r="D128" s="268"/>
      <c r="E128" s="268"/>
      <c r="F128" s="268"/>
      <c r="G128" s="268"/>
      <c r="H128" s="268"/>
      <c r="I128" s="268"/>
      <c r="J128" s="268"/>
      <c r="K128" s="268"/>
      <c r="L128" s="268"/>
      <c r="M128" s="268"/>
      <c r="N128" s="268"/>
      <c r="O128" s="268"/>
      <c r="P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8"/>
      <c r="AY128" s="268"/>
      <c r="AZ128" s="268"/>
      <c r="BA128" s="268"/>
      <c r="BB128" s="268"/>
      <c r="BC128" s="268"/>
      <c r="BD128" s="268"/>
      <c r="BE128" s="268"/>
      <c r="BF128" s="268"/>
      <c r="BG128" s="268"/>
      <c r="BH128" s="268"/>
      <c r="BI128" s="268"/>
      <c r="BJ128" s="268"/>
      <c r="BK128" s="268"/>
    </row>
    <row r="129" spans="1:63" x14ac:dyDescent="0.25">
      <c r="A129" s="268"/>
      <c r="B129" s="268"/>
      <c r="C129" s="268"/>
      <c r="D129" s="268"/>
      <c r="E129" s="268"/>
      <c r="F129" s="268"/>
      <c r="G129" s="268"/>
      <c r="H129" s="268"/>
      <c r="I129" s="268"/>
      <c r="J129" s="268"/>
      <c r="K129" s="268"/>
      <c r="L129" s="268"/>
      <c r="M129" s="268"/>
      <c r="N129" s="268"/>
      <c r="O129" s="268"/>
      <c r="P129" s="268"/>
      <c r="W129" s="268"/>
      <c r="X129" s="268"/>
      <c r="Y129" s="268"/>
      <c r="Z129" s="268"/>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c r="BD129" s="268"/>
      <c r="BE129" s="268"/>
      <c r="BF129" s="268"/>
      <c r="BG129" s="268"/>
      <c r="BH129" s="268"/>
      <c r="BI129" s="268"/>
      <c r="BJ129" s="268"/>
      <c r="BK129" s="268"/>
    </row>
    <row r="130" spans="1:63" x14ac:dyDescent="0.25">
      <c r="A130" s="268"/>
      <c r="B130" s="268"/>
      <c r="C130" s="268"/>
      <c r="D130" s="268"/>
      <c r="E130" s="268"/>
      <c r="F130" s="268"/>
      <c r="G130" s="268"/>
      <c r="H130" s="268"/>
      <c r="I130" s="268"/>
      <c r="J130" s="268"/>
      <c r="K130" s="268"/>
      <c r="L130" s="268"/>
      <c r="M130" s="268"/>
      <c r="N130" s="268"/>
      <c r="O130" s="268"/>
      <c r="P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8"/>
      <c r="BB130" s="268"/>
      <c r="BC130" s="268"/>
      <c r="BD130" s="268"/>
      <c r="BE130" s="268"/>
      <c r="BF130" s="268"/>
      <c r="BG130" s="268"/>
      <c r="BH130" s="268"/>
      <c r="BI130" s="268"/>
      <c r="BJ130" s="268"/>
      <c r="BK130" s="268"/>
    </row>
    <row r="131" spans="1:63" x14ac:dyDescent="0.25">
      <c r="A131" s="268"/>
      <c r="B131" s="268"/>
      <c r="C131" s="268"/>
      <c r="D131" s="268"/>
      <c r="E131" s="268"/>
      <c r="F131" s="268"/>
      <c r="G131" s="268"/>
      <c r="H131" s="268"/>
      <c r="I131" s="268"/>
      <c r="J131" s="268"/>
      <c r="K131" s="268"/>
      <c r="L131" s="268"/>
      <c r="M131" s="268"/>
      <c r="N131" s="268"/>
      <c r="O131" s="268"/>
      <c r="P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8"/>
      <c r="AY131" s="268"/>
      <c r="AZ131" s="268"/>
      <c r="BA131" s="268"/>
      <c r="BB131" s="268"/>
      <c r="BC131" s="268"/>
      <c r="BD131" s="268"/>
      <c r="BE131" s="268"/>
      <c r="BF131" s="268"/>
      <c r="BG131" s="268"/>
      <c r="BH131" s="268"/>
      <c r="BI131" s="268"/>
      <c r="BJ131" s="268"/>
      <c r="BK131" s="268"/>
    </row>
    <row r="132" spans="1:63" x14ac:dyDescent="0.25">
      <c r="A132" s="268"/>
      <c r="B132" s="268"/>
      <c r="C132" s="268"/>
      <c r="D132" s="268"/>
      <c r="E132" s="268"/>
      <c r="F132" s="268"/>
      <c r="G132" s="268"/>
      <c r="H132" s="268"/>
      <c r="I132" s="268"/>
      <c r="J132" s="268"/>
      <c r="K132" s="268"/>
      <c r="L132" s="268"/>
      <c r="M132" s="268"/>
      <c r="N132" s="268"/>
      <c r="O132" s="268"/>
      <c r="P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row>
    <row r="133" spans="1:63" x14ac:dyDescent="0.25">
      <c r="A133" s="268"/>
      <c r="B133" s="268"/>
      <c r="C133" s="268"/>
      <c r="D133" s="268"/>
      <c r="E133" s="268"/>
      <c r="F133" s="268"/>
      <c r="G133" s="268"/>
      <c r="H133" s="268"/>
      <c r="I133" s="268"/>
      <c r="J133" s="268"/>
      <c r="K133" s="268"/>
      <c r="L133" s="268"/>
      <c r="M133" s="268"/>
      <c r="N133" s="268"/>
      <c r="O133" s="268"/>
      <c r="P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row>
    <row r="134" spans="1:63" x14ac:dyDescent="0.25">
      <c r="A134" s="268"/>
      <c r="B134" s="268"/>
      <c r="C134" s="268"/>
      <c r="D134" s="268"/>
      <c r="E134" s="268"/>
      <c r="F134" s="268"/>
      <c r="G134" s="268"/>
      <c r="H134" s="268"/>
      <c r="I134" s="268"/>
      <c r="J134" s="268"/>
      <c r="K134" s="268"/>
      <c r="L134" s="268"/>
      <c r="M134" s="268"/>
      <c r="N134" s="268"/>
      <c r="O134" s="268"/>
      <c r="P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row>
    <row r="135" spans="1:63" x14ac:dyDescent="0.25">
      <c r="A135" s="268"/>
      <c r="B135" s="268"/>
      <c r="C135" s="268"/>
      <c r="D135" s="268"/>
      <c r="E135" s="268"/>
      <c r="F135" s="268"/>
      <c r="G135" s="268"/>
      <c r="H135" s="268"/>
      <c r="I135" s="268"/>
      <c r="J135" s="268"/>
      <c r="K135" s="268"/>
      <c r="L135" s="268"/>
      <c r="M135" s="268"/>
      <c r="N135" s="268"/>
      <c r="O135" s="268"/>
      <c r="P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row>
    <row r="136" spans="1:63" x14ac:dyDescent="0.25">
      <c r="A136" s="268"/>
      <c r="B136" s="268"/>
      <c r="C136" s="268"/>
      <c r="D136" s="268"/>
      <c r="E136" s="268"/>
      <c r="F136" s="268"/>
      <c r="G136" s="268"/>
      <c r="H136" s="268"/>
      <c r="I136" s="268"/>
      <c r="J136" s="268"/>
      <c r="K136" s="268"/>
      <c r="L136" s="268"/>
      <c r="M136" s="268"/>
      <c r="N136" s="268"/>
      <c r="O136" s="268"/>
      <c r="P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row>
    <row r="137" spans="1:63" x14ac:dyDescent="0.25">
      <c r="A137" s="268"/>
      <c r="B137" s="268"/>
      <c r="C137" s="268"/>
      <c r="D137" s="268"/>
      <c r="E137" s="268"/>
      <c r="F137" s="268"/>
      <c r="G137" s="268"/>
      <c r="H137" s="268"/>
      <c r="I137" s="268"/>
      <c r="J137" s="268"/>
      <c r="K137" s="268"/>
      <c r="L137" s="268"/>
      <c r="M137" s="268"/>
      <c r="N137" s="268"/>
      <c r="O137" s="268"/>
      <c r="P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row>
    <row r="138" spans="1:63" x14ac:dyDescent="0.25">
      <c r="A138" s="268"/>
      <c r="B138" s="268"/>
      <c r="C138" s="268"/>
      <c r="D138" s="268"/>
      <c r="E138" s="268"/>
      <c r="F138" s="268"/>
      <c r="G138" s="268"/>
      <c r="H138" s="268"/>
      <c r="I138" s="268"/>
      <c r="J138" s="268"/>
      <c r="K138" s="268"/>
      <c r="L138" s="268"/>
      <c r="M138" s="268"/>
      <c r="N138" s="268"/>
      <c r="O138" s="268"/>
      <c r="P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row>
    <row r="139" spans="1:63" x14ac:dyDescent="0.25">
      <c r="A139" s="268"/>
      <c r="B139" s="268"/>
      <c r="C139" s="268"/>
      <c r="D139" s="268"/>
      <c r="E139" s="268"/>
      <c r="F139" s="268"/>
      <c r="G139" s="268"/>
      <c r="H139" s="268"/>
      <c r="I139" s="268"/>
      <c r="J139" s="268"/>
      <c r="K139" s="268"/>
      <c r="L139" s="268"/>
      <c r="M139" s="268"/>
      <c r="N139" s="268"/>
      <c r="O139" s="268"/>
      <c r="P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row>
    <row r="140" spans="1:63" x14ac:dyDescent="0.25">
      <c r="A140" s="268"/>
      <c r="B140" s="268"/>
      <c r="C140" s="268"/>
      <c r="D140" s="268"/>
      <c r="E140" s="268"/>
      <c r="F140" s="268"/>
      <c r="G140" s="268"/>
      <c r="H140" s="268"/>
      <c r="I140" s="268"/>
      <c r="J140" s="268"/>
      <c r="K140" s="268"/>
      <c r="L140" s="268"/>
      <c r="M140" s="268"/>
      <c r="N140" s="268"/>
      <c r="O140" s="268"/>
      <c r="P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row>
    <row r="141" spans="1:63" x14ac:dyDescent="0.25">
      <c r="A141" s="268"/>
      <c r="B141" s="268"/>
      <c r="C141" s="268"/>
      <c r="D141" s="268"/>
      <c r="E141" s="268"/>
      <c r="F141" s="268"/>
      <c r="G141" s="268"/>
      <c r="H141" s="268"/>
      <c r="I141" s="268"/>
      <c r="J141" s="268"/>
      <c r="K141" s="268"/>
      <c r="L141" s="268"/>
      <c r="M141" s="268"/>
      <c r="N141" s="268"/>
      <c r="O141" s="268"/>
      <c r="P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row>
    <row r="142" spans="1:63" x14ac:dyDescent="0.25">
      <c r="A142" s="268"/>
      <c r="B142" s="268"/>
      <c r="C142" s="268"/>
      <c r="D142" s="268"/>
      <c r="E142" s="268"/>
      <c r="F142" s="268"/>
      <c r="G142" s="268"/>
      <c r="H142" s="268"/>
      <c r="I142" s="268"/>
      <c r="J142" s="268"/>
      <c r="K142" s="268"/>
      <c r="L142" s="268"/>
      <c r="M142" s="268"/>
      <c r="N142" s="268"/>
      <c r="O142" s="268"/>
      <c r="P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row>
    <row r="143" spans="1:63" x14ac:dyDescent="0.25">
      <c r="A143" s="268"/>
      <c r="B143" s="268"/>
      <c r="C143" s="268"/>
      <c r="D143" s="268"/>
      <c r="E143" s="268"/>
      <c r="F143" s="268"/>
      <c r="G143" s="268"/>
      <c r="H143" s="268"/>
      <c r="I143" s="268"/>
      <c r="J143" s="268"/>
      <c r="K143" s="268"/>
      <c r="L143" s="268"/>
      <c r="M143" s="268"/>
      <c r="N143" s="268"/>
      <c r="O143" s="268"/>
      <c r="P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row>
    <row r="144" spans="1:63" x14ac:dyDescent="0.25">
      <c r="A144" s="268"/>
      <c r="B144" s="268"/>
      <c r="C144" s="268"/>
      <c r="D144" s="268"/>
      <c r="E144" s="268"/>
      <c r="F144" s="268"/>
      <c r="G144" s="268"/>
      <c r="H144" s="268"/>
      <c r="I144" s="268"/>
      <c r="J144" s="268"/>
      <c r="K144" s="268"/>
      <c r="L144" s="268"/>
      <c r="M144" s="268"/>
      <c r="N144" s="268"/>
      <c r="O144" s="268"/>
      <c r="P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row>
    <row r="145" spans="1:63" x14ac:dyDescent="0.25">
      <c r="A145" s="268"/>
      <c r="B145" s="268"/>
      <c r="C145" s="268"/>
      <c r="D145" s="268"/>
      <c r="E145" s="268"/>
      <c r="F145" s="268"/>
      <c r="G145" s="268"/>
      <c r="H145" s="268"/>
      <c r="I145" s="268"/>
      <c r="J145" s="268"/>
      <c r="K145" s="268"/>
      <c r="L145" s="268"/>
      <c r="M145" s="268"/>
      <c r="N145" s="268"/>
      <c r="O145" s="268"/>
      <c r="P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row>
    <row r="146" spans="1:63" x14ac:dyDescent="0.25">
      <c r="A146" s="268"/>
      <c r="B146" s="268"/>
      <c r="C146" s="268"/>
      <c r="D146" s="268"/>
      <c r="E146" s="268"/>
      <c r="F146" s="268"/>
      <c r="G146" s="268"/>
      <c r="H146" s="268"/>
      <c r="I146" s="268"/>
      <c r="J146" s="268"/>
      <c r="K146" s="268"/>
      <c r="L146" s="268"/>
      <c r="M146" s="268"/>
      <c r="N146" s="268"/>
      <c r="O146" s="268"/>
      <c r="P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row>
    <row r="147" spans="1:63" x14ac:dyDescent="0.25">
      <c r="A147" s="268"/>
      <c r="B147" s="268"/>
      <c r="C147" s="268"/>
      <c r="D147" s="268"/>
      <c r="E147" s="268"/>
      <c r="F147" s="268"/>
      <c r="G147" s="268"/>
      <c r="H147" s="268"/>
      <c r="I147" s="268"/>
      <c r="J147" s="268"/>
      <c r="K147" s="268"/>
      <c r="L147" s="268"/>
      <c r="M147" s="268"/>
      <c r="N147" s="268"/>
      <c r="O147" s="268"/>
      <c r="P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row>
    <row r="148" spans="1:63" x14ac:dyDescent="0.25">
      <c r="A148" s="268"/>
      <c r="B148" s="268"/>
      <c r="C148" s="268"/>
      <c r="D148" s="268"/>
      <c r="E148" s="268"/>
      <c r="F148" s="268"/>
      <c r="G148" s="268"/>
      <c r="H148" s="268"/>
      <c r="I148" s="268"/>
      <c r="J148" s="268"/>
      <c r="K148" s="268"/>
      <c r="L148" s="268"/>
      <c r="M148" s="268"/>
      <c r="N148" s="268"/>
      <c r="O148" s="268"/>
      <c r="P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row>
    <row r="149" spans="1:63" x14ac:dyDescent="0.25">
      <c r="A149" s="268"/>
      <c r="B149" s="268"/>
      <c r="C149" s="268"/>
      <c r="D149" s="268"/>
      <c r="E149" s="268"/>
      <c r="F149" s="268"/>
      <c r="G149" s="268"/>
      <c r="H149" s="268"/>
      <c r="I149" s="268"/>
      <c r="J149" s="268"/>
      <c r="K149" s="268"/>
      <c r="L149" s="268"/>
      <c r="M149" s="268"/>
      <c r="N149" s="268"/>
      <c r="O149" s="268"/>
      <c r="P149" s="268"/>
      <c r="W149" s="268"/>
      <c r="X149" s="268"/>
      <c r="Y149" s="268"/>
      <c r="Z149" s="268"/>
      <c r="AA149" s="268"/>
      <c r="AB149" s="268"/>
      <c r="AC149" s="268"/>
      <c r="AD149" s="268"/>
      <c r="AE149" s="268"/>
      <c r="AF149" s="268"/>
      <c r="AG149" s="268"/>
      <c r="AH149" s="268"/>
      <c r="AI149" s="268"/>
      <c r="AJ149" s="268"/>
      <c r="AK149" s="268"/>
      <c r="AL149" s="268"/>
      <c r="AM149" s="268"/>
      <c r="AN149" s="268"/>
      <c r="AO149" s="268"/>
      <c r="AP149" s="268"/>
      <c r="AQ149" s="268"/>
      <c r="AR149" s="268"/>
      <c r="AS149" s="268"/>
      <c r="AT149" s="268"/>
      <c r="AU149" s="268"/>
      <c r="AV149" s="268"/>
      <c r="AW149" s="268"/>
      <c r="AX149" s="268"/>
      <c r="AY149" s="268"/>
      <c r="AZ149" s="268"/>
      <c r="BA149" s="268"/>
      <c r="BB149" s="268"/>
      <c r="BC149" s="268"/>
      <c r="BD149" s="268"/>
      <c r="BE149" s="268"/>
      <c r="BF149" s="268"/>
      <c r="BG149" s="268"/>
      <c r="BH149" s="268"/>
      <c r="BI149" s="268"/>
      <c r="BJ149" s="268"/>
      <c r="BK149" s="268"/>
    </row>
    <row r="150" spans="1:63" x14ac:dyDescent="0.25">
      <c r="A150" s="268"/>
      <c r="B150" s="268"/>
      <c r="C150" s="268"/>
      <c r="D150" s="268"/>
      <c r="E150" s="268"/>
      <c r="F150" s="268"/>
      <c r="G150" s="268"/>
      <c r="H150" s="268"/>
      <c r="I150" s="268"/>
      <c r="J150" s="268"/>
      <c r="K150" s="268"/>
      <c r="L150" s="268"/>
      <c r="M150" s="268"/>
      <c r="N150" s="268"/>
      <c r="O150" s="268"/>
      <c r="P150" s="268"/>
      <c r="W150" s="268"/>
      <c r="X150" s="268"/>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c r="AT150" s="268"/>
      <c r="AU150" s="268"/>
      <c r="AV150" s="268"/>
      <c r="AW150" s="268"/>
      <c r="AX150" s="268"/>
      <c r="AY150" s="268"/>
      <c r="AZ150" s="268"/>
      <c r="BA150" s="268"/>
      <c r="BB150" s="268"/>
      <c r="BC150" s="268"/>
      <c r="BD150" s="268"/>
      <c r="BE150" s="268"/>
      <c r="BF150" s="268"/>
      <c r="BG150" s="268"/>
      <c r="BH150" s="268"/>
      <c r="BI150" s="268"/>
      <c r="BJ150" s="268"/>
      <c r="BK150" s="268"/>
    </row>
    <row r="151" spans="1:63" x14ac:dyDescent="0.25">
      <c r="A151" s="268"/>
      <c r="B151" s="268"/>
      <c r="C151" s="268"/>
      <c r="D151" s="268"/>
      <c r="E151" s="268"/>
      <c r="F151" s="268"/>
      <c r="G151" s="268"/>
      <c r="H151" s="268"/>
      <c r="I151" s="268"/>
      <c r="J151" s="268"/>
      <c r="K151" s="268"/>
      <c r="L151" s="268"/>
      <c r="M151" s="268"/>
      <c r="N151" s="268"/>
      <c r="O151" s="268"/>
      <c r="P151" s="268"/>
      <c r="W151" s="268"/>
      <c r="X151" s="268"/>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c r="BC151" s="268"/>
      <c r="BD151" s="268"/>
      <c r="BE151" s="268"/>
      <c r="BF151" s="268"/>
      <c r="BG151" s="268"/>
      <c r="BH151" s="268"/>
      <c r="BI151" s="268"/>
      <c r="BJ151" s="268"/>
      <c r="BK151" s="268"/>
    </row>
    <row r="152" spans="1:63" x14ac:dyDescent="0.25">
      <c r="A152" s="268"/>
      <c r="B152" s="268"/>
      <c r="C152" s="268"/>
      <c r="D152" s="268"/>
      <c r="E152" s="268"/>
      <c r="F152" s="268"/>
      <c r="G152" s="268"/>
      <c r="H152" s="268"/>
      <c r="I152" s="268"/>
      <c r="J152" s="268"/>
      <c r="K152" s="268"/>
      <c r="L152" s="268"/>
      <c r="M152" s="268"/>
      <c r="N152" s="268"/>
      <c r="O152" s="268"/>
      <c r="P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8"/>
      <c r="AU152" s="268"/>
      <c r="AV152" s="268"/>
      <c r="AW152" s="268"/>
      <c r="AX152" s="268"/>
      <c r="AY152" s="268"/>
      <c r="AZ152" s="268"/>
      <c r="BA152" s="268"/>
      <c r="BB152" s="268"/>
      <c r="BC152" s="268"/>
      <c r="BD152" s="268"/>
      <c r="BE152" s="268"/>
      <c r="BF152" s="268"/>
      <c r="BG152" s="268"/>
      <c r="BH152" s="268"/>
      <c r="BI152" s="268"/>
      <c r="BJ152" s="268"/>
      <c r="BK152" s="268"/>
    </row>
    <row r="153" spans="1:63" x14ac:dyDescent="0.25">
      <c r="A153" s="268"/>
      <c r="B153" s="268"/>
      <c r="C153" s="268"/>
      <c r="D153" s="268"/>
      <c r="E153" s="268"/>
      <c r="F153" s="268"/>
      <c r="G153" s="268"/>
      <c r="H153" s="268"/>
      <c r="I153" s="268"/>
      <c r="J153" s="268"/>
      <c r="K153" s="268"/>
      <c r="L153" s="268"/>
      <c r="M153" s="268"/>
      <c r="N153" s="268"/>
      <c r="O153" s="268"/>
      <c r="P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8"/>
      <c r="AY153" s="268"/>
      <c r="AZ153" s="268"/>
      <c r="BA153" s="268"/>
      <c r="BB153" s="268"/>
      <c r="BC153" s="268"/>
      <c r="BD153" s="268"/>
      <c r="BE153" s="268"/>
      <c r="BF153" s="268"/>
      <c r="BG153" s="268"/>
      <c r="BH153" s="268"/>
      <c r="BI153" s="268"/>
      <c r="BJ153" s="268"/>
      <c r="BK153" s="268"/>
    </row>
    <row r="154" spans="1:63" x14ac:dyDescent="0.25">
      <c r="A154" s="268"/>
      <c r="B154" s="268"/>
      <c r="C154" s="268"/>
      <c r="D154" s="268"/>
      <c r="E154" s="268"/>
      <c r="F154" s="268"/>
      <c r="G154" s="268"/>
      <c r="H154" s="268"/>
      <c r="I154" s="268"/>
      <c r="J154" s="268"/>
      <c r="K154" s="268"/>
      <c r="L154" s="268"/>
      <c r="M154" s="268"/>
      <c r="N154" s="268"/>
      <c r="O154" s="268"/>
      <c r="P154" s="268"/>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8"/>
      <c r="AR154" s="268"/>
      <c r="AS154" s="268"/>
      <c r="AT154" s="268"/>
      <c r="AU154" s="268"/>
      <c r="AV154" s="268"/>
      <c r="AW154" s="268"/>
      <c r="AX154" s="268"/>
      <c r="AY154" s="268"/>
      <c r="AZ154" s="268"/>
      <c r="BA154" s="268"/>
      <c r="BB154" s="268"/>
      <c r="BC154" s="268"/>
      <c r="BD154" s="268"/>
      <c r="BE154" s="268"/>
      <c r="BF154" s="268"/>
      <c r="BG154" s="268"/>
      <c r="BH154" s="268"/>
      <c r="BI154" s="268"/>
      <c r="BJ154" s="268"/>
      <c r="BK154" s="268"/>
    </row>
    <row r="155" spans="1:63" x14ac:dyDescent="0.25">
      <c r="A155" s="268"/>
      <c r="B155" s="268"/>
      <c r="C155" s="268"/>
      <c r="D155" s="268"/>
      <c r="E155" s="268"/>
      <c r="F155" s="268"/>
      <c r="G155" s="268"/>
      <c r="H155" s="268"/>
      <c r="I155" s="268"/>
      <c r="J155" s="268"/>
      <c r="K155" s="268"/>
      <c r="L155" s="268"/>
      <c r="M155" s="268"/>
      <c r="N155" s="268"/>
      <c r="O155" s="268"/>
      <c r="P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c r="BD155" s="268"/>
      <c r="BE155" s="268"/>
      <c r="BF155" s="268"/>
      <c r="BG155" s="268"/>
      <c r="BH155" s="268"/>
      <c r="BI155" s="268"/>
      <c r="BJ155" s="268"/>
      <c r="BK155" s="268"/>
    </row>
    <row r="156" spans="1:63" x14ac:dyDescent="0.25">
      <c r="A156" s="268"/>
      <c r="B156" s="268"/>
      <c r="C156" s="268"/>
      <c r="D156" s="268"/>
      <c r="E156" s="268"/>
      <c r="F156" s="268"/>
      <c r="G156" s="268"/>
      <c r="H156" s="268"/>
      <c r="I156" s="268"/>
      <c r="J156" s="268"/>
      <c r="K156" s="268"/>
      <c r="L156" s="268"/>
      <c r="M156" s="268"/>
      <c r="N156" s="268"/>
      <c r="O156" s="268"/>
      <c r="P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8"/>
      <c r="BD156" s="268"/>
      <c r="BE156" s="268"/>
      <c r="BF156" s="268"/>
      <c r="BG156" s="268"/>
      <c r="BH156" s="268"/>
      <c r="BI156" s="268"/>
      <c r="BJ156" s="268"/>
      <c r="BK156" s="268"/>
    </row>
    <row r="157" spans="1:63" x14ac:dyDescent="0.25">
      <c r="A157" s="268"/>
      <c r="B157" s="268"/>
      <c r="C157" s="268"/>
      <c r="D157" s="268"/>
      <c r="E157" s="268"/>
      <c r="F157" s="268"/>
      <c r="G157" s="268"/>
      <c r="H157" s="268"/>
      <c r="I157" s="268"/>
      <c r="J157" s="268"/>
      <c r="K157" s="268"/>
      <c r="L157" s="268"/>
      <c r="M157" s="268"/>
      <c r="N157" s="268"/>
      <c r="O157" s="268"/>
      <c r="P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c r="BC157" s="268"/>
      <c r="BD157" s="268"/>
      <c r="BE157" s="268"/>
      <c r="BF157" s="268"/>
      <c r="BG157" s="268"/>
      <c r="BH157" s="268"/>
      <c r="BI157" s="268"/>
      <c r="BJ157" s="268"/>
      <c r="BK157" s="268"/>
    </row>
    <row r="158" spans="1:63" x14ac:dyDescent="0.25">
      <c r="A158" s="268"/>
      <c r="B158" s="268"/>
      <c r="C158" s="268"/>
      <c r="D158" s="268"/>
      <c r="E158" s="268"/>
      <c r="F158" s="268"/>
      <c r="G158" s="268"/>
      <c r="H158" s="268"/>
      <c r="I158" s="268"/>
      <c r="J158" s="268"/>
      <c r="K158" s="268"/>
      <c r="L158" s="268"/>
      <c r="M158" s="268"/>
      <c r="N158" s="268"/>
      <c r="O158" s="268"/>
      <c r="P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c r="BC158" s="268"/>
      <c r="BD158" s="268"/>
      <c r="BE158" s="268"/>
      <c r="BF158" s="268"/>
      <c r="BG158" s="268"/>
      <c r="BH158" s="268"/>
      <c r="BI158" s="268"/>
      <c r="BJ158" s="268"/>
      <c r="BK158" s="268"/>
    </row>
    <row r="159" spans="1:63" x14ac:dyDescent="0.25">
      <c r="A159" s="268"/>
      <c r="B159" s="268"/>
      <c r="C159" s="268"/>
      <c r="D159" s="268"/>
      <c r="E159" s="268"/>
      <c r="F159" s="268"/>
      <c r="G159" s="268"/>
      <c r="H159" s="268"/>
      <c r="I159" s="268"/>
      <c r="J159" s="268"/>
      <c r="K159" s="268"/>
      <c r="L159" s="268"/>
      <c r="M159" s="268"/>
      <c r="N159" s="268"/>
      <c r="O159" s="268"/>
      <c r="P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c r="BC159" s="268"/>
      <c r="BD159" s="268"/>
      <c r="BE159" s="268"/>
      <c r="BF159" s="268"/>
      <c r="BG159" s="268"/>
      <c r="BH159" s="268"/>
      <c r="BI159" s="268"/>
      <c r="BJ159" s="268"/>
      <c r="BK159" s="268"/>
    </row>
    <row r="160" spans="1:63" x14ac:dyDescent="0.25">
      <c r="A160" s="268"/>
      <c r="B160" s="268"/>
      <c r="C160" s="268"/>
      <c r="D160" s="268"/>
      <c r="E160" s="268"/>
      <c r="F160" s="268"/>
      <c r="G160" s="268"/>
      <c r="H160" s="268"/>
      <c r="I160" s="268"/>
      <c r="J160" s="268"/>
      <c r="K160" s="268"/>
      <c r="L160" s="268"/>
      <c r="M160" s="268"/>
      <c r="N160" s="268"/>
      <c r="O160" s="268"/>
      <c r="P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c r="BH160" s="268"/>
      <c r="BI160" s="268"/>
      <c r="BJ160" s="268"/>
      <c r="BK160" s="268"/>
    </row>
    <row r="161" spans="1:63" x14ac:dyDescent="0.25">
      <c r="A161" s="268"/>
      <c r="B161" s="268"/>
      <c r="C161" s="268"/>
      <c r="D161" s="268"/>
      <c r="E161" s="268"/>
      <c r="F161" s="268"/>
      <c r="G161" s="268"/>
      <c r="H161" s="268"/>
      <c r="I161" s="268"/>
      <c r="J161" s="268"/>
      <c r="K161" s="268"/>
      <c r="L161" s="268"/>
      <c r="M161" s="268"/>
      <c r="N161" s="268"/>
      <c r="O161" s="268"/>
      <c r="P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8"/>
      <c r="AY161" s="268"/>
      <c r="AZ161" s="268"/>
      <c r="BA161" s="268"/>
      <c r="BB161" s="268"/>
      <c r="BC161" s="268"/>
      <c r="BD161" s="268"/>
      <c r="BE161" s="268"/>
      <c r="BF161" s="268"/>
      <c r="BG161" s="268"/>
      <c r="BH161" s="268"/>
      <c r="BI161" s="268"/>
      <c r="BJ161" s="268"/>
      <c r="BK161" s="268"/>
    </row>
    <row r="162" spans="1:63" x14ac:dyDescent="0.25">
      <c r="A162" s="268"/>
      <c r="B162" s="268"/>
      <c r="C162" s="268"/>
      <c r="D162" s="268"/>
      <c r="E162" s="268"/>
      <c r="F162" s="268"/>
      <c r="G162" s="268"/>
      <c r="H162" s="268"/>
      <c r="I162" s="268"/>
      <c r="J162" s="268"/>
      <c r="K162" s="268"/>
      <c r="L162" s="268"/>
      <c r="M162" s="268"/>
      <c r="N162" s="268"/>
      <c r="O162" s="268"/>
      <c r="P162" s="268"/>
      <c r="W162" s="268"/>
      <c r="X162" s="268"/>
      <c r="Y162" s="268"/>
      <c r="Z162" s="268"/>
      <c r="AA162" s="268"/>
      <c r="AB162" s="268"/>
      <c r="AC162" s="268"/>
      <c r="AD162" s="268"/>
      <c r="AE162" s="268"/>
      <c r="AF162" s="268"/>
      <c r="AG162" s="268"/>
      <c r="AH162" s="268"/>
      <c r="AI162" s="268"/>
      <c r="AJ162" s="268"/>
      <c r="AK162" s="268"/>
      <c r="AL162" s="268"/>
      <c r="AM162" s="268"/>
      <c r="AN162" s="268"/>
      <c r="AO162" s="268"/>
      <c r="AP162" s="268"/>
      <c r="AQ162" s="268"/>
      <c r="AR162" s="268"/>
      <c r="AS162" s="268"/>
      <c r="AT162" s="268"/>
      <c r="AU162" s="268"/>
      <c r="AV162" s="268"/>
      <c r="AW162" s="268"/>
      <c r="AX162" s="268"/>
      <c r="AY162" s="268"/>
      <c r="AZ162" s="268"/>
      <c r="BA162" s="268"/>
      <c r="BB162" s="268"/>
      <c r="BC162" s="268"/>
      <c r="BD162" s="268"/>
      <c r="BE162" s="268"/>
      <c r="BF162" s="268"/>
      <c r="BG162" s="268"/>
      <c r="BH162" s="268"/>
      <c r="BI162" s="268"/>
      <c r="BJ162" s="268"/>
      <c r="BK162" s="268"/>
    </row>
    <row r="163" spans="1:63" x14ac:dyDescent="0.25">
      <c r="A163" s="268"/>
      <c r="B163" s="268"/>
      <c r="C163" s="268"/>
      <c r="D163" s="268"/>
      <c r="E163" s="268"/>
      <c r="F163" s="268"/>
      <c r="G163" s="268"/>
      <c r="H163" s="268"/>
      <c r="I163" s="268"/>
      <c r="J163" s="268"/>
      <c r="K163" s="268"/>
      <c r="L163" s="268"/>
      <c r="M163" s="268"/>
      <c r="N163" s="268"/>
      <c r="O163" s="268"/>
      <c r="P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c r="BC163" s="268"/>
      <c r="BD163" s="268"/>
      <c r="BE163" s="268"/>
      <c r="BF163" s="268"/>
      <c r="BG163" s="268"/>
      <c r="BH163" s="268"/>
      <c r="BI163" s="268"/>
      <c r="BJ163" s="268"/>
      <c r="BK163" s="268"/>
    </row>
    <row r="164" spans="1:63" x14ac:dyDescent="0.25">
      <c r="A164" s="268"/>
      <c r="B164" s="268"/>
      <c r="C164" s="268"/>
      <c r="D164" s="268"/>
      <c r="E164" s="268"/>
      <c r="F164" s="268"/>
      <c r="G164" s="268"/>
      <c r="H164" s="268"/>
      <c r="I164" s="268"/>
      <c r="J164" s="268"/>
      <c r="K164" s="268"/>
      <c r="L164" s="268"/>
      <c r="M164" s="268"/>
      <c r="N164" s="268"/>
      <c r="O164" s="268"/>
      <c r="P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8"/>
      <c r="AY164" s="268"/>
      <c r="AZ164" s="268"/>
      <c r="BA164" s="268"/>
      <c r="BB164" s="268"/>
      <c r="BC164" s="268"/>
      <c r="BD164" s="268"/>
      <c r="BE164" s="268"/>
      <c r="BF164" s="268"/>
      <c r="BG164" s="268"/>
      <c r="BH164" s="268"/>
      <c r="BI164" s="268"/>
      <c r="BJ164" s="268"/>
      <c r="BK164" s="268"/>
    </row>
    <row r="165" spans="1:63" x14ac:dyDescent="0.25">
      <c r="A165" s="268"/>
      <c r="B165" s="268"/>
      <c r="C165" s="268"/>
      <c r="D165" s="268"/>
      <c r="E165" s="268"/>
      <c r="F165" s="268"/>
      <c r="G165" s="268"/>
      <c r="H165" s="268"/>
      <c r="I165" s="268"/>
      <c r="J165" s="268"/>
      <c r="K165" s="268"/>
      <c r="L165" s="268"/>
      <c r="M165" s="268"/>
      <c r="N165" s="268"/>
      <c r="O165" s="268"/>
      <c r="P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c r="BC165" s="268"/>
      <c r="BD165" s="268"/>
      <c r="BE165" s="268"/>
      <c r="BF165" s="268"/>
      <c r="BG165" s="268"/>
      <c r="BH165" s="268"/>
      <c r="BI165" s="268"/>
      <c r="BJ165" s="268"/>
      <c r="BK165" s="268"/>
    </row>
    <row r="166" spans="1:63" x14ac:dyDescent="0.25">
      <c r="A166" s="268"/>
      <c r="B166" s="268"/>
      <c r="C166" s="268"/>
      <c r="D166" s="268"/>
      <c r="E166" s="268"/>
      <c r="F166" s="268"/>
      <c r="G166" s="268"/>
      <c r="H166" s="268"/>
      <c r="I166" s="268"/>
      <c r="J166" s="268"/>
      <c r="K166" s="268"/>
      <c r="L166" s="268"/>
      <c r="M166" s="268"/>
      <c r="N166" s="268"/>
      <c r="O166" s="268"/>
      <c r="P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8"/>
      <c r="AZ166" s="268"/>
      <c r="BA166" s="268"/>
      <c r="BB166" s="268"/>
      <c r="BC166" s="268"/>
      <c r="BD166" s="268"/>
      <c r="BE166" s="268"/>
      <c r="BF166" s="268"/>
      <c r="BG166" s="268"/>
      <c r="BH166" s="268"/>
      <c r="BI166" s="268"/>
      <c r="BJ166" s="268"/>
      <c r="BK166" s="268"/>
    </row>
    <row r="167" spans="1:63" x14ac:dyDescent="0.25">
      <c r="A167" s="268"/>
      <c r="B167" s="268"/>
      <c r="C167" s="268"/>
      <c r="D167" s="268"/>
      <c r="E167" s="268"/>
      <c r="F167" s="268"/>
      <c r="G167" s="268"/>
      <c r="H167" s="268"/>
      <c r="I167" s="268"/>
      <c r="J167" s="268"/>
      <c r="K167" s="268"/>
      <c r="L167" s="268"/>
      <c r="M167" s="268"/>
      <c r="N167" s="268"/>
      <c r="O167" s="268"/>
      <c r="P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c r="BD167" s="268"/>
      <c r="BE167" s="268"/>
      <c r="BF167" s="268"/>
      <c r="BG167" s="268"/>
      <c r="BH167" s="268"/>
      <c r="BI167" s="268"/>
      <c r="BJ167" s="268"/>
      <c r="BK167" s="268"/>
    </row>
    <row r="168" spans="1:63" x14ac:dyDescent="0.25">
      <c r="A168" s="268"/>
      <c r="B168" s="268"/>
      <c r="C168" s="268"/>
      <c r="D168" s="268"/>
      <c r="E168" s="268"/>
      <c r="F168" s="268"/>
      <c r="G168" s="268"/>
      <c r="H168" s="268"/>
      <c r="I168" s="268"/>
      <c r="J168" s="268"/>
      <c r="K168" s="268"/>
      <c r="L168" s="268"/>
      <c r="M168" s="268"/>
      <c r="N168" s="268"/>
      <c r="O168" s="268"/>
      <c r="P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8"/>
      <c r="AY168" s="268"/>
      <c r="AZ168" s="268"/>
      <c r="BA168" s="268"/>
      <c r="BB168" s="268"/>
      <c r="BC168" s="268"/>
      <c r="BD168" s="268"/>
      <c r="BE168" s="268"/>
      <c r="BF168" s="268"/>
      <c r="BG168" s="268"/>
      <c r="BH168" s="268"/>
      <c r="BI168" s="268"/>
      <c r="BJ168" s="268"/>
      <c r="BK168" s="268"/>
    </row>
    <row r="169" spans="1:63" x14ac:dyDescent="0.25">
      <c r="A169" s="268"/>
      <c r="B169" s="268"/>
      <c r="C169" s="268"/>
      <c r="D169" s="268"/>
      <c r="E169" s="268"/>
      <c r="F169" s="268"/>
      <c r="G169" s="268"/>
      <c r="H169" s="268"/>
      <c r="I169" s="268"/>
      <c r="J169" s="268"/>
      <c r="K169" s="268"/>
      <c r="L169" s="268"/>
      <c r="M169" s="268"/>
      <c r="N169" s="268"/>
      <c r="O169" s="268"/>
      <c r="P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268"/>
      <c r="AY169" s="268"/>
      <c r="AZ169" s="268"/>
      <c r="BA169" s="268"/>
      <c r="BB169" s="268"/>
      <c r="BC169" s="268"/>
      <c r="BD169" s="268"/>
      <c r="BE169" s="268"/>
      <c r="BF169" s="268"/>
      <c r="BG169" s="268"/>
      <c r="BH169" s="268"/>
      <c r="BI169" s="268"/>
      <c r="BJ169" s="268"/>
      <c r="BK169" s="268"/>
    </row>
    <row r="170" spans="1:63" x14ac:dyDescent="0.25">
      <c r="A170" s="268"/>
      <c r="B170" s="268"/>
      <c r="C170" s="268"/>
      <c r="D170" s="268"/>
      <c r="E170" s="268"/>
      <c r="F170" s="268"/>
      <c r="G170" s="268"/>
      <c r="H170" s="268"/>
      <c r="I170" s="268"/>
      <c r="J170" s="268"/>
      <c r="K170" s="268"/>
      <c r="L170" s="268"/>
      <c r="M170" s="268"/>
      <c r="N170" s="268"/>
      <c r="O170" s="268"/>
      <c r="P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8"/>
      <c r="AQ170" s="268"/>
      <c r="AR170" s="268"/>
      <c r="AS170" s="268"/>
      <c r="AT170" s="268"/>
      <c r="AU170" s="268"/>
      <c r="AV170" s="268"/>
      <c r="AW170" s="268"/>
      <c r="AX170" s="268"/>
      <c r="AY170" s="268"/>
      <c r="AZ170" s="268"/>
      <c r="BA170" s="268"/>
      <c r="BB170" s="268"/>
      <c r="BC170" s="268"/>
      <c r="BD170" s="268"/>
      <c r="BE170" s="268"/>
      <c r="BF170" s="268"/>
      <c r="BG170" s="268"/>
      <c r="BH170" s="268"/>
      <c r="BI170" s="268"/>
      <c r="BJ170" s="268"/>
      <c r="BK170" s="268"/>
    </row>
    <row r="171" spans="1:63" x14ac:dyDescent="0.25">
      <c r="A171" s="268"/>
      <c r="B171" s="268"/>
      <c r="C171" s="268"/>
      <c r="D171" s="268"/>
      <c r="E171" s="268"/>
      <c r="F171" s="268"/>
      <c r="G171" s="268"/>
      <c r="H171" s="268"/>
      <c r="I171" s="268"/>
      <c r="J171" s="268"/>
      <c r="K171" s="268"/>
      <c r="L171" s="268"/>
      <c r="M171" s="268"/>
      <c r="N171" s="268"/>
      <c r="O171" s="268"/>
      <c r="P171" s="268"/>
      <c r="W171" s="268"/>
      <c r="X171" s="268"/>
      <c r="Y171" s="268"/>
      <c r="Z171" s="268"/>
      <c r="AA171" s="268"/>
      <c r="AB171" s="268"/>
      <c r="AC171" s="268"/>
      <c r="AD171" s="268"/>
      <c r="AE171" s="268"/>
      <c r="AF171" s="268"/>
      <c r="AG171" s="268"/>
      <c r="AH171" s="268"/>
      <c r="AI171" s="268"/>
      <c r="AJ171" s="268"/>
      <c r="AK171" s="268"/>
      <c r="AL171" s="268"/>
      <c r="AM171" s="268"/>
      <c r="AN171" s="268"/>
      <c r="AO171" s="268"/>
      <c r="AP171" s="268"/>
      <c r="AQ171" s="268"/>
      <c r="AR171" s="268"/>
      <c r="AS171" s="268"/>
      <c r="AT171" s="268"/>
      <c r="AU171" s="268"/>
      <c r="AV171" s="268"/>
      <c r="AW171" s="268"/>
      <c r="AX171" s="268"/>
      <c r="AY171" s="268"/>
      <c r="AZ171" s="268"/>
      <c r="BA171" s="268"/>
      <c r="BB171" s="268"/>
      <c r="BC171" s="268"/>
      <c r="BD171" s="268"/>
      <c r="BE171" s="268"/>
      <c r="BF171" s="268"/>
      <c r="BG171" s="268"/>
      <c r="BH171" s="268"/>
      <c r="BI171" s="268"/>
      <c r="BJ171" s="268"/>
      <c r="BK171" s="268"/>
    </row>
    <row r="172" spans="1:63" x14ac:dyDescent="0.25">
      <c r="A172" s="268"/>
      <c r="B172" s="268"/>
      <c r="C172" s="268"/>
      <c r="D172" s="268"/>
      <c r="E172" s="268"/>
      <c r="F172" s="268"/>
      <c r="G172" s="268"/>
      <c r="H172" s="268"/>
      <c r="I172" s="268"/>
      <c r="J172" s="268"/>
      <c r="K172" s="268"/>
      <c r="L172" s="268"/>
      <c r="M172" s="268"/>
      <c r="N172" s="268"/>
      <c r="O172" s="268"/>
      <c r="P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8"/>
      <c r="AY172" s="268"/>
      <c r="AZ172" s="268"/>
      <c r="BA172" s="268"/>
      <c r="BB172" s="268"/>
      <c r="BC172" s="268"/>
      <c r="BD172" s="268"/>
      <c r="BE172" s="268"/>
      <c r="BF172" s="268"/>
      <c r="BG172" s="268"/>
      <c r="BH172" s="268"/>
      <c r="BI172" s="268"/>
      <c r="BJ172" s="268"/>
      <c r="BK172" s="268"/>
    </row>
    <row r="173" spans="1:63" x14ac:dyDescent="0.25">
      <c r="A173" s="268"/>
      <c r="B173" s="268"/>
      <c r="C173" s="268"/>
      <c r="D173" s="268"/>
      <c r="E173" s="268"/>
      <c r="F173" s="268"/>
      <c r="G173" s="268"/>
      <c r="H173" s="268"/>
      <c r="I173" s="268"/>
      <c r="J173" s="268"/>
      <c r="K173" s="268"/>
      <c r="L173" s="268"/>
      <c r="M173" s="268"/>
      <c r="N173" s="268"/>
      <c r="O173" s="268"/>
      <c r="P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8"/>
      <c r="AQ173" s="268"/>
      <c r="AR173" s="268"/>
      <c r="AS173" s="268"/>
      <c r="AT173" s="268"/>
      <c r="AU173" s="268"/>
      <c r="AV173" s="268"/>
      <c r="AW173" s="268"/>
      <c r="AX173" s="268"/>
      <c r="AY173" s="268"/>
      <c r="AZ173" s="268"/>
      <c r="BA173" s="268"/>
      <c r="BB173" s="268"/>
      <c r="BC173" s="268"/>
      <c r="BD173" s="268"/>
      <c r="BE173" s="268"/>
      <c r="BF173" s="268"/>
      <c r="BG173" s="268"/>
      <c r="BH173" s="268"/>
      <c r="BI173" s="268"/>
      <c r="BJ173" s="268"/>
      <c r="BK173" s="268"/>
    </row>
    <row r="174" spans="1:63" x14ac:dyDescent="0.25">
      <c r="A174" s="268"/>
      <c r="B174" s="268"/>
      <c r="C174" s="268"/>
      <c r="D174" s="268"/>
      <c r="E174" s="268"/>
      <c r="F174" s="268"/>
      <c r="G174" s="268"/>
      <c r="H174" s="268"/>
      <c r="I174" s="268"/>
      <c r="J174" s="268"/>
      <c r="K174" s="268"/>
      <c r="L174" s="268"/>
      <c r="M174" s="268"/>
      <c r="N174" s="268"/>
      <c r="O174" s="268"/>
      <c r="P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8"/>
      <c r="AQ174" s="268"/>
      <c r="AR174" s="268"/>
      <c r="AS174" s="268"/>
      <c r="AT174" s="268"/>
      <c r="AU174" s="268"/>
      <c r="AV174" s="268"/>
      <c r="AW174" s="268"/>
      <c r="AX174" s="268"/>
      <c r="AY174" s="268"/>
      <c r="AZ174" s="268"/>
      <c r="BA174" s="268"/>
      <c r="BB174" s="268"/>
      <c r="BC174" s="268"/>
      <c r="BD174" s="268"/>
      <c r="BE174" s="268"/>
      <c r="BF174" s="268"/>
      <c r="BG174" s="268"/>
      <c r="BH174" s="268"/>
      <c r="BI174" s="268"/>
      <c r="BJ174" s="268"/>
      <c r="BK174" s="268"/>
    </row>
    <row r="175" spans="1:63" x14ac:dyDescent="0.25">
      <c r="A175" s="268"/>
      <c r="B175" s="268"/>
      <c r="C175" s="268"/>
      <c r="D175" s="268"/>
      <c r="E175" s="268"/>
      <c r="F175" s="268"/>
      <c r="G175" s="268"/>
      <c r="H175" s="268"/>
      <c r="I175" s="268"/>
      <c r="J175" s="268"/>
      <c r="K175" s="268"/>
      <c r="L175" s="268"/>
      <c r="M175" s="268"/>
      <c r="N175" s="268"/>
      <c r="O175" s="268"/>
      <c r="P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8"/>
      <c r="AQ175" s="268"/>
      <c r="AR175" s="268"/>
      <c r="AS175" s="268"/>
      <c r="AT175" s="268"/>
      <c r="AU175" s="268"/>
      <c r="AV175" s="268"/>
      <c r="AW175" s="268"/>
      <c r="AX175" s="268"/>
      <c r="AY175" s="268"/>
      <c r="AZ175" s="268"/>
      <c r="BA175" s="268"/>
      <c r="BB175" s="268"/>
      <c r="BC175" s="268"/>
      <c r="BD175" s="268"/>
      <c r="BE175" s="268"/>
      <c r="BF175" s="268"/>
      <c r="BG175" s="268"/>
      <c r="BH175" s="268"/>
      <c r="BI175" s="268"/>
      <c r="BJ175" s="268"/>
      <c r="BK175" s="268"/>
    </row>
    <row r="176" spans="1:63" x14ac:dyDescent="0.25">
      <c r="A176" s="268"/>
      <c r="B176" s="268"/>
      <c r="C176" s="268"/>
      <c r="D176" s="268"/>
      <c r="E176" s="268"/>
      <c r="F176" s="268"/>
      <c r="G176" s="268"/>
      <c r="H176" s="268"/>
      <c r="I176" s="268"/>
      <c r="J176" s="268"/>
      <c r="K176" s="268"/>
      <c r="L176" s="268"/>
      <c r="M176" s="268"/>
      <c r="N176" s="268"/>
      <c r="O176" s="268"/>
      <c r="P176" s="268"/>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8"/>
      <c r="AR176" s="268"/>
      <c r="AS176" s="268"/>
      <c r="AT176" s="268"/>
      <c r="AU176" s="268"/>
      <c r="AV176" s="268"/>
      <c r="AW176" s="268"/>
      <c r="AX176" s="268"/>
      <c r="AY176" s="268"/>
      <c r="AZ176" s="268"/>
      <c r="BA176" s="268"/>
      <c r="BB176" s="268"/>
      <c r="BC176" s="268"/>
      <c r="BD176" s="268"/>
      <c r="BE176" s="268"/>
      <c r="BF176" s="268"/>
      <c r="BG176" s="268"/>
      <c r="BH176" s="268"/>
      <c r="BI176" s="268"/>
      <c r="BJ176" s="268"/>
      <c r="BK176" s="268"/>
    </row>
    <row r="177" spans="1:63" x14ac:dyDescent="0.25">
      <c r="A177" s="268"/>
      <c r="B177" s="268"/>
      <c r="C177" s="268"/>
      <c r="D177" s="268"/>
      <c r="E177" s="268"/>
      <c r="F177" s="268"/>
      <c r="G177" s="268"/>
      <c r="H177" s="268"/>
      <c r="I177" s="268"/>
      <c r="J177" s="268"/>
      <c r="K177" s="268"/>
      <c r="L177" s="268"/>
      <c r="M177" s="268"/>
      <c r="N177" s="268"/>
      <c r="O177" s="268"/>
      <c r="P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268"/>
      <c r="AY177" s="268"/>
      <c r="AZ177" s="268"/>
      <c r="BA177" s="268"/>
      <c r="BB177" s="268"/>
      <c r="BC177" s="268"/>
      <c r="BD177" s="268"/>
      <c r="BE177" s="268"/>
      <c r="BF177" s="268"/>
      <c r="BG177" s="268"/>
      <c r="BH177" s="268"/>
      <c r="BI177" s="268"/>
      <c r="BJ177" s="268"/>
      <c r="BK177" s="268"/>
    </row>
    <row r="178" spans="1:63" x14ac:dyDescent="0.25">
      <c r="A178" s="268"/>
      <c r="B178" s="268"/>
      <c r="C178" s="268"/>
      <c r="D178" s="268"/>
      <c r="E178" s="268"/>
      <c r="F178" s="268"/>
      <c r="G178" s="268"/>
      <c r="H178" s="268"/>
      <c r="I178" s="268"/>
      <c r="J178" s="268"/>
      <c r="K178" s="268"/>
      <c r="L178" s="268"/>
      <c r="M178" s="268"/>
      <c r="N178" s="268"/>
      <c r="O178" s="268"/>
      <c r="P178" s="268"/>
      <c r="W178" s="268"/>
      <c r="X178" s="268"/>
      <c r="Y178" s="268"/>
      <c r="Z178" s="268"/>
      <c r="AA178" s="268"/>
      <c r="AB178" s="268"/>
      <c r="AC178" s="268"/>
      <c r="AD178" s="268"/>
      <c r="AE178" s="268"/>
      <c r="AF178" s="268"/>
      <c r="AG178" s="268"/>
      <c r="AH178" s="268"/>
      <c r="AI178" s="268"/>
      <c r="AJ178" s="268"/>
      <c r="AK178" s="268"/>
      <c r="AL178" s="268"/>
      <c r="AM178" s="268"/>
      <c r="AN178" s="268"/>
      <c r="AO178" s="268"/>
      <c r="AP178" s="268"/>
      <c r="AQ178" s="268"/>
      <c r="AR178" s="268"/>
      <c r="AS178" s="268"/>
      <c r="AT178" s="268"/>
      <c r="AU178" s="268"/>
      <c r="AV178" s="268"/>
      <c r="AW178" s="268"/>
      <c r="AX178" s="268"/>
      <c r="AY178" s="268"/>
      <c r="AZ178" s="268"/>
      <c r="BA178" s="268"/>
      <c r="BB178" s="268"/>
      <c r="BC178" s="268"/>
      <c r="BD178" s="268"/>
      <c r="BE178" s="268"/>
      <c r="BF178" s="268"/>
      <c r="BG178" s="268"/>
      <c r="BH178" s="268"/>
      <c r="BI178" s="268"/>
      <c r="BJ178" s="268"/>
      <c r="BK178" s="268"/>
    </row>
    <row r="179" spans="1:63" x14ac:dyDescent="0.25">
      <c r="A179" s="268"/>
      <c r="B179" s="268"/>
      <c r="C179" s="268"/>
      <c r="D179" s="268"/>
      <c r="E179" s="268"/>
      <c r="F179" s="268"/>
      <c r="G179" s="268"/>
      <c r="H179" s="268"/>
      <c r="I179" s="268"/>
      <c r="J179" s="268"/>
      <c r="K179" s="268"/>
      <c r="L179" s="268"/>
      <c r="M179" s="268"/>
      <c r="N179" s="268"/>
      <c r="O179" s="268"/>
      <c r="P179" s="268"/>
      <c r="W179" s="268"/>
      <c r="X179" s="268"/>
      <c r="Y179" s="268"/>
      <c r="Z179" s="268"/>
      <c r="AA179" s="268"/>
      <c r="AB179" s="268"/>
      <c r="AC179" s="268"/>
      <c r="AD179" s="268"/>
      <c r="AE179" s="268"/>
      <c r="AF179" s="268"/>
      <c r="AG179" s="268"/>
      <c r="AH179" s="268"/>
      <c r="AI179" s="268"/>
      <c r="AJ179" s="268"/>
      <c r="AK179" s="268"/>
      <c r="AL179" s="268"/>
      <c r="AM179" s="268"/>
      <c r="AN179" s="268"/>
      <c r="AO179" s="268"/>
      <c r="AP179" s="268"/>
      <c r="AQ179" s="268"/>
      <c r="AR179" s="268"/>
      <c r="AS179" s="268"/>
      <c r="AT179" s="268"/>
      <c r="AU179" s="268"/>
      <c r="AV179" s="268"/>
      <c r="AW179" s="268"/>
      <c r="AX179" s="268"/>
      <c r="AY179" s="268"/>
      <c r="AZ179" s="268"/>
      <c r="BA179" s="268"/>
      <c r="BB179" s="268"/>
      <c r="BC179" s="268"/>
      <c r="BD179" s="268"/>
      <c r="BE179" s="268"/>
      <c r="BF179" s="268"/>
      <c r="BG179" s="268"/>
      <c r="BH179" s="268"/>
      <c r="BI179" s="268"/>
      <c r="BJ179" s="268"/>
      <c r="BK179" s="268"/>
    </row>
    <row r="180" spans="1:63" x14ac:dyDescent="0.25">
      <c r="A180" s="268"/>
      <c r="B180" s="268"/>
      <c r="C180" s="268"/>
      <c r="D180" s="268"/>
      <c r="E180" s="268"/>
      <c r="F180" s="268"/>
      <c r="G180" s="268"/>
      <c r="H180" s="268"/>
      <c r="I180" s="268"/>
      <c r="J180" s="268"/>
      <c r="K180" s="268"/>
      <c r="L180" s="268"/>
      <c r="M180" s="268"/>
      <c r="N180" s="268"/>
      <c r="O180" s="268"/>
      <c r="P180" s="268"/>
      <c r="W180" s="268"/>
      <c r="X180" s="268"/>
      <c r="Y180" s="268"/>
      <c r="Z180" s="268"/>
      <c r="AA180" s="268"/>
      <c r="AB180" s="268"/>
      <c r="AC180" s="268"/>
      <c r="AD180" s="268"/>
      <c r="AE180" s="268"/>
      <c r="AF180" s="268"/>
      <c r="AG180" s="268"/>
      <c r="AH180" s="268"/>
      <c r="AI180" s="268"/>
      <c r="AJ180" s="268"/>
      <c r="AK180" s="268"/>
      <c r="AL180" s="268"/>
      <c r="AM180" s="268"/>
      <c r="AN180" s="268"/>
      <c r="AO180" s="268"/>
      <c r="AP180" s="268"/>
      <c r="AQ180" s="268"/>
      <c r="AR180" s="268"/>
      <c r="AS180" s="268"/>
      <c r="AT180" s="268"/>
      <c r="AU180" s="268"/>
      <c r="AV180" s="268"/>
      <c r="AW180" s="268"/>
      <c r="AX180" s="268"/>
      <c r="AY180" s="268"/>
      <c r="AZ180" s="268"/>
      <c r="BA180" s="268"/>
      <c r="BB180" s="268"/>
      <c r="BC180" s="268"/>
      <c r="BD180" s="268"/>
      <c r="BE180" s="268"/>
      <c r="BF180" s="268"/>
      <c r="BG180" s="268"/>
      <c r="BH180" s="268"/>
      <c r="BI180" s="268"/>
      <c r="BJ180" s="268"/>
      <c r="BK180" s="268"/>
    </row>
    <row r="181" spans="1:63" x14ac:dyDescent="0.25">
      <c r="A181" s="268"/>
      <c r="B181" s="268"/>
      <c r="C181" s="268"/>
      <c r="D181" s="268"/>
      <c r="E181" s="268"/>
      <c r="F181" s="268"/>
      <c r="G181" s="268"/>
      <c r="H181" s="268"/>
      <c r="I181" s="268"/>
      <c r="J181" s="268"/>
      <c r="K181" s="268"/>
      <c r="L181" s="268"/>
      <c r="M181" s="268"/>
      <c r="N181" s="268"/>
      <c r="O181" s="268"/>
      <c r="P181" s="268"/>
      <c r="W181" s="268"/>
      <c r="X181" s="268"/>
      <c r="Y181" s="268"/>
      <c r="Z181" s="268"/>
      <c r="AA181" s="268"/>
      <c r="AB181" s="268"/>
      <c r="AC181" s="268"/>
      <c r="AD181" s="268"/>
      <c r="AE181" s="268"/>
      <c r="AF181" s="268"/>
      <c r="AG181" s="268"/>
      <c r="AH181" s="268"/>
      <c r="AI181" s="268"/>
      <c r="AJ181" s="268"/>
      <c r="AK181" s="268"/>
      <c r="AL181" s="268"/>
      <c r="AM181" s="268"/>
      <c r="AN181" s="268"/>
      <c r="AO181" s="268"/>
      <c r="AP181" s="268"/>
      <c r="AQ181" s="268"/>
      <c r="AR181" s="268"/>
      <c r="AS181" s="268"/>
      <c r="AT181" s="268"/>
      <c r="AU181" s="268"/>
      <c r="AV181" s="268"/>
      <c r="AW181" s="268"/>
      <c r="AX181" s="268"/>
      <c r="AY181" s="268"/>
      <c r="AZ181" s="268"/>
      <c r="BA181" s="268"/>
      <c r="BB181" s="268"/>
      <c r="BC181" s="268"/>
      <c r="BD181" s="268"/>
      <c r="BE181" s="268"/>
      <c r="BF181" s="268"/>
      <c r="BG181" s="268"/>
      <c r="BH181" s="268"/>
      <c r="BI181" s="268"/>
      <c r="BJ181" s="268"/>
      <c r="BK181" s="268"/>
    </row>
    <row r="182" spans="1:63" x14ac:dyDescent="0.25">
      <c r="A182" s="268"/>
      <c r="B182" s="268"/>
      <c r="C182" s="268"/>
      <c r="D182" s="268"/>
      <c r="E182" s="268"/>
      <c r="F182" s="268"/>
      <c r="G182" s="268"/>
      <c r="H182" s="268"/>
      <c r="I182" s="268"/>
      <c r="J182" s="268"/>
      <c r="K182" s="268"/>
      <c r="L182" s="268"/>
      <c r="M182" s="268"/>
      <c r="N182" s="268"/>
      <c r="O182" s="268"/>
      <c r="P182" s="268"/>
      <c r="W182" s="268"/>
      <c r="X182" s="268"/>
      <c r="Y182" s="268"/>
      <c r="Z182" s="268"/>
      <c r="AA182" s="268"/>
      <c r="AB182" s="268"/>
      <c r="AC182" s="268"/>
      <c r="AD182" s="268"/>
      <c r="AE182" s="268"/>
      <c r="AF182" s="268"/>
      <c r="AG182" s="268"/>
      <c r="AH182" s="268"/>
      <c r="AI182" s="268"/>
      <c r="AJ182" s="268"/>
      <c r="AK182" s="268"/>
      <c r="AL182" s="268"/>
      <c r="AM182" s="268"/>
      <c r="AN182" s="268"/>
      <c r="AO182" s="268"/>
      <c r="AP182" s="268"/>
      <c r="AQ182" s="268"/>
      <c r="AR182" s="268"/>
      <c r="AS182" s="268"/>
      <c r="AT182" s="268"/>
      <c r="AU182" s="268"/>
      <c r="AV182" s="268"/>
      <c r="AW182" s="268"/>
      <c r="AX182" s="268"/>
      <c r="AY182" s="268"/>
      <c r="AZ182" s="268"/>
      <c r="BA182" s="268"/>
      <c r="BB182" s="268"/>
      <c r="BC182" s="268"/>
      <c r="BD182" s="268"/>
      <c r="BE182" s="268"/>
      <c r="BF182" s="268"/>
      <c r="BG182" s="268"/>
      <c r="BH182" s="268"/>
      <c r="BI182" s="268"/>
      <c r="BJ182" s="268"/>
      <c r="BK182" s="268"/>
    </row>
    <row r="183" spans="1:63" x14ac:dyDescent="0.25">
      <c r="A183" s="268"/>
      <c r="B183" s="268"/>
      <c r="C183" s="268"/>
      <c r="D183" s="268"/>
      <c r="E183" s="268"/>
      <c r="F183" s="268"/>
      <c r="G183" s="268"/>
      <c r="H183" s="268"/>
      <c r="I183" s="268"/>
      <c r="J183" s="268"/>
      <c r="K183" s="268"/>
      <c r="L183" s="268"/>
      <c r="M183" s="268"/>
      <c r="N183" s="268"/>
      <c r="O183" s="268"/>
      <c r="P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c r="AY183" s="268"/>
      <c r="AZ183" s="268"/>
      <c r="BA183" s="268"/>
      <c r="BB183" s="268"/>
      <c r="BC183" s="268"/>
      <c r="BD183" s="268"/>
      <c r="BE183" s="268"/>
      <c r="BF183" s="268"/>
      <c r="BG183" s="268"/>
      <c r="BH183" s="268"/>
      <c r="BI183" s="268"/>
      <c r="BJ183" s="268"/>
      <c r="BK183" s="268"/>
    </row>
    <row r="184" spans="1:63" x14ac:dyDescent="0.25">
      <c r="A184" s="268"/>
      <c r="B184" s="268"/>
      <c r="C184" s="268"/>
      <c r="D184" s="268"/>
      <c r="E184" s="268"/>
      <c r="F184" s="268"/>
      <c r="G184" s="268"/>
      <c r="H184" s="268"/>
      <c r="I184" s="268"/>
      <c r="J184" s="268"/>
      <c r="K184" s="268"/>
      <c r="L184" s="268"/>
      <c r="M184" s="268"/>
      <c r="N184" s="268"/>
      <c r="O184" s="268"/>
      <c r="P184" s="268"/>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268"/>
      <c r="AR184" s="268"/>
      <c r="AS184" s="268"/>
      <c r="AT184" s="268"/>
      <c r="AU184" s="268"/>
      <c r="AV184" s="268"/>
      <c r="AW184" s="268"/>
      <c r="AX184" s="268"/>
      <c r="AY184" s="268"/>
      <c r="AZ184" s="268"/>
      <c r="BA184" s="268"/>
      <c r="BB184" s="268"/>
      <c r="BC184" s="268"/>
      <c r="BD184" s="268"/>
      <c r="BE184" s="268"/>
      <c r="BF184" s="268"/>
      <c r="BG184" s="268"/>
      <c r="BH184" s="268"/>
      <c r="BI184" s="268"/>
      <c r="BJ184" s="268"/>
      <c r="BK184" s="268"/>
    </row>
    <row r="185" spans="1:63" x14ac:dyDescent="0.25">
      <c r="A185" s="268"/>
      <c r="B185" s="268"/>
      <c r="C185" s="268"/>
      <c r="D185" s="268"/>
      <c r="E185" s="268"/>
      <c r="F185" s="268"/>
      <c r="G185" s="268"/>
      <c r="H185" s="268"/>
      <c r="I185" s="268"/>
      <c r="J185" s="268"/>
      <c r="K185" s="268"/>
      <c r="L185" s="268"/>
      <c r="M185" s="268"/>
      <c r="N185" s="268"/>
      <c r="O185" s="268"/>
      <c r="P185" s="268"/>
      <c r="W185" s="268"/>
      <c r="X185" s="268"/>
      <c r="Y185" s="268"/>
      <c r="Z185" s="268"/>
      <c r="AA185" s="268"/>
      <c r="AB185" s="268"/>
      <c r="AC185" s="268"/>
      <c r="AD185" s="268"/>
      <c r="AE185" s="268"/>
      <c r="AF185" s="268"/>
      <c r="AG185" s="268"/>
      <c r="AH185" s="268"/>
      <c r="AI185" s="268"/>
      <c r="AJ185" s="268"/>
      <c r="AK185" s="268"/>
      <c r="AL185" s="268"/>
      <c r="AM185" s="268"/>
      <c r="AN185" s="268"/>
      <c r="AO185" s="268"/>
      <c r="AP185" s="268"/>
      <c r="AQ185" s="268"/>
      <c r="AR185" s="268"/>
      <c r="AS185" s="268"/>
      <c r="AT185" s="268"/>
      <c r="AU185" s="268"/>
      <c r="AV185" s="268"/>
      <c r="AW185" s="268"/>
      <c r="AX185" s="268"/>
      <c r="AY185" s="268"/>
      <c r="AZ185" s="268"/>
      <c r="BA185" s="268"/>
      <c r="BB185" s="268"/>
      <c r="BC185" s="268"/>
      <c r="BD185" s="268"/>
      <c r="BE185" s="268"/>
      <c r="BF185" s="268"/>
      <c r="BG185" s="268"/>
      <c r="BH185" s="268"/>
      <c r="BI185" s="268"/>
      <c r="BJ185" s="268"/>
      <c r="BK185" s="268"/>
    </row>
    <row r="186" spans="1:63" x14ac:dyDescent="0.25">
      <c r="A186" s="268"/>
      <c r="B186" s="268"/>
      <c r="C186" s="268"/>
      <c r="D186" s="268"/>
      <c r="E186" s="268"/>
      <c r="F186" s="268"/>
      <c r="G186" s="268"/>
      <c r="H186" s="268"/>
      <c r="I186" s="268"/>
      <c r="J186" s="268"/>
      <c r="K186" s="268"/>
      <c r="L186" s="268"/>
      <c r="M186" s="268"/>
      <c r="N186" s="268"/>
      <c r="O186" s="268"/>
      <c r="P186" s="268"/>
      <c r="W186" s="268"/>
      <c r="X186" s="268"/>
      <c r="Y186" s="268"/>
      <c r="Z186" s="268"/>
      <c r="AA186" s="268"/>
      <c r="AB186" s="268"/>
      <c r="AC186" s="268"/>
      <c r="AD186" s="268"/>
      <c r="AE186" s="268"/>
      <c r="AF186" s="268"/>
      <c r="AG186" s="268"/>
      <c r="AH186" s="268"/>
      <c r="AI186" s="268"/>
      <c r="AJ186" s="268"/>
      <c r="AK186" s="268"/>
      <c r="AL186" s="268"/>
      <c r="AM186" s="268"/>
      <c r="AN186" s="268"/>
      <c r="AO186" s="268"/>
      <c r="AP186" s="268"/>
      <c r="AQ186" s="268"/>
      <c r="AR186" s="268"/>
      <c r="AS186" s="268"/>
      <c r="AT186" s="268"/>
      <c r="AU186" s="268"/>
      <c r="AV186" s="268"/>
      <c r="AW186" s="268"/>
      <c r="AX186" s="268"/>
      <c r="AY186" s="268"/>
      <c r="AZ186" s="268"/>
      <c r="BA186" s="268"/>
      <c r="BB186" s="268"/>
      <c r="BC186" s="268"/>
      <c r="BD186" s="268"/>
      <c r="BE186" s="268"/>
      <c r="BF186" s="268"/>
      <c r="BG186" s="268"/>
      <c r="BH186" s="268"/>
      <c r="BI186" s="268"/>
      <c r="BJ186" s="268"/>
      <c r="BK186" s="268"/>
    </row>
    <row r="187" spans="1:63" x14ac:dyDescent="0.25">
      <c r="A187" s="268"/>
      <c r="B187" s="268"/>
      <c r="C187" s="268"/>
      <c r="D187" s="268"/>
      <c r="E187" s="268"/>
      <c r="F187" s="268"/>
      <c r="G187" s="268"/>
      <c r="H187" s="268"/>
      <c r="I187" s="268"/>
      <c r="J187" s="268"/>
      <c r="K187" s="268"/>
      <c r="L187" s="268"/>
      <c r="M187" s="268"/>
      <c r="N187" s="268"/>
      <c r="O187" s="268"/>
      <c r="P187" s="268"/>
      <c r="W187" s="268"/>
      <c r="X187" s="268"/>
      <c r="Y187" s="268"/>
      <c r="Z187" s="268"/>
      <c r="AA187" s="268"/>
      <c r="AB187" s="268"/>
      <c r="AC187" s="268"/>
      <c r="AD187" s="268"/>
      <c r="AE187" s="268"/>
      <c r="AF187" s="268"/>
      <c r="AG187" s="268"/>
      <c r="AH187" s="268"/>
      <c r="AI187" s="268"/>
      <c r="AJ187" s="268"/>
      <c r="AK187" s="268"/>
      <c r="AL187" s="268"/>
      <c r="AM187" s="268"/>
      <c r="AN187" s="268"/>
      <c r="AO187" s="268"/>
      <c r="AP187" s="268"/>
      <c r="AQ187" s="268"/>
      <c r="AR187" s="268"/>
      <c r="AS187" s="268"/>
      <c r="AT187" s="268"/>
      <c r="AU187" s="268"/>
      <c r="AV187" s="268"/>
      <c r="AW187" s="268"/>
      <c r="AX187" s="268"/>
      <c r="AY187" s="268"/>
      <c r="AZ187" s="268"/>
      <c r="BA187" s="268"/>
      <c r="BB187" s="268"/>
      <c r="BC187" s="268"/>
      <c r="BD187" s="268"/>
      <c r="BE187" s="268"/>
      <c r="BF187" s="268"/>
      <c r="BG187" s="268"/>
      <c r="BH187" s="268"/>
      <c r="BI187" s="268"/>
      <c r="BJ187" s="268"/>
      <c r="BK187" s="268"/>
    </row>
    <row r="188" spans="1:63" x14ac:dyDescent="0.25">
      <c r="A188" s="268"/>
      <c r="B188" s="268"/>
      <c r="C188" s="268"/>
      <c r="D188" s="268"/>
      <c r="E188" s="268"/>
      <c r="F188" s="268"/>
      <c r="G188" s="268"/>
      <c r="H188" s="268"/>
      <c r="I188" s="268"/>
      <c r="J188" s="268"/>
      <c r="K188" s="268"/>
      <c r="L188" s="268"/>
      <c r="M188" s="268"/>
      <c r="N188" s="268"/>
      <c r="O188" s="268"/>
      <c r="P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268"/>
      <c r="AY188" s="268"/>
      <c r="AZ188" s="268"/>
      <c r="BA188" s="268"/>
      <c r="BB188" s="268"/>
      <c r="BC188" s="268"/>
      <c r="BD188" s="268"/>
      <c r="BE188" s="268"/>
      <c r="BF188" s="268"/>
      <c r="BG188" s="268"/>
      <c r="BH188" s="268"/>
      <c r="BI188" s="268"/>
      <c r="BJ188" s="268"/>
      <c r="BK188" s="268"/>
    </row>
    <row r="189" spans="1:63" x14ac:dyDescent="0.25">
      <c r="A189" s="268"/>
      <c r="B189" s="268"/>
      <c r="C189" s="268"/>
      <c r="D189" s="268"/>
      <c r="E189" s="268"/>
      <c r="F189" s="268"/>
      <c r="G189" s="268"/>
      <c r="H189" s="268"/>
      <c r="I189" s="268"/>
      <c r="J189" s="268"/>
      <c r="K189" s="268"/>
      <c r="L189" s="268"/>
      <c r="M189" s="268"/>
      <c r="N189" s="268"/>
      <c r="O189" s="268"/>
      <c r="P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268"/>
      <c r="AY189" s="268"/>
      <c r="AZ189" s="268"/>
      <c r="BA189" s="268"/>
      <c r="BB189" s="268"/>
      <c r="BC189" s="268"/>
      <c r="BD189" s="268"/>
      <c r="BE189" s="268"/>
      <c r="BF189" s="268"/>
      <c r="BG189" s="268"/>
      <c r="BH189" s="268"/>
      <c r="BI189" s="268"/>
      <c r="BJ189" s="268"/>
      <c r="BK189" s="268"/>
    </row>
    <row r="190" spans="1:63" x14ac:dyDescent="0.25">
      <c r="A190" s="268"/>
      <c r="B190" s="268"/>
      <c r="C190" s="268"/>
      <c r="D190" s="268"/>
      <c r="E190" s="268"/>
      <c r="F190" s="268"/>
      <c r="G190" s="268"/>
      <c r="H190" s="268"/>
      <c r="I190" s="268"/>
      <c r="J190" s="268"/>
      <c r="K190" s="268"/>
      <c r="L190" s="268"/>
      <c r="M190" s="268"/>
      <c r="N190" s="268"/>
      <c r="O190" s="268"/>
      <c r="P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268"/>
      <c r="AV190" s="268"/>
      <c r="AW190" s="268"/>
      <c r="AX190" s="268"/>
      <c r="AY190" s="268"/>
      <c r="AZ190" s="268"/>
      <c r="BA190" s="268"/>
      <c r="BB190" s="268"/>
      <c r="BC190" s="268"/>
      <c r="BD190" s="268"/>
      <c r="BE190" s="268"/>
      <c r="BF190" s="268"/>
      <c r="BG190" s="268"/>
      <c r="BH190" s="268"/>
      <c r="BI190" s="268"/>
      <c r="BJ190" s="268"/>
      <c r="BK190" s="268"/>
    </row>
    <row r="191" spans="1:63" x14ac:dyDescent="0.25">
      <c r="A191" s="268"/>
      <c r="B191" s="268"/>
      <c r="C191" s="268"/>
      <c r="D191" s="268"/>
      <c r="E191" s="268"/>
      <c r="F191" s="268"/>
      <c r="G191" s="268"/>
      <c r="H191" s="268"/>
      <c r="I191" s="268"/>
      <c r="J191" s="268"/>
      <c r="K191" s="268"/>
      <c r="L191" s="268"/>
      <c r="M191" s="268"/>
      <c r="N191" s="268"/>
      <c r="O191" s="268"/>
      <c r="P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c r="BD191" s="268"/>
      <c r="BE191" s="268"/>
      <c r="BF191" s="268"/>
      <c r="BG191" s="268"/>
      <c r="BH191" s="268"/>
      <c r="BI191" s="268"/>
      <c r="BJ191" s="268"/>
      <c r="BK191" s="268"/>
    </row>
    <row r="192" spans="1:63" x14ac:dyDescent="0.25">
      <c r="A192" s="268"/>
      <c r="B192" s="268"/>
      <c r="C192" s="268"/>
      <c r="D192" s="268"/>
      <c r="E192" s="268"/>
      <c r="F192" s="268"/>
      <c r="G192" s="268"/>
      <c r="H192" s="268"/>
      <c r="I192" s="268"/>
      <c r="J192" s="268"/>
      <c r="K192" s="268"/>
      <c r="L192" s="268"/>
      <c r="M192" s="268"/>
      <c r="N192" s="268"/>
      <c r="O192" s="268"/>
      <c r="P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268"/>
    </row>
    <row r="193" spans="1:63" x14ac:dyDescent="0.25">
      <c r="A193" s="268"/>
      <c r="B193" s="268"/>
      <c r="C193" s="268"/>
      <c r="D193" s="268"/>
      <c r="E193" s="268"/>
      <c r="F193" s="268"/>
      <c r="G193" s="268"/>
      <c r="H193" s="268"/>
      <c r="I193" s="268"/>
      <c r="J193" s="268"/>
      <c r="K193" s="268"/>
      <c r="L193" s="268"/>
      <c r="M193" s="268"/>
      <c r="N193" s="268"/>
      <c r="O193" s="268"/>
      <c r="P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c r="BD193" s="268"/>
      <c r="BE193" s="268"/>
      <c r="BF193" s="268"/>
      <c r="BG193" s="268"/>
      <c r="BH193" s="268"/>
      <c r="BI193" s="268"/>
      <c r="BJ193" s="268"/>
      <c r="BK193" s="268"/>
    </row>
    <row r="194" spans="1:63" x14ac:dyDescent="0.25">
      <c r="A194" s="268"/>
      <c r="B194" s="268"/>
      <c r="C194" s="268"/>
      <c r="D194" s="268"/>
      <c r="E194" s="268"/>
      <c r="F194" s="268"/>
      <c r="G194" s="268"/>
      <c r="H194" s="268"/>
      <c r="I194" s="268"/>
      <c r="J194" s="268"/>
      <c r="K194" s="268"/>
      <c r="L194" s="268"/>
      <c r="M194" s="268"/>
      <c r="N194" s="268"/>
      <c r="O194" s="268"/>
      <c r="P194" s="268"/>
      <c r="W194" s="268"/>
      <c r="X194" s="268"/>
      <c r="Y194" s="268"/>
      <c r="Z194" s="268"/>
      <c r="AA194" s="268"/>
      <c r="AB194" s="268"/>
      <c r="AC194" s="268"/>
      <c r="AD194" s="268"/>
      <c r="AE194" s="268"/>
      <c r="AF194" s="268"/>
      <c r="AG194" s="268"/>
      <c r="AH194" s="268"/>
      <c r="AI194" s="268"/>
      <c r="AJ194" s="268"/>
      <c r="AK194" s="268"/>
      <c r="AL194" s="268"/>
      <c r="AM194" s="268"/>
      <c r="AN194" s="268"/>
      <c r="AO194" s="268"/>
      <c r="AP194" s="268"/>
      <c r="AQ194" s="268"/>
      <c r="AR194" s="268"/>
      <c r="AS194" s="268"/>
      <c r="AT194" s="268"/>
      <c r="AU194" s="268"/>
      <c r="AV194" s="268"/>
      <c r="AW194" s="268"/>
      <c r="AX194" s="268"/>
      <c r="AY194" s="268"/>
      <c r="AZ194" s="268"/>
      <c r="BA194" s="268"/>
      <c r="BB194" s="268"/>
      <c r="BC194" s="268"/>
      <c r="BD194" s="268"/>
      <c r="BE194" s="268"/>
      <c r="BF194" s="268"/>
      <c r="BG194" s="268"/>
      <c r="BH194" s="268"/>
      <c r="BI194" s="268"/>
      <c r="BJ194" s="268"/>
      <c r="BK194" s="268"/>
    </row>
    <row r="195" spans="1:63" x14ac:dyDescent="0.25">
      <c r="A195" s="268"/>
      <c r="B195" s="268"/>
      <c r="C195" s="268"/>
      <c r="D195" s="268"/>
      <c r="E195" s="268"/>
      <c r="F195" s="268"/>
      <c r="G195" s="268"/>
      <c r="H195" s="268"/>
      <c r="I195" s="268"/>
      <c r="J195" s="268"/>
      <c r="K195" s="268"/>
      <c r="L195" s="268"/>
      <c r="M195" s="268"/>
      <c r="N195" s="268"/>
      <c r="O195" s="268"/>
      <c r="P195" s="268"/>
      <c r="W195" s="268"/>
      <c r="X195" s="268"/>
      <c r="Y195" s="268"/>
      <c r="Z195" s="268"/>
      <c r="AA195" s="268"/>
      <c r="AB195" s="268"/>
      <c r="AC195" s="268"/>
      <c r="AD195" s="268"/>
      <c r="AE195" s="268"/>
      <c r="AF195" s="268"/>
      <c r="AG195" s="268"/>
      <c r="AH195" s="268"/>
      <c r="AI195" s="268"/>
      <c r="AJ195" s="268"/>
      <c r="AK195" s="268"/>
      <c r="AL195" s="268"/>
      <c r="AM195" s="268"/>
      <c r="AN195" s="268"/>
      <c r="AO195" s="268"/>
      <c r="AP195" s="268"/>
      <c r="AQ195" s="268"/>
      <c r="AR195" s="268"/>
      <c r="AS195" s="268"/>
      <c r="AT195" s="268"/>
      <c r="AU195" s="268"/>
      <c r="AV195" s="268"/>
      <c r="AW195" s="268"/>
      <c r="AX195" s="268"/>
      <c r="AY195" s="268"/>
      <c r="AZ195" s="268"/>
      <c r="BA195" s="268"/>
      <c r="BB195" s="268"/>
      <c r="BC195" s="268"/>
      <c r="BD195" s="268"/>
      <c r="BE195" s="268"/>
      <c r="BF195" s="268"/>
      <c r="BG195" s="268"/>
      <c r="BH195" s="268"/>
      <c r="BI195" s="268"/>
      <c r="BJ195" s="268"/>
      <c r="BK195" s="268"/>
    </row>
    <row r="196" spans="1:63" x14ac:dyDescent="0.25">
      <c r="A196" s="268"/>
      <c r="B196" s="268"/>
      <c r="C196" s="268"/>
      <c r="D196" s="268"/>
      <c r="E196" s="268"/>
      <c r="F196" s="268"/>
      <c r="G196" s="268"/>
      <c r="H196" s="268"/>
      <c r="I196" s="268"/>
      <c r="J196" s="268"/>
      <c r="K196" s="268"/>
      <c r="L196" s="268"/>
      <c r="M196" s="268"/>
      <c r="N196" s="268"/>
      <c r="O196" s="268"/>
      <c r="P196" s="268"/>
      <c r="W196" s="268"/>
      <c r="X196" s="268"/>
      <c r="Y196" s="268"/>
      <c r="Z196" s="268"/>
      <c r="AA196" s="268"/>
      <c r="AB196" s="268"/>
      <c r="AC196" s="268"/>
      <c r="AD196" s="268"/>
      <c r="AE196" s="268"/>
      <c r="AF196" s="268"/>
      <c r="AG196" s="268"/>
      <c r="AH196" s="268"/>
      <c r="AI196" s="268"/>
      <c r="AJ196" s="268"/>
      <c r="AK196" s="268"/>
      <c r="AL196" s="268"/>
      <c r="AM196" s="268"/>
      <c r="AN196" s="268"/>
      <c r="AO196" s="268"/>
      <c r="AP196" s="268"/>
      <c r="AQ196" s="268"/>
      <c r="AR196" s="268"/>
      <c r="AS196" s="268"/>
      <c r="AT196" s="268"/>
      <c r="AU196" s="268"/>
      <c r="AV196" s="268"/>
      <c r="AW196" s="268"/>
      <c r="AX196" s="268"/>
      <c r="AY196" s="268"/>
      <c r="AZ196" s="268"/>
      <c r="BA196" s="268"/>
      <c r="BB196" s="268"/>
      <c r="BC196" s="268"/>
      <c r="BD196" s="268"/>
      <c r="BE196" s="268"/>
      <c r="BF196" s="268"/>
      <c r="BG196" s="268"/>
      <c r="BH196" s="268"/>
      <c r="BI196" s="268"/>
      <c r="BJ196" s="268"/>
      <c r="BK196" s="268"/>
    </row>
    <row r="197" spans="1:63" x14ac:dyDescent="0.25">
      <c r="A197" s="268"/>
      <c r="B197" s="268"/>
      <c r="C197" s="268"/>
      <c r="D197" s="268"/>
      <c r="E197" s="268"/>
      <c r="F197" s="268"/>
      <c r="G197" s="268"/>
      <c r="H197" s="268"/>
      <c r="I197" s="268"/>
      <c r="J197" s="268"/>
      <c r="K197" s="268"/>
      <c r="L197" s="268"/>
      <c r="M197" s="268"/>
      <c r="N197" s="268"/>
      <c r="O197" s="268"/>
      <c r="P197" s="268"/>
      <c r="W197" s="268"/>
      <c r="X197" s="268"/>
      <c r="Y197" s="268"/>
      <c r="Z197" s="268"/>
      <c r="AA197" s="268"/>
      <c r="AB197" s="268"/>
      <c r="AC197" s="268"/>
      <c r="AD197" s="268"/>
      <c r="AE197" s="268"/>
      <c r="AF197" s="268"/>
      <c r="AG197" s="268"/>
      <c r="AH197" s="268"/>
      <c r="AI197" s="268"/>
      <c r="AJ197" s="268"/>
      <c r="AK197" s="268"/>
      <c r="AL197" s="268"/>
      <c r="AM197" s="268"/>
      <c r="AN197" s="268"/>
      <c r="AO197" s="268"/>
      <c r="AP197" s="268"/>
      <c r="AQ197" s="268"/>
      <c r="AR197" s="268"/>
      <c r="AS197" s="268"/>
      <c r="AT197" s="268"/>
      <c r="AU197" s="268"/>
      <c r="AV197" s="268"/>
      <c r="AW197" s="268"/>
      <c r="AX197" s="268"/>
      <c r="AY197" s="268"/>
      <c r="AZ197" s="268"/>
      <c r="BA197" s="268"/>
      <c r="BB197" s="268"/>
      <c r="BC197" s="268"/>
      <c r="BD197" s="268"/>
      <c r="BE197" s="268"/>
      <c r="BF197" s="268"/>
      <c r="BG197" s="268"/>
      <c r="BH197" s="268"/>
      <c r="BI197" s="268"/>
      <c r="BJ197" s="268"/>
      <c r="BK197" s="268"/>
    </row>
    <row r="198" spans="1:63" x14ac:dyDescent="0.25">
      <c r="A198" s="268"/>
      <c r="B198" s="268"/>
      <c r="C198" s="268"/>
      <c r="D198" s="268"/>
      <c r="E198" s="268"/>
      <c r="F198" s="268"/>
      <c r="G198" s="268"/>
      <c r="H198" s="268"/>
      <c r="I198" s="268"/>
      <c r="J198" s="268"/>
      <c r="K198" s="268"/>
      <c r="L198" s="268"/>
      <c r="M198" s="268"/>
      <c r="N198" s="268"/>
      <c r="O198" s="268"/>
      <c r="P198" s="268"/>
      <c r="W198" s="268"/>
      <c r="X198" s="268"/>
      <c r="Y198" s="268"/>
      <c r="Z198" s="268"/>
      <c r="AA198" s="268"/>
      <c r="AB198" s="268"/>
      <c r="AC198" s="268"/>
      <c r="AD198" s="268"/>
      <c r="AE198" s="268"/>
      <c r="AF198" s="268"/>
      <c r="AG198" s="268"/>
      <c r="AH198" s="268"/>
      <c r="AI198" s="268"/>
      <c r="AJ198" s="268"/>
      <c r="AK198" s="268"/>
      <c r="AL198" s="268"/>
      <c r="AM198" s="268"/>
      <c r="AN198" s="268"/>
      <c r="AO198" s="268"/>
      <c r="AP198" s="268"/>
      <c r="AQ198" s="268"/>
      <c r="AR198" s="268"/>
      <c r="AS198" s="268"/>
      <c r="AT198" s="268"/>
      <c r="AU198" s="268"/>
      <c r="AV198" s="268"/>
      <c r="AW198" s="268"/>
      <c r="AX198" s="268"/>
      <c r="AY198" s="268"/>
      <c r="AZ198" s="268"/>
      <c r="BA198" s="268"/>
      <c r="BB198" s="268"/>
      <c r="BC198" s="268"/>
      <c r="BD198" s="268"/>
      <c r="BE198" s="268"/>
      <c r="BF198" s="268"/>
      <c r="BG198" s="268"/>
      <c r="BH198" s="268"/>
      <c r="BI198" s="268"/>
      <c r="BJ198" s="268"/>
      <c r="BK198" s="268"/>
    </row>
    <row r="199" spans="1:63" x14ac:dyDescent="0.25">
      <c r="A199" s="268"/>
      <c r="B199" s="268"/>
      <c r="C199" s="268"/>
      <c r="D199" s="268"/>
      <c r="E199" s="268"/>
      <c r="F199" s="268"/>
      <c r="G199" s="268"/>
      <c r="H199" s="268"/>
      <c r="I199" s="268"/>
      <c r="J199" s="268"/>
      <c r="K199" s="268"/>
      <c r="L199" s="268"/>
      <c r="M199" s="268"/>
      <c r="N199" s="268"/>
      <c r="O199" s="268"/>
      <c r="P199" s="268"/>
      <c r="W199" s="268"/>
      <c r="X199" s="268"/>
      <c r="Y199" s="268"/>
      <c r="Z199" s="268"/>
      <c r="AA199" s="268"/>
      <c r="AB199" s="268"/>
      <c r="AC199" s="268"/>
      <c r="AD199" s="268"/>
      <c r="AE199" s="268"/>
      <c r="AF199" s="268"/>
      <c r="AG199" s="268"/>
      <c r="AH199" s="268"/>
      <c r="AI199" s="268"/>
      <c r="AJ199" s="268"/>
      <c r="AK199" s="268"/>
      <c r="AL199" s="268"/>
      <c r="AM199" s="268"/>
      <c r="AN199" s="268"/>
      <c r="AO199" s="268"/>
      <c r="AP199" s="268"/>
      <c r="AQ199" s="268"/>
      <c r="AR199" s="268"/>
      <c r="AS199" s="268"/>
      <c r="AT199" s="268"/>
      <c r="AU199" s="268"/>
      <c r="AV199" s="268"/>
      <c r="AW199" s="268"/>
      <c r="AX199" s="268"/>
      <c r="AY199" s="268"/>
      <c r="AZ199" s="268"/>
      <c r="BA199" s="268"/>
      <c r="BB199" s="268"/>
      <c r="BC199" s="268"/>
      <c r="BD199" s="268"/>
      <c r="BE199" s="268"/>
      <c r="BF199" s="268"/>
      <c r="BG199" s="268"/>
      <c r="BH199" s="268"/>
      <c r="BI199" s="268"/>
      <c r="BJ199" s="268"/>
      <c r="BK199" s="268"/>
    </row>
    <row r="200" spans="1:63" x14ac:dyDescent="0.25">
      <c r="A200" s="268"/>
      <c r="B200" s="268"/>
      <c r="C200" s="268"/>
      <c r="D200" s="268"/>
      <c r="E200" s="268"/>
      <c r="F200" s="268"/>
      <c r="G200" s="268"/>
      <c r="H200" s="268"/>
      <c r="I200" s="268"/>
      <c r="J200" s="268"/>
      <c r="K200" s="268"/>
      <c r="L200" s="268"/>
      <c r="M200" s="268"/>
      <c r="N200" s="268"/>
      <c r="O200" s="268"/>
      <c r="P200" s="268"/>
      <c r="W200" s="268"/>
      <c r="X200" s="268"/>
      <c r="Y200" s="268"/>
      <c r="Z200" s="268"/>
      <c r="AA200" s="268"/>
      <c r="AB200" s="268"/>
      <c r="AC200" s="268"/>
      <c r="AD200" s="268"/>
      <c r="AE200" s="268"/>
      <c r="AF200" s="268"/>
      <c r="AG200" s="268"/>
      <c r="AH200" s="268"/>
      <c r="AI200" s="268"/>
      <c r="AJ200" s="268"/>
      <c r="AK200" s="268"/>
      <c r="AL200" s="268"/>
      <c r="AM200" s="268"/>
      <c r="AN200" s="268"/>
      <c r="AO200" s="268"/>
      <c r="AP200" s="268"/>
      <c r="AQ200" s="268"/>
      <c r="AR200" s="268"/>
      <c r="AS200" s="268"/>
      <c r="AT200" s="268"/>
      <c r="AU200" s="268"/>
      <c r="AV200" s="268"/>
      <c r="AW200" s="268"/>
      <c r="AX200" s="268"/>
      <c r="AY200" s="268"/>
      <c r="AZ200" s="268"/>
      <c r="BA200" s="268"/>
      <c r="BB200" s="268"/>
      <c r="BC200" s="268"/>
      <c r="BD200" s="268"/>
      <c r="BE200" s="268"/>
      <c r="BF200" s="268"/>
      <c r="BG200" s="268"/>
      <c r="BH200" s="268"/>
      <c r="BI200" s="268"/>
      <c r="BJ200" s="268"/>
      <c r="BK200" s="268"/>
    </row>
    <row r="201" spans="1:63" x14ac:dyDescent="0.25">
      <c r="A201" s="268"/>
      <c r="B201" s="268"/>
      <c r="C201" s="268"/>
      <c r="D201" s="268"/>
      <c r="E201" s="268"/>
      <c r="F201" s="268"/>
      <c r="G201" s="268"/>
      <c r="H201" s="268"/>
      <c r="I201" s="268"/>
      <c r="J201" s="268"/>
      <c r="K201" s="268"/>
      <c r="L201" s="268"/>
      <c r="M201" s="268"/>
      <c r="N201" s="268"/>
      <c r="O201" s="268"/>
      <c r="P201" s="268"/>
      <c r="W201" s="268"/>
      <c r="X201" s="268"/>
      <c r="Y201" s="268"/>
      <c r="Z201" s="268"/>
      <c r="AA201" s="268"/>
      <c r="AB201" s="268"/>
      <c r="AC201" s="268"/>
      <c r="AD201" s="268"/>
      <c r="AE201" s="268"/>
      <c r="AF201" s="268"/>
      <c r="AG201" s="268"/>
      <c r="AH201" s="268"/>
      <c r="AI201" s="268"/>
      <c r="AJ201" s="268"/>
      <c r="AK201" s="268"/>
      <c r="AL201" s="268"/>
      <c r="AM201" s="268"/>
      <c r="AN201" s="268"/>
      <c r="AO201" s="268"/>
      <c r="AP201" s="268"/>
      <c r="AQ201" s="268"/>
      <c r="AR201" s="268"/>
      <c r="AS201" s="268"/>
      <c r="AT201" s="268"/>
      <c r="AU201" s="268"/>
      <c r="AV201" s="268"/>
      <c r="AW201" s="268"/>
      <c r="AX201" s="268"/>
      <c r="AY201" s="268"/>
      <c r="AZ201" s="268"/>
      <c r="BA201" s="268"/>
      <c r="BB201" s="268"/>
      <c r="BC201" s="268"/>
      <c r="BD201" s="268"/>
      <c r="BE201" s="268"/>
      <c r="BF201" s="268"/>
      <c r="BG201" s="268"/>
      <c r="BH201" s="268"/>
      <c r="BI201" s="268"/>
      <c r="BJ201" s="268"/>
      <c r="BK201" s="268"/>
    </row>
    <row r="202" spans="1:63" x14ac:dyDescent="0.25">
      <c r="A202" s="268"/>
      <c r="B202" s="268"/>
      <c r="C202" s="268"/>
      <c r="D202" s="268"/>
      <c r="E202" s="268"/>
      <c r="F202" s="268"/>
      <c r="G202" s="268"/>
      <c r="H202" s="268"/>
      <c r="I202" s="268"/>
      <c r="J202" s="268"/>
      <c r="K202" s="268"/>
      <c r="L202" s="268"/>
      <c r="M202" s="268"/>
      <c r="N202" s="268"/>
      <c r="O202" s="268"/>
      <c r="P202" s="268"/>
      <c r="W202" s="268"/>
      <c r="X202" s="268"/>
      <c r="Y202" s="268"/>
      <c r="Z202" s="268"/>
      <c r="AA202" s="268"/>
      <c r="AB202" s="268"/>
      <c r="AC202" s="268"/>
      <c r="AD202" s="268"/>
      <c r="AE202" s="268"/>
      <c r="AF202" s="268"/>
      <c r="AG202" s="268"/>
      <c r="AH202" s="268"/>
      <c r="AI202" s="268"/>
      <c r="AJ202" s="268"/>
      <c r="AK202" s="268"/>
      <c r="AL202" s="268"/>
      <c r="AM202" s="268"/>
      <c r="AN202" s="268"/>
      <c r="AO202" s="268"/>
      <c r="AP202" s="268"/>
      <c r="AQ202" s="268"/>
      <c r="AR202" s="268"/>
      <c r="AS202" s="268"/>
      <c r="AT202" s="268"/>
      <c r="AU202" s="268"/>
      <c r="AV202" s="268"/>
      <c r="AW202" s="268"/>
      <c r="AX202" s="268"/>
      <c r="AY202" s="268"/>
      <c r="AZ202" s="268"/>
      <c r="BA202" s="268"/>
      <c r="BB202" s="268"/>
      <c r="BC202" s="268"/>
      <c r="BD202" s="268"/>
      <c r="BE202" s="268"/>
      <c r="BF202" s="268"/>
      <c r="BG202" s="268"/>
      <c r="BH202" s="268"/>
      <c r="BI202" s="268"/>
      <c r="BJ202" s="268"/>
      <c r="BK202" s="268"/>
    </row>
    <row r="203" spans="1:63" x14ac:dyDescent="0.25">
      <c r="A203" s="268"/>
      <c r="B203" s="268"/>
      <c r="C203" s="268"/>
      <c r="D203" s="268"/>
      <c r="E203" s="268"/>
      <c r="F203" s="268"/>
      <c r="G203" s="268"/>
      <c r="H203" s="268"/>
      <c r="I203" s="268"/>
      <c r="J203" s="268"/>
      <c r="K203" s="268"/>
      <c r="L203" s="268"/>
      <c r="M203" s="268"/>
      <c r="N203" s="268"/>
      <c r="O203" s="268"/>
      <c r="P203" s="268"/>
      <c r="W203" s="268"/>
      <c r="X203" s="268"/>
      <c r="Y203" s="268"/>
      <c r="Z203" s="268"/>
      <c r="AA203" s="268"/>
      <c r="AB203" s="268"/>
      <c r="AC203" s="268"/>
      <c r="AD203" s="268"/>
      <c r="AE203" s="268"/>
      <c r="AF203" s="268"/>
      <c r="AG203" s="268"/>
      <c r="AH203" s="268"/>
      <c r="AI203" s="268"/>
      <c r="AJ203" s="268"/>
      <c r="AK203" s="268"/>
      <c r="AL203" s="268"/>
      <c r="AM203" s="268"/>
      <c r="AN203" s="268"/>
      <c r="AO203" s="268"/>
      <c r="AP203" s="268"/>
      <c r="AQ203" s="268"/>
      <c r="AR203" s="268"/>
      <c r="AS203" s="268"/>
      <c r="AT203" s="268"/>
      <c r="AU203" s="268"/>
      <c r="AV203" s="268"/>
      <c r="AW203" s="268"/>
      <c r="AX203" s="268"/>
      <c r="AY203" s="268"/>
      <c r="AZ203" s="268"/>
      <c r="BA203" s="268"/>
      <c r="BB203" s="268"/>
      <c r="BC203" s="268"/>
      <c r="BD203" s="268"/>
      <c r="BE203" s="268"/>
      <c r="BF203" s="268"/>
      <c r="BG203" s="268"/>
      <c r="BH203" s="268"/>
      <c r="BI203" s="268"/>
      <c r="BJ203" s="268"/>
      <c r="BK203" s="268"/>
    </row>
    <row r="204" spans="1:63" x14ac:dyDescent="0.25">
      <c r="A204" s="268"/>
      <c r="B204" s="268"/>
      <c r="C204" s="268"/>
      <c r="D204" s="268"/>
      <c r="E204" s="268"/>
      <c r="F204" s="268"/>
      <c r="G204" s="268"/>
      <c r="H204" s="268"/>
      <c r="I204" s="268"/>
      <c r="J204" s="268"/>
      <c r="K204" s="268"/>
      <c r="L204" s="268"/>
      <c r="M204" s="268"/>
      <c r="N204" s="268"/>
      <c r="O204" s="268"/>
      <c r="P204" s="268"/>
      <c r="W204" s="268"/>
      <c r="X204" s="268"/>
      <c r="Y204" s="268"/>
      <c r="Z204" s="268"/>
      <c r="AA204" s="268"/>
      <c r="AB204" s="268"/>
      <c r="AC204" s="268"/>
      <c r="AD204" s="268"/>
      <c r="AE204" s="268"/>
      <c r="AF204" s="268"/>
      <c r="AG204" s="268"/>
      <c r="AH204" s="268"/>
      <c r="AI204" s="268"/>
      <c r="AJ204" s="268"/>
      <c r="AK204" s="268"/>
      <c r="AL204" s="268"/>
      <c r="AM204" s="268"/>
      <c r="AN204" s="268"/>
      <c r="AO204" s="268"/>
      <c r="AP204" s="268"/>
      <c r="AQ204" s="268"/>
      <c r="AR204" s="268"/>
      <c r="AS204" s="268"/>
      <c r="AT204" s="268"/>
      <c r="AU204" s="268"/>
      <c r="AV204" s="268"/>
      <c r="AW204" s="268"/>
      <c r="AX204" s="268"/>
      <c r="AY204" s="268"/>
      <c r="AZ204" s="268"/>
      <c r="BA204" s="268"/>
      <c r="BB204" s="268"/>
      <c r="BC204" s="268"/>
      <c r="BD204" s="268"/>
      <c r="BE204" s="268"/>
      <c r="BF204" s="268"/>
      <c r="BG204" s="268"/>
      <c r="BH204" s="268"/>
      <c r="BI204" s="268"/>
      <c r="BJ204" s="268"/>
      <c r="BK204" s="268"/>
    </row>
    <row r="205" spans="1:63" x14ac:dyDescent="0.25">
      <c r="A205" s="268"/>
      <c r="B205" s="268"/>
      <c r="C205" s="268"/>
      <c r="D205" s="268"/>
      <c r="E205" s="268"/>
      <c r="F205" s="268"/>
      <c r="G205" s="268"/>
      <c r="H205" s="268"/>
      <c r="I205" s="268"/>
      <c r="J205" s="268"/>
      <c r="K205" s="268"/>
      <c r="L205" s="268"/>
      <c r="M205" s="268"/>
      <c r="N205" s="268"/>
      <c r="O205" s="268"/>
      <c r="P205" s="268"/>
      <c r="W205" s="268"/>
      <c r="X205" s="268"/>
      <c r="Y205" s="268"/>
      <c r="Z205" s="268"/>
      <c r="AA205" s="268"/>
      <c r="AB205" s="268"/>
      <c r="AC205" s="268"/>
      <c r="AD205" s="268"/>
      <c r="AE205" s="268"/>
      <c r="AF205" s="268"/>
      <c r="AG205" s="268"/>
      <c r="AH205" s="268"/>
      <c r="AI205" s="268"/>
      <c r="AJ205" s="268"/>
      <c r="AK205" s="268"/>
      <c r="AL205" s="268"/>
      <c r="AM205" s="268"/>
      <c r="AN205" s="268"/>
      <c r="AO205" s="268"/>
      <c r="AP205" s="268"/>
      <c r="AQ205" s="268"/>
      <c r="AR205" s="268"/>
      <c r="AS205" s="268"/>
      <c r="AT205" s="268"/>
      <c r="AU205" s="268"/>
      <c r="AV205" s="268"/>
      <c r="AW205" s="268"/>
      <c r="AX205" s="268"/>
      <c r="AY205" s="268"/>
      <c r="AZ205" s="268"/>
      <c r="BA205" s="268"/>
      <c r="BB205" s="268"/>
      <c r="BC205" s="268"/>
      <c r="BD205" s="268"/>
      <c r="BE205" s="268"/>
      <c r="BF205" s="268"/>
      <c r="BG205" s="268"/>
      <c r="BH205" s="268"/>
      <c r="BI205" s="268"/>
      <c r="BJ205" s="268"/>
      <c r="BK205" s="268"/>
    </row>
    <row r="206" spans="1:63" x14ac:dyDescent="0.25">
      <c r="A206" s="268"/>
      <c r="B206" s="268"/>
      <c r="C206" s="268"/>
      <c r="D206" s="268"/>
      <c r="E206" s="268"/>
      <c r="F206" s="268"/>
      <c r="G206" s="268"/>
      <c r="H206" s="268"/>
      <c r="I206" s="268"/>
      <c r="J206" s="268"/>
      <c r="K206" s="268"/>
      <c r="L206" s="268"/>
      <c r="M206" s="268"/>
      <c r="N206" s="268"/>
      <c r="O206" s="268"/>
      <c r="P206" s="268"/>
      <c r="W206" s="268"/>
      <c r="X206" s="268"/>
      <c r="Y206" s="268"/>
      <c r="Z206" s="268"/>
      <c r="AA206" s="268"/>
      <c r="AB206" s="268"/>
      <c r="AC206" s="268"/>
      <c r="AD206" s="268"/>
      <c r="AE206" s="268"/>
      <c r="AF206" s="268"/>
      <c r="AG206" s="268"/>
      <c r="AH206" s="268"/>
      <c r="AI206" s="268"/>
      <c r="AJ206" s="268"/>
      <c r="AK206" s="268"/>
      <c r="AL206" s="268"/>
      <c r="AM206" s="268"/>
      <c r="AN206" s="268"/>
      <c r="AO206" s="268"/>
      <c r="AP206" s="268"/>
      <c r="AQ206" s="268"/>
      <c r="AR206" s="268"/>
      <c r="AS206" s="268"/>
      <c r="AT206" s="268"/>
      <c r="AU206" s="268"/>
      <c r="AV206" s="268"/>
      <c r="AW206" s="268"/>
      <c r="AX206" s="268"/>
      <c r="AY206" s="268"/>
      <c r="AZ206" s="268"/>
      <c r="BA206" s="268"/>
      <c r="BB206" s="268"/>
      <c r="BC206" s="268"/>
      <c r="BD206" s="268"/>
      <c r="BE206" s="268"/>
      <c r="BF206" s="268"/>
      <c r="BG206" s="268"/>
      <c r="BH206" s="268"/>
      <c r="BI206" s="268"/>
      <c r="BJ206" s="268"/>
      <c r="BK206" s="268"/>
    </row>
    <row r="207" spans="1:63" x14ac:dyDescent="0.25">
      <c r="A207" s="268"/>
      <c r="B207" s="268"/>
      <c r="C207" s="268"/>
      <c r="D207" s="268"/>
      <c r="E207" s="268"/>
      <c r="F207" s="268"/>
      <c r="G207" s="268"/>
      <c r="H207" s="268"/>
      <c r="I207" s="268"/>
      <c r="J207" s="268"/>
      <c r="K207" s="268"/>
      <c r="L207" s="268"/>
      <c r="M207" s="268"/>
      <c r="N207" s="268"/>
      <c r="O207" s="268"/>
      <c r="P207" s="268"/>
      <c r="W207" s="268"/>
      <c r="X207" s="268"/>
      <c r="Y207" s="268"/>
      <c r="Z207" s="268"/>
      <c r="AA207" s="268"/>
      <c r="AB207" s="268"/>
      <c r="AC207" s="268"/>
      <c r="AD207" s="268"/>
      <c r="AE207" s="268"/>
      <c r="AF207" s="268"/>
      <c r="AG207" s="268"/>
      <c r="AH207" s="268"/>
      <c r="AI207" s="268"/>
      <c r="AJ207" s="268"/>
      <c r="AK207" s="268"/>
      <c r="AL207" s="268"/>
      <c r="AM207" s="268"/>
      <c r="AN207" s="268"/>
      <c r="AO207" s="268"/>
      <c r="AP207" s="268"/>
      <c r="AQ207" s="268"/>
      <c r="AR207" s="268"/>
      <c r="AS207" s="268"/>
      <c r="AT207" s="268"/>
      <c r="AU207" s="268"/>
      <c r="AV207" s="268"/>
      <c r="AW207" s="268"/>
      <c r="AX207" s="268"/>
      <c r="AY207" s="268"/>
      <c r="AZ207" s="268"/>
      <c r="BA207" s="268"/>
      <c r="BB207" s="268"/>
      <c r="BC207" s="268"/>
      <c r="BD207" s="268"/>
      <c r="BE207" s="268"/>
      <c r="BF207" s="268"/>
      <c r="BG207" s="268"/>
      <c r="BH207" s="268"/>
      <c r="BI207" s="268"/>
      <c r="BJ207" s="268"/>
      <c r="BK207" s="268"/>
    </row>
    <row r="208" spans="1:63" x14ac:dyDescent="0.25">
      <c r="A208" s="268"/>
      <c r="B208" s="268"/>
      <c r="C208" s="268"/>
      <c r="D208" s="268"/>
      <c r="E208" s="268"/>
      <c r="F208" s="268"/>
      <c r="G208" s="268"/>
      <c r="H208" s="268"/>
      <c r="I208" s="268"/>
      <c r="J208" s="268"/>
      <c r="K208" s="268"/>
      <c r="L208" s="268"/>
      <c r="M208" s="268"/>
      <c r="N208" s="268"/>
      <c r="O208" s="268"/>
      <c r="P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c r="AS208" s="268"/>
      <c r="AT208" s="268"/>
      <c r="AU208" s="268"/>
      <c r="AV208" s="268"/>
      <c r="AW208" s="268"/>
      <c r="AX208" s="268"/>
      <c r="AY208" s="268"/>
      <c r="AZ208" s="268"/>
      <c r="BA208" s="268"/>
      <c r="BB208" s="268"/>
      <c r="BC208" s="268"/>
      <c r="BD208" s="268"/>
      <c r="BE208" s="268"/>
      <c r="BF208" s="268"/>
      <c r="BG208" s="268"/>
      <c r="BH208" s="268"/>
      <c r="BI208" s="268"/>
      <c r="BJ208" s="268"/>
      <c r="BK208" s="268"/>
    </row>
    <row r="209" spans="1:63" x14ac:dyDescent="0.25">
      <c r="A209" s="268"/>
      <c r="B209" s="268"/>
      <c r="C209" s="268"/>
      <c r="D209" s="268"/>
      <c r="E209" s="268"/>
      <c r="F209" s="268"/>
      <c r="G209" s="268"/>
      <c r="H209" s="268"/>
      <c r="I209" s="268"/>
      <c r="J209" s="268"/>
      <c r="K209" s="268"/>
      <c r="L209" s="268"/>
      <c r="M209" s="268"/>
      <c r="N209" s="268"/>
      <c r="O209" s="268"/>
      <c r="P209" s="268"/>
      <c r="W209" s="268"/>
      <c r="X209" s="268"/>
      <c r="Y209" s="268"/>
      <c r="Z209" s="268"/>
      <c r="AA209" s="268"/>
      <c r="AB209" s="268"/>
      <c r="AC209" s="268"/>
      <c r="AD209" s="268"/>
      <c r="AE209" s="268"/>
      <c r="AF209" s="268"/>
      <c r="AG209" s="268"/>
      <c r="AH209" s="268"/>
      <c r="AI209" s="268"/>
      <c r="AJ209" s="268"/>
      <c r="AK209" s="268"/>
      <c r="AL209" s="268"/>
      <c r="AM209" s="268"/>
      <c r="AN209" s="268"/>
      <c r="AO209" s="268"/>
      <c r="AP209" s="268"/>
      <c r="AQ209" s="268"/>
      <c r="AR209" s="268"/>
      <c r="AS209" s="268"/>
      <c r="AT209" s="268"/>
      <c r="AU209" s="268"/>
      <c r="AV209" s="268"/>
      <c r="AW209" s="268"/>
      <c r="AX209" s="268"/>
      <c r="AY209" s="268"/>
      <c r="AZ209" s="268"/>
      <c r="BA209" s="268"/>
      <c r="BB209" s="268"/>
      <c r="BC209" s="268"/>
      <c r="BD209" s="268"/>
      <c r="BE209" s="268"/>
      <c r="BF209" s="268"/>
      <c r="BG209" s="268"/>
      <c r="BH209" s="268"/>
      <c r="BI209" s="268"/>
      <c r="BJ209" s="268"/>
      <c r="BK209" s="268"/>
    </row>
    <row r="210" spans="1:63" x14ac:dyDescent="0.25">
      <c r="A210" s="268"/>
      <c r="B210" s="268"/>
      <c r="C210" s="268"/>
      <c r="D210" s="268"/>
      <c r="E210" s="268"/>
      <c r="F210" s="268"/>
      <c r="G210" s="268"/>
      <c r="H210" s="268"/>
      <c r="I210" s="268"/>
      <c r="J210" s="268"/>
      <c r="K210" s="268"/>
      <c r="L210" s="268"/>
      <c r="M210" s="268"/>
      <c r="N210" s="268"/>
      <c r="O210" s="268"/>
      <c r="P210" s="268"/>
      <c r="W210" s="268"/>
      <c r="X210" s="268"/>
      <c r="Y210" s="268"/>
      <c r="Z210" s="268"/>
      <c r="AA210" s="268"/>
      <c r="AB210" s="268"/>
      <c r="AC210" s="268"/>
      <c r="AD210" s="268"/>
      <c r="AE210" s="268"/>
      <c r="AF210" s="268"/>
      <c r="AG210" s="268"/>
      <c r="AH210" s="268"/>
      <c r="AI210" s="268"/>
      <c r="AJ210" s="268"/>
      <c r="AK210" s="268"/>
      <c r="AL210" s="268"/>
      <c r="AM210" s="268"/>
      <c r="AN210" s="268"/>
      <c r="AO210" s="268"/>
      <c r="AP210" s="268"/>
      <c r="AQ210" s="268"/>
      <c r="AR210" s="268"/>
      <c r="AS210" s="268"/>
      <c r="AT210" s="268"/>
      <c r="AU210" s="268"/>
      <c r="AV210" s="268"/>
      <c r="AW210" s="268"/>
      <c r="AX210" s="268"/>
      <c r="AY210" s="268"/>
      <c r="AZ210" s="268"/>
      <c r="BA210" s="268"/>
      <c r="BB210" s="268"/>
      <c r="BC210" s="268"/>
      <c r="BD210" s="268"/>
      <c r="BE210" s="268"/>
      <c r="BF210" s="268"/>
      <c r="BG210" s="268"/>
      <c r="BH210" s="268"/>
      <c r="BI210" s="268"/>
      <c r="BJ210" s="268"/>
      <c r="BK210" s="268"/>
    </row>
    <row r="211" spans="1:63" x14ac:dyDescent="0.25">
      <c r="A211" s="268"/>
      <c r="B211" s="268"/>
      <c r="C211" s="268"/>
      <c r="D211" s="268"/>
      <c r="E211" s="268"/>
      <c r="F211" s="268"/>
      <c r="G211" s="268"/>
      <c r="H211" s="268"/>
      <c r="I211" s="268"/>
      <c r="J211" s="268"/>
      <c r="K211" s="268"/>
      <c r="L211" s="268"/>
      <c r="M211" s="268"/>
      <c r="N211" s="268"/>
      <c r="O211" s="268"/>
      <c r="P211" s="268"/>
      <c r="W211" s="268"/>
      <c r="X211" s="268"/>
      <c r="Y211" s="268"/>
      <c r="Z211" s="268"/>
      <c r="AA211" s="268"/>
      <c r="AB211" s="268"/>
      <c r="AC211" s="268"/>
      <c r="AD211" s="268"/>
      <c r="AE211" s="268"/>
      <c r="AF211" s="268"/>
      <c r="AG211" s="268"/>
      <c r="AH211" s="268"/>
      <c r="AI211" s="268"/>
      <c r="AJ211" s="268"/>
      <c r="AK211" s="268"/>
      <c r="AL211" s="268"/>
      <c r="AM211" s="268"/>
      <c r="AN211" s="268"/>
      <c r="AO211" s="268"/>
      <c r="AP211" s="268"/>
      <c r="AQ211" s="268"/>
      <c r="AR211" s="268"/>
      <c r="AS211" s="268"/>
      <c r="AT211" s="268"/>
      <c r="AU211" s="268"/>
      <c r="AV211" s="268"/>
      <c r="AW211" s="268"/>
      <c r="AX211" s="268"/>
      <c r="AY211" s="268"/>
      <c r="AZ211" s="268"/>
      <c r="BA211" s="268"/>
      <c r="BB211" s="268"/>
      <c r="BC211" s="268"/>
      <c r="BD211" s="268"/>
      <c r="BE211" s="268"/>
      <c r="BF211" s="268"/>
      <c r="BG211" s="268"/>
      <c r="BH211" s="268"/>
      <c r="BI211" s="268"/>
      <c r="BJ211" s="268"/>
      <c r="BK211" s="268"/>
    </row>
    <row r="212" spans="1:63" x14ac:dyDescent="0.25">
      <c r="A212" s="268"/>
      <c r="B212" s="268"/>
      <c r="C212" s="268"/>
      <c r="D212" s="268"/>
      <c r="E212" s="268"/>
      <c r="F212" s="268"/>
      <c r="G212" s="268"/>
      <c r="H212" s="268"/>
      <c r="I212" s="268"/>
      <c r="J212" s="268"/>
      <c r="K212" s="268"/>
      <c r="L212" s="268"/>
      <c r="M212" s="268"/>
      <c r="N212" s="268"/>
      <c r="O212" s="268"/>
      <c r="P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8"/>
      <c r="AY212" s="268"/>
      <c r="AZ212" s="268"/>
      <c r="BA212" s="268"/>
      <c r="BB212" s="268"/>
      <c r="BC212" s="268"/>
      <c r="BD212" s="268"/>
      <c r="BE212" s="268"/>
      <c r="BF212" s="268"/>
      <c r="BG212" s="268"/>
      <c r="BH212" s="268"/>
      <c r="BI212" s="268"/>
      <c r="BJ212" s="268"/>
      <c r="BK212" s="268"/>
    </row>
    <row r="213" spans="1:63" x14ac:dyDescent="0.25">
      <c r="A213" s="268"/>
      <c r="B213" s="268"/>
      <c r="C213" s="268"/>
      <c r="D213" s="268"/>
      <c r="E213" s="268"/>
      <c r="F213" s="268"/>
      <c r="G213" s="268"/>
      <c r="H213" s="268"/>
      <c r="I213" s="268"/>
      <c r="J213" s="268"/>
      <c r="K213" s="268"/>
      <c r="L213" s="268"/>
      <c r="M213" s="268"/>
      <c r="N213" s="268"/>
      <c r="O213" s="268"/>
      <c r="P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268"/>
      <c r="BG213" s="268"/>
      <c r="BH213" s="268"/>
      <c r="BI213" s="268"/>
      <c r="BJ213" s="268"/>
      <c r="BK213" s="268"/>
    </row>
    <row r="214" spans="1:63" x14ac:dyDescent="0.25">
      <c r="A214" s="268"/>
      <c r="B214" s="268"/>
      <c r="C214" s="268"/>
      <c r="D214" s="268"/>
      <c r="E214" s="268"/>
      <c r="F214" s="268"/>
      <c r="G214" s="268"/>
      <c r="H214" s="268"/>
      <c r="I214" s="268"/>
      <c r="J214" s="268"/>
      <c r="K214" s="268"/>
      <c r="L214" s="268"/>
      <c r="M214" s="268"/>
      <c r="N214" s="268"/>
      <c r="O214" s="268"/>
      <c r="P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c r="BA214" s="268"/>
      <c r="BB214" s="268"/>
      <c r="BC214" s="268"/>
      <c r="BD214" s="268"/>
      <c r="BE214" s="268"/>
      <c r="BF214" s="268"/>
      <c r="BG214" s="268"/>
      <c r="BH214" s="268"/>
      <c r="BI214" s="268"/>
      <c r="BJ214" s="268"/>
      <c r="BK214" s="268"/>
    </row>
    <row r="215" spans="1:63" x14ac:dyDescent="0.25">
      <c r="A215" s="268"/>
      <c r="B215" s="268"/>
      <c r="C215" s="268"/>
      <c r="D215" s="268"/>
      <c r="E215" s="268"/>
      <c r="F215" s="268"/>
      <c r="G215" s="268"/>
      <c r="H215" s="268"/>
      <c r="I215" s="268"/>
      <c r="J215" s="268"/>
      <c r="K215" s="268"/>
      <c r="L215" s="268"/>
      <c r="M215" s="268"/>
      <c r="N215" s="268"/>
      <c r="O215" s="268"/>
      <c r="P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8"/>
      <c r="AY215" s="268"/>
      <c r="AZ215" s="268"/>
      <c r="BA215" s="268"/>
      <c r="BB215" s="268"/>
      <c r="BC215" s="268"/>
      <c r="BD215" s="268"/>
      <c r="BE215" s="268"/>
      <c r="BF215" s="268"/>
      <c r="BG215" s="268"/>
      <c r="BH215" s="268"/>
      <c r="BI215" s="268"/>
      <c r="BJ215" s="268"/>
      <c r="BK215" s="268"/>
    </row>
    <row r="216" spans="1:63" x14ac:dyDescent="0.25">
      <c r="A216" s="268"/>
      <c r="B216" s="268"/>
      <c r="C216" s="268"/>
      <c r="D216" s="268"/>
      <c r="E216" s="268"/>
      <c r="F216" s="268"/>
      <c r="G216" s="268"/>
      <c r="H216" s="268"/>
      <c r="I216" s="268"/>
      <c r="J216" s="268"/>
      <c r="K216" s="268"/>
      <c r="L216" s="268"/>
      <c r="M216" s="268"/>
      <c r="N216" s="268"/>
      <c r="O216" s="268"/>
      <c r="P216" s="268"/>
      <c r="W216" s="268"/>
      <c r="X216" s="268"/>
      <c r="Y216" s="268"/>
      <c r="Z216" s="268"/>
      <c r="AA216" s="268"/>
      <c r="AB216" s="268"/>
      <c r="AC216" s="268"/>
      <c r="AD216" s="268"/>
      <c r="AE216" s="268"/>
      <c r="AF216" s="268"/>
      <c r="AG216" s="268"/>
      <c r="AH216" s="268"/>
      <c r="AI216" s="268"/>
      <c r="AJ216" s="268"/>
      <c r="AK216" s="268"/>
      <c r="AL216" s="268"/>
      <c r="AM216" s="268"/>
      <c r="AN216" s="268"/>
      <c r="AO216" s="268"/>
      <c r="AP216" s="268"/>
      <c r="AQ216" s="268"/>
      <c r="AR216" s="268"/>
      <c r="AS216" s="268"/>
      <c r="AT216" s="268"/>
      <c r="AU216" s="268"/>
      <c r="AV216" s="268"/>
      <c r="AW216" s="268"/>
      <c r="AX216" s="268"/>
      <c r="AY216" s="268"/>
      <c r="AZ216" s="268"/>
      <c r="BA216" s="268"/>
      <c r="BB216" s="268"/>
      <c r="BC216" s="268"/>
      <c r="BD216" s="268"/>
      <c r="BE216" s="268"/>
      <c r="BF216" s="268"/>
      <c r="BG216" s="268"/>
      <c r="BH216" s="268"/>
      <c r="BI216" s="268"/>
      <c r="BJ216" s="268"/>
      <c r="BK216" s="268"/>
    </row>
    <row r="217" spans="1:63" x14ac:dyDescent="0.25">
      <c r="A217" s="268"/>
      <c r="B217" s="268"/>
      <c r="C217" s="268"/>
      <c r="D217" s="268"/>
      <c r="E217" s="268"/>
      <c r="F217" s="268"/>
      <c r="G217" s="268"/>
      <c r="H217" s="268"/>
      <c r="I217" s="268"/>
      <c r="J217" s="268"/>
      <c r="K217" s="268"/>
      <c r="L217" s="268"/>
      <c r="M217" s="268"/>
      <c r="N217" s="268"/>
      <c r="O217" s="268"/>
      <c r="P217" s="268"/>
      <c r="W217" s="268"/>
      <c r="X217" s="268"/>
      <c r="Y217" s="268"/>
      <c r="Z217" s="268"/>
      <c r="AA217" s="268"/>
      <c r="AB217" s="268"/>
      <c r="AC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8"/>
      <c r="BE217" s="268"/>
      <c r="BF217" s="268"/>
      <c r="BG217" s="268"/>
      <c r="BH217" s="268"/>
      <c r="BI217" s="268"/>
      <c r="BJ217" s="268"/>
      <c r="BK217" s="268"/>
    </row>
    <row r="218" spans="1:63" x14ac:dyDescent="0.25">
      <c r="A218" s="268"/>
      <c r="B218" s="268"/>
      <c r="C218" s="268"/>
      <c r="D218" s="268"/>
      <c r="E218" s="268"/>
      <c r="F218" s="268"/>
      <c r="G218" s="268"/>
      <c r="H218" s="268"/>
      <c r="I218" s="268"/>
      <c r="J218" s="268"/>
      <c r="K218" s="268"/>
      <c r="L218" s="268"/>
      <c r="M218" s="268"/>
      <c r="N218" s="268"/>
      <c r="O218" s="268"/>
      <c r="P218" s="268"/>
      <c r="W218" s="268"/>
      <c r="X218" s="268"/>
      <c r="Y218" s="268"/>
      <c r="Z218" s="268"/>
      <c r="AA218" s="268"/>
      <c r="AB218" s="268"/>
      <c r="AC218" s="268"/>
      <c r="AD218" s="268"/>
      <c r="AE218" s="268"/>
      <c r="AF218" s="268"/>
      <c r="AG218" s="268"/>
      <c r="AH218" s="268"/>
      <c r="AI218" s="268"/>
      <c r="AJ218" s="268"/>
      <c r="AK218" s="268"/>
      <c r="AL218" s="268"/>
      <c r="AM218" s="268"/>
      <c r="AN218" s="268"/>
      <c r="AO218" s="268"/>
      <c r="AP218" s="268"/>
      <c r="AQ218" s="268"/>
      <c r="AR218" s="268"/>
      <c r="AS218" s="268"/>
      <c r="AT218" s="268"/>
      <c r="AU218" s="268"/>
      <c r="AV218" s="268"/>
      <c r="AW218" s="268"/>
      <c r="AX218" s="268"/>
      <c r="AY218" s="268"/>
      <c r="AZ218" s="268"/>
      <c r="BA218" s="268"/>
      <c r="BB218" s="268"/>
      <c r="BC218" s="268"/>
      <c r="BD218" s="268"/>
      <c r="BE218" s="268"/>
      <c r="BF218" s="268"/>
      <c r="BG218" s="268"/>
      <c r="BH218" s="268"/>
      <c r="BI218" s="268"/>
      <c r="BJ218" s="268"/>
      <c r="BK218" s="268"/>
    </row>
    <row r="219" spans="1:63" x14ac:dyDescent="0.25">
      <c r="A219" s="268"/>
      <c r="B219" s="268"/>
      <c r="C219" s="268"/>
      <c r="D219" s="268"/>
      <c r="E219" s="268"/>
      <c r="F219" s="268"/>
      <c r="G219" s="268"/>
      <c r="H219" s="268"/>
      <c r="I219" s="268"/>
      <c r="J219" s="268"/>
      <c r="K219" s="268"/>
      <c r="L219" s="268"/>
      <c r="M219" s="268"/>
      <c r="N219" s="268"/>
      <c r="O219" s="268"/>
      <c r="P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8"/>
      <c r="AY219" s="268"/>
      <c r="AZ219" s="268"/>
      <c r="BA219" s="268"/>
      <c r="BB219" s="268"/>
      <c r="BC219" s="268"/>
      <c r="BD219" s="268"/>
      <c r="BE219" s="268"/>
      <c r="BF219" s="268"/>
      <c r="BG219" s="268"/>
      <c r="BH219" s="268"/>
      <c r="BI219" s="268"/>
      <c r="BJ219" s="268"/>
      <c r="BK219" s="268"/>
    </row>
    <row r="220" spans="1:63" x14ac:dyDescent="0.25">
      <c r="A220" s="268"/>
      <c r="B220" s="268"/>
      <c r="C220" s="268"/>
      <c r="D220" s="268"/>
      <c r="E220" s="268"/>
      <c r="F220" s="268"/>
      <c r="G220" s="268"/>
      <c r="H220" s="268"/>
      <c r="I220" s="268"/>
      <c r="J220" s="268"/>
      <c r="K220" s="268"/>
      <c r="L220" s="268"/>
      <c r="M220" s="268"/>
      <c r="N220" s="268"/>
      <c r="O220" s="268"/>
      <c r="P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8"/>
      <c r="AY220" s="268"/>
      <c r="AZ220" s="268"/>
      <c r="BA220" s="268"/>
      <c r="BB220" s="268"/>
      <c r="BC220" s="268"/>
      <c r="BD220" s="268"/>
      <c r="BE220" s="268"/>
      <c r="BF220" s="268"/>
      <c r="BG220" s="268"/>
      <c r="BH220" s="268"/>
      <c r="BI220" s="268"/>
      <c r="BJ220" s="268"/>
      <c r="BK220" s="268"/>
    </row>
    <row r="221" spans="1:63" x14ac:dyDescent="0.25">
      <c r="A221" s="268"/>
      <c r="B221" s="268"/>
      <c r="C221" s="268"/>
      <c r="D221" s="268"/>
      <c r="E221" s="268"/>
      <c r="F221" s="268"/>
      <c r="G221" s="268"/>
      <c r="H221" s="268"/>
      <c r="I221" s="268"/>
      <c r="J221" s="268"/>
      <c r="K221" s="268"/>
      <c r="L221" s="268"/>
      <c r="M221" s="268"/>
      <c r="N221" s="268"/>
      <c r="O221" s="268"/>
      <c r="P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c r="BC221" s="268"/>
      <c r="BD221" s="268"/>
      <c r="BE221" s="268"/>
      <c r="BF221" s="268"/>
      <c r="BG221" s="268"/>
      <c r="BH221" s="268"/>
      <c r="BI221" s="268"/>
      <c r="BJ221" s="268"/>
      <c r="BK221" s="268"/>
    </row>
    <row r="222" spans="1:63" x14ac:dyDescent="0.25">
      <c r="A222" s="268"/>
      <c r="B222" s="268"/>
      <c r="C222" s="268"/>
      <c r="D222" s="268"/>
      <c r="E222" s="268"/>
      <c r="F222" s="268"/>
      <c r="G222" s="268"/>
      <c r="H222" s="268"/>
      <c r="I222" s="268"/>
      <c r="J222" s="268"/>
      <c r="K222" s="268"/>
      <c r="L222" s="268"/>
      <c r="M222" s="268"/>
      <c r="N222" s="268"/>
      <c r="O222" s="268"/>
      <c r="P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8"/>
      <c r="AY222" s="268"/>
      <c r="AZ222" s="268"/>
      <c r="BA222" s="268"/>
      <c r="BB222" s="268"/>
      <c r="BC222" s="268"/>
      <c r="BD222" s="268"/>
      <c r="BE222" s="268"/>
      <c r="BF222" s="268"/>
      <c r="BG222" s="268"/>
      <c r="BH222" s="268"/>
      <c r="BI222" s="268"/>
      <c r="BJ222" s="268"/>
      <c r="BK222" s="268"/>
    </row>
    <row r="223" spans="1:63" x14ac:dyDescent="0.25">
      <c r="A223" s="268"/>
      <c r="B223" s="268"/>
      <c r="C223" s="268"/>
      <c r="D223" s="268"/>
      <c r="E223" s="268"/>
      <c r="F223" s="268"/>
      <c r="G223" s="268"/>
      <c r="H223" s="268"/>
      <c r="I223" s="268"/>
      <c r="J223" s="268"/>
      <c r="K223" s="268"/>
      <c r="L223" s="268"/>
      <c r="M223" s="268"/>
      <c r="N223" s="268"/>
      <c r="O223" s="268"/>
      <c r="P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c r="BC223" s="268"/>
      <c r="BD223" s="268"/>
      <c r="BE223" s="268"/>
      <c r="BF223" s="268"/>
      <c r="BG223" s="268"/>
      <c r="BH223" s="268"/>
      <c r="BI223" s="268"/>
      <c r="BJ223" s="268"/>
      <c r="BK223" s="268"/>
    </row>
    <row r="224" spans="1:63" x14ac:dyDescent="0.25">
      <c r="A224" s="268"/>
      <c r="B224" s="268"/>
      <c r="C224" s="268"/>
      <c r="D224" s="268"/>
      <c r="E224" s="268"/>
      <c r="F224" s="268"/>
      <c r="G224" s="268"/>
      <c r="H224" s="268"/>
      <c r="I224" s="268"/>
      <c r="J224" s="268"/>
      <c r="K224" s="268"/>
      <c r="L224" s="268"/>
      <c r="M224" s="268"/>
      <c r="N224" s="268"/>
      <c r="O224" s="268"/>
      <c r="P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8"/>
      <c r="AY224" s="268"/>
      <c r="AZ224" s="268"/>
      <c r="BA224" s="268"/>
      <c r="BB224" s="268"/>
      <c r="BC224" s="268"/>
      <c r="BD224" s="268"/>
      <c r="BE224" s="268"/>
      <c r="BF224" s="268"/>
      <c r="BG224" s="268"/>
      <c r="BH224" s="268"/>
      <c r="BI224" s="268"/>
      <c r="BJ224" s="268"/>
      <c r="BK224" s="268"/>
    </row>
    <row r="225" spans="1:63" x14ac:dyDescent="0.25">
      <c r="A225" s="268"/>
      <c r="B225" s="268"/>
      <c r="C225" s="268"/>
      <c r="D225" s="268"/>
      <c r="E225" s="268"/>
      <c r="F225" s="268"/>
      <c r="G225" s="268"/>
      <c r="H225" s="268"/>
      <c r="I225" s="268"/>
      <c r="J225" s="268"/>
      <c r="K225" s="268"/>
      <c r="L225" s="268"/>
      <c r="M225" s="268"/>
      <c r="N225" s="268"/>
      <c r="O225" s="268"/>
      <c r="P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268"/>
      <c r="AT225" s="268"/>
      <c r="AU225" s="268"/>
      <c r="AV225" s="268"/>
      <c r="AW225" s="268"/>
      <c r="AX225" s="268"/>
      <c r="AY225" s="268"/>
      <c r="AZ225" s="268"/>
      <c r="BA225" s="268"/>
      <c r="BB225" s="268"/>
      <c r="BC225" s="268"/>
      <c r="BD225" s="268"/>
      <c r="BE225" s="268"/>
      <c r="BF225" s="268"/>
      <c r="BG225" s="268"/>
      <c r="BH225" s="268"/>
      <c r="BI225" s="268"/>
      <c r="BJ225" s="268"/>
      <c r="BK225" s="268"/>
    </row>
    <row r="226" spans="1:63" x14ac:dyDescent="0.25">
      <c r="W226" s="268"/>
      <c r="X226" s="268"/>
      <c r="Y226" s="268"/>
      <c r="Z226" s="268"/>
      <c r="AA226" s="268"/>
      <c r="AB226" s="268"/>
      <c r="AC226" s="268"/>
      <c r="AD226" s="268"/>
      <c r="AE226" s="268"/>
      <c r="AF226" s="268"/>
      <c r="AG226" s="268"/>
      <c r="AH226" s="268"/>
      <c r="AI226" s="268"/>
      <c r="AJ226" s="268"/>
      <c r="AK226" s="268"/>
      <c r="AL226" s="268"/>
      <c r="AM226" s="268"/>
      <c r="AN226" s="268"/>
      <c r="AO226" s="268"/>
      <c r="AP226" s="268"/>
      <c r="AQ226" s="268"/>
      <c r="AR226" s="268"/>
      <c r="AS226" s="268"/>
      <c r="AT226" s="268"/>
      <c r="AU226" s="268"/>
      <c r="AV226" s="268"/>
      <c r="AW226" s="268"/>
      <c r="AX226" s="268"/>
      <c r="AY226" s="268"/>
      <c r="AZ226" s="268"/>
      <c r="BA226" s="268"/>
      <c r="BB226" s="268"/>
      <c r="BC226" s="268"/>
      <c r="BD226" s="268"/>
      <c r="BE226" s="268"/>
      <c r="BF226" s="268"/>
      <c r="BG226" s="268"/>
      <c r="BH226" s="268"/>
      <c r="BI226" s="268"/>
      <c r="BJ226" s="268"/>
      <c r="BK226" s="268"/>
    </row>
  </sheetData>
  <mergeCells count="19">
    <mergeCell ref="B26:B28"/>
    <mergeCell ref="A68:B69"/>
    <mergeCell ref="C27:I27"/>
    <mergeCell ref="A75:B75"/>
    <mergeCell ref="A4:A6"/>
    <mergeCell ref="B4:B6"/>
    <mergeCell ref="C4:F4"/>
    <mergeCell ref="C5:D5"/>
    <mergeCell ref="E5:F5"/>
    <mergeCell ref="A74:B74"/>
    <mergeCell ref="A73:B73"/>
    <mergeCell ref="C26:P26"/>
    <mergeCell ref="A47:A49"/>
    <mergeCell ref="B47:B49"/>
    <mergeCell ref="C47:P47"/>
    <mergeCell ref="J27:P27"/>
    <mergeCell ref="C48:I48"/>
    <mergeCell ref="J48:P48"/>
    <mergeCell ref="A26:A28"/>
  </mergeCells>
  <phoneticPr fontId="4" type="noConversion"/>
  <pageMargins left="0.7" right="0.7" top="0.75" bottom="0.75" header="0.3" footer="0.3"/>
  <pageSetup paperSize="9" scale="17" orientation="portrait" r:id="rId1"/>
  <colBreaks count="1" manualBreakCount="1">
    <brk id="17" max="8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950"/>
  <sheetViews>
    <sheetView tabSelected="1" view="pageBreakPreview" zoomScale="70" zoomScaleNormal="60" zoomScaleSheetLayoutView="70" workbookViewId="0">
      <selection activeCell="F2" sqref="F2"/>
    </sheetView>
  </sheetViews>
  <sheetFormatPr defaultColWidth="9" defaultRowHeight="15.75" x14ac:dyDescent="0.25"/>
  <cols>
    <col min="1" max="1" width="7.125" style="278" customWidth="1"/>
    <col min="2" max="2" width="9.75" style="2" bestFit="1" customWidth="1"/>
    <col min="3" max="3" width="46.125" style="2" customWidth="1"/>
    <col min="4" max="4" width="32.625" style="2" customWidth="1"/>
    <col min="5" max="5" width="48.375" style="2" customWidth="1"/>
    <col min="6" max="6" width="35.625" style="2" customWidth="1"/>
    <col min="7" max="8" width="30.625" style="2" customWidth="1"/>
    <col min="9" max="9" width="38.125" style="2" customWidth="1"/>
    <col min="10" max="15" width="30.625" style="2" customWidth="1"/>
    <col min="16" max="19" width="29.375" style="2" customWidth="1"/>
    <col min="20" max="20" width="11" style="8" bestFit="1" customWidth="1"/>
    <col min="21" max="21" width="11" style="2" bestFit="1" customWidth="1"/>
    <col min="22" max="23" width="8.75" style="2" bestFit="1" customWidth="1"/>
    <col min="24" max="24" width="9.75" style="2" bestFit="1" customWidth="1"/>
    <col min="25" max="25" width="13" style="2" bestFit="1" customWidth="1"/>
    <col min="26" max="16384" width="9" style="2"/>
  </cols>
  <sheetData>
    <row r="1" spans="1:108" s="268" customFormat="1" ht="21" x14ac:dyDescent="0.25">
      <c r="A1" s="264" t="s">
        <v>116</v>
      </c>
      <c r="C1" s="264" t="s">
        <v>194</v>
      </c>
      <c r="T1" s="278"/>
    </row>
    <row r="2" spans="1:108" s="268" customFormat="1" ht="21" x14ac:dyDescent="0.25">
      <c r="A2" s="264" t="s">
        <v>138</v>
      </c>
      <c r="T2" s="278"/>
    </row>
    <row r="3" spans="1:108" s="268" customFormat="1" ht="17.25" thickBot="1" x14ac:dyDescent="0.3">
      <c r="A3" s="278"/>
      <c r="B3" s="266" t="s">
        <v>454</v>
      </c>
      <c r="C3" s="269"/>
      <c r="D3" s="269"/>
      <c r="E3" s="269"/>
      <c r="F3" s="269"/>
      <c r="G3" s="269"/>
      <c r="H3" s="269"/>
      <c r="I3" s="269"/>
      <c r="J3" s="269"/>
      <c r="K3" s="269"/>
      <c r="L3" s="267" t="s">
        <v>236</v>
      </c>
      <c r="T3" s="278"/>
    </row>
    <row r="4" spans="1:108" ht="16.5" customHeight="1" x14ac:dyDescent="0.25">
      <c r="A4" s="593" t="s">
        <v>27</v>
      </c>
      <c r="B4" s="594" t="s">
        <v>139</v>
      </c>
      <c r="C4" s="609" t="s">
        <v>237</v>
      </c>
      <c r="D4" s="610" t="s">
        <v>238</v>
      </c>
      <c r="E4" s="605" t="s">
        <v>239</v>
      </c>
      <c r="F4" s="603" t="s">
        <v>240</v>
      </c>
      <c r="G4" s="607" t="s">
        <v>241</v>
      </c>
      <c r="H4" s="613" t="s">
        <v>242</v>
      </c>
      <c r="I4" s="585" t="s">
        <v>243</v>
      </c>
      <c r="J4" s="585"/>
      <c r="K4" s="585"/>
      <c r="L4" s="586"/>
      <c r="M4" s="268"/>
      <c r="N4" s="268"/>
      <c r="O4" s="268"/>
      <c r="P4" s="268"/>
      <c r="Q4" s="268"/>
      <c r="R4" s="268"/>
      <c r="S4" s="268"/>
      <c r="T4" s="27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row>
    <row r="5" spans="1:108" ht="16.5" x14ac:dyDescent="0.25">
      <c r="A5" s="593"/>
      <c r="B5" s="595"/>
      <c r="C5" s="597"/>
      <c r="D5" s="611"/>
      <c r="E5" s="606"/>
      <c r="F5" s="604"/>
      <c r="G5" s="608"/>
      <c r="H5" s="614"/>
      <c r="I5" s="122" t="s">
        <v>244</v>
      </c>
      <c r="J5" s="122" t="s">
        <v>245</v>
      </c>
      <c r="K5" s="122" t="s">
        <v>246</v>
      </c>
      <c r="L5" s="19" t="s">
        <v>247</v>
      </c>
      <c r="M5" s="268"/>
      <c r="N5" s="268"/>
      <c r="O5" s="268"/>
      <c r="P5" s="268"/>
      <c r="Q5" s="268"/>
      <c r="R5" s="268"/>
      <c r="S5" s="268"/>
      <c r="T5" s="27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row>
    <row r="6" spans="1:108" ht="16.5" x14ac:dyDescent="0.25">
      <c r="A6" s="278" t="s">
        <v>5</v>
      </c>
      <c r="B6" s="20">
        <v>1</v>
      </c>
      <c r="C6" s="21" t="s">
        <v>248</v>
      </c>
      <c r="D6" s="164">
        <f>表4_公司資料表!C7</f>
        <v>0</v>
      </c>
      <c r="E6" s="164">
        <f>SUMIF('表7_特殊業務資料表(地震)'!$A:$A,"F"&amp;表5_地震損失評估!$A6&amp;"Q",'表7_特殊業務資料表(地震)'!$N:$N)</f>
        <v>0</v>
      </c>
      <c r="F6" s="165">
        <f>SUMIF('表7_特殊業務資料表(地震)'!$A:$A,"F"&amp;表5_地震損失評估!$A6&amp;"L",'表7_特殊業務資料表(地震)'!$V:$V)</f>
        <v>0</v>
      </c>
      <c r="G6" s="166">
        <f>SUMIF('表7_特殊業務資料表(地震)'!$A:$A,"F"&amp;表5_地震損失評估!$A6&amp;"L",'表7_特殊業務資料表(地震)'!$W:$W)</f>
        <v>0</v>
      </c>
      <c r="H6" s="353">
        <f>($D6+$E6+$G6)*附表1_模型產出係數!B4/1000*附表1_模型產出係數!B$20*(1+附表1_模型產出係數!$B$44)*附表1_模型產出係數!$B$45</f>
        <v>0</v>
      </c>
      <c r="I6" s="23">
        <f>($D6+$E6+$G6)*附表1_模型產出係數!C4/1000*附表1_模型產出係數!C$20*(1+附表1_模型產出係數!$B$44)*附表1_模型產出係數!$B$45</f>
        <v>0</v>
      </c>
      <c r="J6" s="23">
        <f>($D6+$E6+$G6)*附表1_模型產出係數!D4/1000*附表1_模型產出係數!D$20*(1+附表1_模型產出係數!$B$44)*附表1_模型產出係數!$B$45</f>
        <v>0</v>
      </c>
      <c r="K6" s="23">
        <f>(($D6+$E6)*附表1_模型產出係數!$E4/1000*附表1_模型產出係數!E$20+
$F6*附表1_模型產出係數!$E27/1000*附表1_模型產出係數!E$43)*(1+附表1_模型產出係數!$B$44)*附表1_模型產出係數!$B$45</f>
        <v>0</v>
      </c>
      <c r="L6" s="24">
        <f>(($D6+$E6)*附表1_模型產出係數!F4/1000*附表1_模型產出係數!F$20+
$G6*附表1_模型產出係數!$F27/1000*附表1_模型產出係數!F$43)*(1+附表1_模型產出係數!$B$44)*附表1_模型產出係數!$B$45</f>
        <v>0</v>
      </c>
      <c r="M6" s="268"/>
      <c r="N6" s="268"/>
      <c r="O6" s="268"/>
      <c r="P6" s="268"/>
      <c r="Q6" s="268"/>
      <c r="R6" s="268"/>
      <c r="S6" s="268"/>
      <c r="T6" s="278"/>
      <c r="U6" s="279"/>
      <c r="V6" s="279"/>
      <c r="W6" s="279"/>
      <c r="X6" s="279"/>
      <c r="Y6" s="279"/>
      <c r="Z6" s="277"/>
      <c r="AA6" s="277"/>
      <c r="AB6" s="277"/>
      <c r="AC6" s="277"/>
      <c r="AD6" s="277"/>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c r="CO6" s="268"/>
      <c r="CP6" s="268"/>
      <c r="CQ6" s="268"/>
      <c r="CR6" s="268"/>
      <c r="CS6" s="268"/>
      <c r="CT6" s="268"/>
      <c r="CU6" s="268"/>
      <c r="CV6" s="268"/>
      <c r="CW6" s="268"/>
      <c r="CX6" s="268"/>
      <c r="CY6" s="268"/>
      <c r="CZ6" s="268"/>
      <c r="DA6" s="268"/>
      <c r="DB6" s="268"/>
      <c r="DC6" s="268"/>
      <c r="DD6" s="268"/>
    </row>
    <row r="7" spans="1:108" ht="16.5" x14ac:dyDescent="0.25">
      <c r="A7" s="278" t="s">
        <v>6</v>
      </c>
      <c r="B7" s="20">
        <v>1.1000000000000001</v>
      </c>
      <c r="C7" s="21" t="s">
        <v>249</v>
      </c>
      <c r="D7" s="164">
        <f>表4_公司資料表!C8</f>
        <v>0</v>
      </c>
      <c r="E7" s="164">
        <f>SUMIF('表7_特殊業務資料表(地震)'!$A:$A,"F"&amp;表5_地震損失評估!$A7&amp;"Q",'表7_特殊業務資料表(地震)'!$N:$N)</f>
        <v>0</v>
      </c>
      <c r="F7" s="165">
        <f>SUMIF('表7_特殊業務資料表(地震)'!$A:$A,"F"&amp;表5_地震損失評估!$A7&amp;"L",'表7_特殊業務資料表(地震)'!$V:$V)</f>
        <v>0</v>
      </c>
      <c r="G7" s="166">
        <f>SUMIF('表7_特殊業務資料表(地震)'!$A:$A,"F"&amp;表5_地震損失評估!$A7&amp;"L",'表7_特殊業務資料表(地震)'!$W:$W)</f>
        <v>0</v>
      </c>
      <c r="H7" s="22">
        <f>($D7+$E7+$G7)*附表1_模型產出係數!B5/1000*附表1_模型產出係數!B$20*(1+附表1_模型產出係數!$B$44)*附表1_模型產出係數!$B$45</f>
        <v>0</v>
      </c>
      <c r="I7" s="23">
        <f>($D7+$E7+$G7)*附表1_模型產出係數!C5/1000*附表1_模型產出係數!C$20*(1+附表1_模型產出係數!$B$44)*附表1_模型產出係數!$B$45</f>
        <v>0</v>
      </c>
      <c r="J7" s="23">
        <f>($D7+$E7+$G7)*附表1_模型產出係數!D5/1000*附表1_模型產出係數!D$20*(1+附表1_模型產出係數!$B$44)*附表1_模型產出係數!$B$45</f>
        <v>0</v>
      </c>
      <c r="K7" s="23">
        <f>(($D7+$E7)*附表1_模型產出係數!$E5/1000*附表1_模型產出係數!E$20+
$F7*附表1_模型產出係數!$E28/1000*附表1_模型產出係數!E$43)*(1+附表1_模型產出係數!$B$44)*附表1_模型產出係數!$B$45</f>
        <v>0</v>
      </c>
      <c r="L7" s="24">
        <f>(($D7+$E7)*附表1_模型產出係數!F5/1000*附表1_模型產出係數!F$20+
$G7*附表1_模型產出係數!$F28/1000*附表1_模型產出係數!F$43)*(1+附表1_模型產出係數!$B$44)*附表1_模型產出係數!$B$45</f>
        <v>0</v>
      </c>
      <c r="M7" s="268"/>
      <c r="N7" s="268"/>
      <c r="O7" s="268"/>
      <c r="P7" s="268"/>
      <c r="Q7" s="268"/>
      <c r="R7" s="268"/>
      <c r="S7" s="268"/>
      <c r="T7" s="27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c r="CO7" s="268"/>
      <c r="CP7" s="268"/>
      <c r="CQ7" s="268"/>
      <c r="CR7" s="268"/>
      <c r="CS7" s="268"/>
      <c r="CT7" s="268"/>
      <c r="CU7" s="268"/>
      <c r="CV7" s="268"/>
      <c r="CW7" s="268"/>
      <c r="CX7" s="268"/>
      <c r="CY7" s="268"/>
      <c r="CZ7" s="268"/>
      <c r="DA7" s="268"/>
      <c r="DB7" s="268"/>
      <c r="DC7" s="268"/>
      <c r="DD7" s="268"/>
    </row>
    <row r="8" spans="1:108" ht="16.5" x14ac:dyDescent="0.25">
      <c r="A8" s="278" t="s">
        <v>7</v>
      </c>
      <c r="B8" s="20">
        <v>2</v>
      </c>
      <c r="C8" s="21" t="s">
        <v>250</v>
      </c>
      <c r="D8" s="354">
        <f>表4_公司資料表!C9</f>
        <v>0</v>
      </c>
      <c r="E8" s="164">
        <f>SUMIF('表7_特殊業務資料表(地震)'!$A:$A,"F"&amp;表5_地震損失評估!$A8&amp;"Q",'表7_特殊業務資料表(地震)'!$N:$N)</f>
        <v>0</v>
      </c>
      <c r="F8" s="165">
        <f>SUMIF('表7_特殊業務資料表(地震)'!$A:$A,"F"&amp;表5_地震損失評估!$A8&amp;"L",'表7_特殊業務資料表(地震)'!$V:$V)</f>
        <v>0</v>
      </c>
      <c r="G8" s="166">
        <f>SUMIF('表7_特殊業務資料表(地震)'!$A:$A,"F"&amp;表5_地震損失評估!$A8&amp;"L",'表7_特殊業務資料表(地震)'!$W:$W)</f>
        <v>0</v>
      </c>
      <c r="H8" s="22">
        <f>($D8+$E8+$G8)*附表1_模型產出係數!B6/1000*附表1_模型產出係數!B$20*(1+附表1_模型產出係數!$B$44)*附表1_模型產出係數!$B$45</f>
        <v>0</v>
      </c>
      <c r="I8" s="23">
        <f>($D8+$E8+$G8)*附表1_模型產出係數!C6/1000*附表1_模型產出係數!C$20*(1+附表1_模型產出係數!$B$44)*附表1_模型產出係數!$B$45</f>
        <v>0</v>
      </c>
      <c r="J8" s="23">
        <f>($D8+$E8+$G8)*附表1_模型產出係數!D6/1000*附表1_模型產出係數!D$20*(1+附表1_模型產出係數!$B$44)*附表1_模型產出係數!$B$45</f>
        <v>0</v>
      </c>
      <c r="K8" s="23">
        <f>(($D8+$E8)*附表1_模型產出係數!$E6/1000*附表1_模型產出係數!E$20+
$F8*附表1_模型產出係數!$E29/1000*附表1_模型產出係數!E$43)*(1+附表1_模型產出係數!$B$44)*附表1_模型產出係數!$B$45</f>
        <v>0</v>
      </c>
      <c r="L8" s="24">
        <f>(($D8+$E8)*附表1_模型產出係數!F6/1000*附表1_模型產出係數!F$20+
$G8*附表1_模型產出係數!$F29/1000*附表1_模型產出係數!F$43)*(1+附表1_模型產出係數!$B$44)*附表1_模型產出係數!$B$45</f>
        <v>0</v>
      </c>
      <c r="M8" s="268"/>
      <c r="N8" s="268"/>
      <c r="O8" s="268"/>
      <c r="P8" s="268"/>
      <c r="Q8" s="268"/>
      <c r="R8" s="268"/>
      <c r="S8" s="268"/>
      <c r="T8" s="27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8"/>
      <c r="CU8" s="268"/>
      <c r="CV8" s="268"/>
      <c r="CW8" s="268"/>
      <c r="CX8" s="268"/>
      <c r="CY8" s="268"/>
      <c r="CZ8" s="268"/>
      <c r="DA8" s="268"/>
      <c r="DB8" s="268"/>
      <c r="DC8" s="268"/>
      <c r="DD8" s="268"/>
    </row>
    <row r="9" spans="1:108" ht="16.5" x14ac:dyDescent="0.25">
      <c r="A9" s="278" t="s">
        <v>8</v>
      </c>
      <c r="B9" s="20">
        <v>3</v>
      </c>
      <c r="C9" s="21" t="s">
        <v>251</v>
      </c>
      <c r="D9" s="164">
        <f>表4_公司資料表!C10</f>
        <v>0</v>
      </c>
      <c r="E9" s="164">
        <f>SUMIF('表7_特殊業務資料表(地震)'!$A:$A,"F"&amp;表5_地震損失評估!$A9&amp;"Q",'表7_特殊業務資料表(地震)'!$N:$N)</f>
        <v>0</v>
      </c>
      <c r="F9" s="165">
        <f>SUMIF('表7_特殊業務資料表(地震)'!$A:$A,"F"&amp;表5_地震損失評估!$A9&amp;"L",'表7_特殊業務資料表(地震)'!$V:$V)</f>
        <v>0</v>
      </c>
      <c r="G9" s="166">
        <f>SUMIF('表7_特殊業務資料表(地震)'!$A:$A,"F"&amp;表5_地震損失評估!$A9&amp;"L",'表7_特殊業務資料表(地震)'!$W:$W)</f>
        <v>0</v>
      </c>
      <c r="H9" s="22">
        <f>($D9+$E9+$G9)*附表1_模型產出係數!B7/1000*附表1_模型產出係數!B$20*(1+附表1_模型產出係數!$B$44)*附表1_模型產出係數!$B$45</f>
        <v>0</v>
      </c>
      <c r="I9" s="23">
        <f>($D9+$E9+$G9)*附表1_模型產出係數!C7/1000*附表1_模型產出係數!C$20*(1+附表1_模型產出係數!$B$44)*附表1_模型產出係數!$B$45</f>
        <v>0</v>
      </c>
      <c r="J9" s="23">
        <f>($D9+$E9+$G9)*附表1_模型產出係數!D7/1000*附表1_模型產出係數!D$20*(1+附表1_模型產出係數!$B$44)*附表1_模型產出係數!$B$45</f>
        <v>0</v>
      </c>
      <c r="K9" s="23">
        <f>(($D9+$E9)*附表1_模型產出係數!$E7/1000*附表1_模型產出係數!E$20+
$F9*附表1_模型產出係數!$E30/1000*附表1_模型產出係數!E$43)*(1+附表1_模型產出係數!$B$44)*附表1_模型產出係數!$B$45</f>
        <v>0</v>
      </c>
      <c r="L9" s="24">
        <f>(($D9+$E9)*附表1_模型產出係數!F7/1000*附表1_模型產出係數!F$20+
$G9*附表1_模型產出係數!$F30/1000*附表1_模型產出係數!F$43)*(1+附表1_模型產出係數!$B$44)*附表1_模型產出係數!$B$45</f>
        <v>0</v>
      </c>
      <c r="M9" s="268"/>
      <c r="N9" s="268"/>
      <c r="O9" s="268"/>
      <c r="P9" s="268"/>
      <c r="Q9" s="268"/>
      <c r="R9" s="268"/>
      <c r="S9" s="268"/>
      <c r="T9" s="27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268"/>
      <c r="CH9" s="268"/>
      <c r="CI9" s="268"/>
      <c r="CJ9" s="268"/>
      <c r="CK9" s="268"/>
      <c r="CL9" s="268"/>
      <c r="CM9" s="268"/>
      <c r="CN9" s="268"/>
      <c r="CO9" s="268"/>
      <c r="CP9" s="268"/>
      <c r="CQ9" s="268"/>
      <c r="CR9" s="268"/>
      <c r="CS9" s="268"/>
      <c r="CT9" s="268"/>
      <c r="CU9" s="268"/>
      <c r="CV9" s="268"/>
      <c r="CW9" s="268"/>
      <c r="CX9" s="268"/>
      <c r="CY9" s="268"/>
      <c r="CZ9" s="268"/>
      <c r="DA9" s="268"/>
      <c r="DB9" s="268"/>
      <c r="DC9" s="268"/>
      <c r="DD9" s="268"/>
    </row>
    <row r="10" spans="1:108" ht="16.5" x14ac:dyDescent="0.25">
      <c r="A10" s="278" t="s">
        <v>9</v>
      </c>
      <c r="B10" s="20">
        <v>4</v>
      </c>
      <c r="C10" s="21" t="s">
        <v>252</v>
      </c>
      <c r="D10" s="164">
        <f>表4_公司資料表!C11</f>
        <v>0</v>
      </c>
      <c r="E10" s="164">
        <f>SUMIF('表7_特殊業務資料表(地震)'!$A:$A,"F"&amp;表5_地震損失評估!$A10&amp;"Q",'表7_特殊業務資料表(地震)'!$N:$N)</f>
        <v>0</v>
      </c>
      <c r="F10" s="165">
        <f>SUMIF('表7_特殊業務資料表(地震)'!$A:$A,"F"&amp;表5_地震損失評估!$A10&amp;"L",'表7_特殊業務資料表(地震)'!$V:$V)</f>
        <v>0</v>
      </c>
      <c r="G10" s="166">
        <f>SUMIF('表7_特殊業務資料表(地震)'!$A:$A,"F"&amp;表5_地震損失評估!$A10&amp;"L",'表7_特殊業務資料表(地震)'!$W:$W)</f>
        <v>0</v>
      </c>
      <c r="H10" s="22">
        <f>($D10+$E10+$G10)*附表1_模型產出係數!B8/1000*附表1_模型產出係數!B$20*(1+附表1_模型產出係數!$B$44)*附表1_模型產出係數!$B$45</f>
        <v>0</v>
      </c>
      <c r="I10" s="23">
        <f>($D10+$E10+$G10)*附表1_模型產出係數!C8/1000*附表1_模型產出係數!C$20*(1+附表1_模型產出係數!$B$44)*附表1_模型產出係數!$B$45</f>
        <v>0</v>
      </c>
      <c r="J10" s="23">
        <f>($D10+$E10+$G10)*附表1_模型產出係數!D8/1000*附表1_模型產出係數!D$20*(1+附表1_模型產出係數!$B$44)*附表1_模型產出係數!$B$45</f>
        <v>0</v>
      </c>
      <c r="K10" s="23">
        <f>(($D10+$E10)*附表1_模型產出係數!$E8/1000*附表1_模型產出係數!E$20+
$F10*附表1_模型產出係數!$E31/1000*附表1_模型產出係數!E$43)*(1+附表1_模型產出係數!$B$44)*附表1_模型產出係數!$B$45</f>
        <v>0</v>
      </c>
      <c r="L10" s="24">
        <f>(($D10+$E10)*附表1_模型產出係數!F8/1000*附表1_模型產出係數!F$20+
$G10*附表1_模型產出係數!$F31/1000*附表1_模型產出係數!F$43)*(1+附表1_模型產出係數!$B$44)*附表1_模型產出係數!$B$45</f>
        <v>0</v>
      </c>
      <c r="M10" s="268"/>
      <c r="N10" s="268"/>
      <c r="O10" s="268"/>
      <c r="P10" s="268"/>
      <c r="Q10" s="268"/>
      <c r="R10" s="268"/>
      <c r="S10" s="268"/>
      <c r="T10" s="27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8"/>
      <c r="CU10" s="268"/>
      <c r="CV10" s="268"/>
      <c r="CW10" s="268"/>
      <c r="CX10" s="268"/>
      <c r="CY10" s="268"/>
      <c r="CZ10" s="268"/>
      <c r="DA10" s="268"/>
      <c r="DB10" s="268"/>
      <c r="DC10" s="268"/>
      <c r="DD10" s="268"/>
    </row>
    <row r="11" spans="1:108" ht="16.5" x14ac:dyDescent="0.25">
      <c r="A11" s="278" t="s">
        <v>10</v>
      </c>
      <c r="B11" s="20">
        <v>5</v>
      </c>
      <c r="C11" s="21" t="s">
        <v>253</v>
      </c>
      <c r="D11" s="164">
        <f>表4_公司資料表!C12</f>
        <v>0</v>
      </c>
      <c r="E11" s="164">
        <f>SUMIF('表7_特殊業務資料表(地震)'!$A:$A,"F"&amp;表5_地震損失評估!$A11&amp;"Q",'表7_特殊業務資料表(地震)'!$N:$N)</f>
        <v>0</v>
      </c>
      <c r="F11" s="165">
        <f>SUMIF('表7_特殊業務資料表(地震)'!$A:$A,"F"&amp;表5_地震損失評估!$A11&amp;"L",'表7_特殊業務資料表(地震)'!$V:$V)</f>
        <v>0</v>
      </c>
      <c r="G11" s="166">
        <f>SUMIF('表7_特殊業務資料表(地震)'!$A:$A,"F"&amp;表5_地震損失評估!$A11&amp;"L",'表7_特殊業務資料表(地震)'!$W:$W)</f>
        <v>0</v>
      </c>
      <c r="H11" s="22">
        <f>($D11+$E11+$G11)*附表1_模型產出係數!B9/1000*附表1_模型產出係數!B$20*(1+附表1_模型產出係數!$B$44)*附表1_模型產出係數!$B$45</f>
        <v>0</v>
      </c>
      <c r="I11" s="23">
        <f>($D11+$E11+$G11)*附表1_模型產出係數!C9/1000*附表1_模型產出係數!C$20*(1+附表1_模型產出係數!$B$44)*附表1_模型產出係數!$B$45</f>
        <v>0</v>
      </c>
      <c r="J11" s="23">
        <f>($D11+$E11+$G11)*附表1_模型產出係數!D9/1000*附表1_模型產出係數!D$20*(1+附表1_模型產出係數!$B$44)*附表1_模型產出係數!$B$45</f>
        <v>0</v>
      </c>
      <c r="K11" s="23">
        <f>(($D11+$E11)*附表1_模型產出係數!$E9/1000*附表1_模型產出係數!E$20+
$F11*附表1_模型產出係數!$E32/1000*附表1_模型產出係數!E$43)*(1+附表1_模型產出係數!$B$44)*附表1_模型產出係數!$B$45</f>
        <v>0</v>
      </c>
      <c r="L11" s="24">
        <f>(($D11+$E11)*附表1_模型產出係數!F9/1000*附表1_模型產出係數!F$20+
$G11*附表1_模型產出係數!$F32/1000*附表1_模型產出係數!F$43)*(1+附表1_模型產出係數!$B$44)*附表1_模型產出係數!$B$45</f>
        <v>0</v>
      </c>
      <c r="M11" s="268"/>
      <c r="N11" s="268"/>
      <c r="O11" s="268"/>
      <c r="P11" s="268"/>
      <c r="Q11" s="268"/>
      <c r="R11" s="268"/>
      <c r="S11" s="268"/>
      <c r="T11" s="27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8"/>
      <c r="CL11" s="268"/>
      <c r="CM11" s="268"/>
      <c r="CN11" s="268"/>
      <c r="CO11" s="268"/>
      <c r="CP11" s="268"/>
      <c r="CQ11" s="268"/>
      <c r="CR11" s="268"/>
      <c r="CS11" s="268"/>
      <c r="CT11" s="268"/>
      <c r="CU11" s="268"/>
      <c r="CV11" s="268"/>
      <c r="CW11" s="268"/>
      <c r="CX11" s="268"/>
      <c r="CY11" s="268"/>
      <c r="CZ11" s="268"/>
      <c r="DA11" s="268"/>
      <c r="DB11" s="268"/>
      <c r="DC11" s="268"/>
      <c r="DD11" s="268"/>
    </row>
    <row r="12" spans="1:108" ht="16.5" x14ac:dyDescent="0.25">
      <c r="A12" s="278" t="s">
        <v>11</v>
      </c>
      <c r="B12" s="20">
        <v>6</v>
      </c>
      <c r="C12" s="21" t="s">
        <v>254</v>
      </c>
      <c r="D12" s="164">
        <f>表4_公司資料表!C13</f>
        <v>0</v>
      </c>
      <c r="E12" s="164">
        <f>SUMIF('表7_特殊業務資料表(地震)'!$A:$A,"F"&amp;表5_地震損失評估!$A12&amp;"Q",'表7_特殊業務資料表(地震)'!$N:$N)</f>
        <v>0</v>
      </c>
      <c r="F12" s="165">
        <f>SUMIF('表7_特殊業務資料表(地震)'!$A:$A,"F"&amp;表5_地震損失評估!$A12&amp;"L",'表7_特殊業務資料表(地震)'!$V:$V)</f>
        <v>0</v>
      </c>
      <c r="G12" s="166">
        <f>SUMIF('表7_特殊業務資料表(地震)'!$A:$A,"F"&amp;表5_地震損失評估!$A12&amp;"L",'表7_特殊業務資料表(地震)'!$W:$W)</f>
        <v>0</v>
      </c>
      <c r="H12" s="22">
        <f>($D12+$E12+$G12)*附表1_模型產出係數!B10/1000*附表1_模型產出係數!B$20*(1+附表1_模型產出係數!$B$44)*附表1_模型產出係數!$B$45</f>
        <v>0</v>
      </c>
      <c r="I12" s="23">
        <f>($D12+$E12+$G12)*附表1_模型產出係數!C10/1000*附表1_模型產出係數!C$20*(1+附表1_模型產出係數!$B$44)*附表1_模型產出係數!$B$45</f>
        <v>0</v>
      </c>
      <c r="J12" s="23">
        <f>($D12+$E12+$G12)*附表1_模型產出係數!D10/1000*附表1_模型產出係數!D$20*(1+附表1_模型產出係數!$B$44)*附表1_模型產出係數!$B$45</f>
        <v>0</v>
      </c>
      <c r="K12" s="23">
        <f>(($D12+$E12)*附表1_模型產出係數!$E10/1000*附表1_模型產出係數!E$20+
$F12*附表1_模型產出係數!$E33/1000*附表1_模型產出係數!E$43)*(1+附表1_模型產出係數!$B$44)*附表1_模型產出係數!$B$45</f>
        <v>0</v>
      </c>
      <c r="L12" s="24">
        <f>(($D12+$E12)*附表1_模型產出係數!F10/1000*附表1_模型產出係數!F$20+
$G12*附表1_模型產出係數!$F33/1000*附表1_模型產出係數!F$43)*(1+附表1_模型產出係數!$B$44)*附表1_模型產出係數!$B$45</f>
        <v>0</v>
      </c>
      <c r="M12" s="268"/>
      <c r="N12" s="268"/>
      <c r="O12" s="268"/>
      <c r="P12" s="268"/>
      <c r="Q12" s="268"/>
      <c r="R12" s="268"/>
      <c r="S12" s="268"/>
      <c r="T12" s="27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c r="CM12" s="268"/>
      <c r="CN12" s="268"/>
      <c r="CO12" s="268"/>
      <c r="CP12" s="268"/>
      <c r="CQ12" s="268"/>
      <c r="CR12" s="268"/>
      <c r="CS12" s="268"/>
      <c r="CT12" s="268"/>
      <c r="CU12" s="268"/>
      <c r="CV12" s="268"/>
      <c r="CW12" s="268"/>
      <c r="CX12" s="268"/>
      <c r="CY12" s="268"/>
      <c r="CZ12" s="268"/>
      <c r="DA12" s="268"/>
      <c r="DB12" s="268"/>
      <c r="DC12" s="268"/>
      <c r="DD12" s="268"/>
    </row>
    <row r="13" spans="1:108" ht="16.5" x14ac:dyDescent="0.25">
      <c r="A13" s="278" t="s">
        <v>12</v>
      </c>
      <c r="B13" s="20">
        <v>7</v>
      </c>
      <c r="C13" s="21" t="s">
        <v>255</v>
      </c>
      <c r="D13" s="164">
        <f>表4_公司資料表!C14</f>
        <v>0</v>
      </c>
      <c r="E13" s="164">
        <f>SUMIF('表7_特殊業務資料表(地震)'!$A:$A,"F"&amp;表5_地震損失評估!$A13&amp;"Q",'表7_特殊業務資料表(地震)'!$N:$N)</f>
        <v>0</v>
      </c>
      <c r="F13" s="165">
        <f>SUMIF('表7_特殊業務資料表(地震)'!$A:$A,"F"&amp;表5_地震損失評估!$A13&amp;"L",'表7_特殊業務資料表(地震)'!$V:$V)</f>
        <v>0</v>
      </c>
      <c r="G13" s="166">
        <f>SUMIF('表7_特殊業務資料表(地震)'!$A:$A,"F"&amp;表5_地震損失評估!$A13&amp;"L",'表7_特殊業務資料表(地震)'!$W:$W)</f>
        <v>0</v>
      </c>
      <c r="H13" s="22">
        <f>($D13+$E13+$G13)*附表1_模型產出係數!B11/1000*附表1_模型產出係數!B$20*(1+附表1_模型產出係數!$B$44)*附表1_模型產出係數!$B$45</f>
        <v>0</v>
      </c>
      <c r="I13" s="23">
        <f>($D13+$E13+$G13)*附表1_模型產出係數!C11/1000*附表1_模型產出係數!C$20*(1+附表1_模型產出係數!$B$44)*附表1_模型產出係數!$B$45</f>
        <v>0</v>
      </c>
      <c r="J13" s="23">
        <f>($D13+$E13+$G13)*附表1_模型產出係數!D11/1000*附表1_模型產出係數!D$20*(1+附表1_模型產出係數!$B$44)*附表1_模型產出係數!$B$45</f>
        <v>0</v>
      </c>
      <c r="K13" s="23">
        <f>(($D13+$E13)*附表1_模型產出係數!$E11/1000*附表1_模型產出係數!E$20+
$F13*附表1_模型產出係數!$E34/1000*附表1_模型產出係數!E$43)*(1+附表1_模型產出係數!$B$44)*附表1_模型產出係數!$B$45</f>
        <v>0</v>
      </c>
      <c r="L13" s="24">
        <f>(($D13+$E13)*附表1_模型產出係數!F11/1000*附表1_模型產出係數!F$20+
$G13*附表1_模型產出係數!$F34/1000*附表1_模型產出係數!F$43)*(1+附表1_模型產出係數!$B$44)*附表1_模型產出係數!$B$45</f>
        <v>0</v>
      </c>
      <c r="M13" s="268"/>
      <c r="N13" s="268"/>
      <c r="O13" s="268"/>
      <c r="P13" s="268"/>
      <c r="Q13" s="268"/>
      <c r="R13" s="268"/>
      <c r="S13" s="268"/>
      <c r="T13" s="27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c r="CM13" s="268"/>
      <c r="CN13" s="268"/>
      <c r="CO13" s="268"/>
      <c r="CP13" s="268"/>
      <c r="CQ13" s="268"/>
      <c r="CR13" s="268"/>
      <c r="CS13" s="268"/>
      <c r="CT13" s="268"/>
      <c r="CU13" s="268"/>
      <c r="CV13" s="268"/>
      <c r="CW13" s="268"/>
      <c r="CX13" s="268"/>
      <c r="CY13" s="268"/>
      <c r="CZ13" s="268"/>
      <c r="DA13" s="268"/>
      <c r="DB13" s="268"/>
      <c r="DC13" s="268"/>
      <c r="DD13" s="268"/>
    </row>
    <row r="14" spans="1:108" ht="16.5" x14ac:dyDescent="0.25">
      <c r="A14" s="278" t="s">
        <v>13</v>
      </c>
      <c r="B14" s="20">
        <v>8</v>
      </c>
      <c r="C14" s="21" t="s">
        <v>256</v>
      </c>
      <c r="D14" s="164">
        <f>表4_公司資料表!C15</f>
        <v>0</v>
      </c>
      <c r="E14" s="164">
        <f>SUMIF('表7_特殊業務資料表(地震)'!$A:$A,"F"&amp;表5_地震損失評估!$A14&amp;"Q",'表7_特殊業務資料表(地震)'!$N:$N)</f>
        <v>0</v>
      </c>
      <c r="F14" s="165">
        <f>SUMIF('表7_特殊業務資料表(地震)'!$A:$A,"F"&amp;表5_地震損失評估!$A14&amp;"L",'表7_特殊業務資料表(地震)'!$V:$V)</f>
        <v>0</v>
      </c>
      <c r="G14" s="166">
        <f>SUMIF('表7_特殊業務資料表(地震)'!$A:$A,"F"&amp;表5_地震損失評估!$A14&amp;"L",'表7_特殊業務資料表(地震)'!$W:$W)</f>
        <v>0</v>
      </c>
      <c r="H14" s="22">
        <f>($D14+$E14+$G14)*附表1_模型產出係數!B12/1000*附表1_模型產出係數!B$20*(1+附表1_模型產出係數!$B$44)*附表1_模型產出係數!$B$45</f>
        <v>0</v>
      </c>
      <c r="I14" s="23">
        <f>($D14+$E14+$G14)*附表1_模型產出係數!C12/1000*附表1_模型產出係數!C$20*(1+附表1_模型產出係數!$B$44)*附表1_模型產出係數!$B$45</f>
        <v>0</v>
      </c>
      <c r="J14" s="23">
        <f>($D14+$E14+$G14)*附表1_模型產出係數!D12/1000*附表1_模型產出係數!D$20*(1+附表1_模型產出係數!$B$44)*附表1_模型產出係數!$B$45</f>
        <v>0</v>
      </c>
      <c r="K14" s="23">
        <f>(($D14+$E14)*附表1_模型產出係數!$E12/1000*附表1_模型產出係數!E$20+
$F14*附表1_模型產出係數!$E35/1000*附表1_模型產出係數!E$43)*(1+附表1_模型產出係數!$B$44)*附表1_模型產出係數!$B$45</f>
        <v>0</v>
      </c>
      <c r="L14" s="24">
        <f>(($D14+$E14)*附表1_模型產出係數!F12/1000*附表1_模型產出係數!F$20+
$G14*附表1_模型產出係數!$F35/1000*附表1_模型產出係數!F$43)*(1+附表1_模型產出係數!$B$44)*附表1_模型產出係數!$B$45</f>
        <v>0</v>
      </c>
      <c r="M14" s="268"/>
      <c r="N14" s="268"/>
      <c r="O14" s="268"/>
      <c r="P14" s="268"/>
      <c r="Q14" s="268"/>
      <c r="R14" s="268"/>
      <c r="S14" s="268"/>
      <c r="T14" s="27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8"/>
      <c r="CT14" s="268"/>
      <c r="CU14" s="268"/>
      <c r="CV14" s="268"/>
      <c r="CW14" s="268"/>
      <c r="CX14" s="268"/>
      <c r="CY14" s="268"/>
      <c r="CZ14" s="268"/>
      <c r="DA14" s="268"/>
      <c r="DB14" s="268"/>
      <c r="DC14" s="268"/>
      <c r="DD14" s="268"/>
    </row>
    <row r="15" spans="1:108" ht="16.5" x14ac:dyDescent="0.25">
      <c r="A15" s="278" t="s">
        <v>14</v>
      </c>
      <c r="B15" s="20">
        <v>9</v>
      </c>
      <c r="C15" s="21" t="s">
        <v>257</v>
      </c>
      <c r="D15" s="164">
        <f>表4_公司資料表!C16</f>
        <v>0</v>
      </c>
      <c r="E15" s="164">
        <f>SUMIF('表7_特殊業務資料表(地震)'!$A:$A,"F"&amp;表5_地震損失評估!$A15&amp;"Q",'表7_特殊業務資料表(地震)'!$N:$N)</f>
        <v>0</v>
      </c>
      <c r="F15" s="165">
        <f>SUMIF('表7_特殊業務資料表(地震)'!$A:$A,"F"&amp;表5_地震損失評估!$A15&amp;"L",'表7_特殊業務資料表(地震)'!$V:$V)</f>
        <v>0</v>
      </c>
      <c r="G15" s="166">
        <f>SUMIF('表7_特殊業務資料表(地震)'!$A:$A,"F"&amp;表5_地震損失評估!$A15&amp;"L",'表7_特殊業務資料表(地震)'!$W:$W)</f>
        <v>0</v>
      </c>
      <c r="H15" s="22">
        <f>($D15+$E15+$G15)*附表1_模型產出係數!B13/1000*附表1_模型產出係數!B$20*(1+附表1_模型產出係數!$B$44)*附表1_模型產出係數!$B$45</f>
        <v>0</v>
      </c>
      <c r="I15" s="23">
        <f>($D15+$E15+$G15)*附表1_模型產出係數!C13/1000*附表1_模型產出係數!C$20*(1+附表1_模型產出係數!$B$44)*附表1_模型產出係數!$B$45</f>
        <v>0</v>
      </c>
      <c r="J15" s="23">
        <f>($D15+$E15+$G15)*附表1_模型產出係數!D13/1000*附表1_模型產出係數!D$20*(1+附表1_模型產出係數!$B$44)*附表1_模型產出係數!$B$45</f>
        <v>0</v>
      </c>
      <c r="K15" s="23">
        <f>(($D15+$E15)*附表1_模型產出係數!$E13/1000*附表1_模型產出係數!E$20+
$F15*附表1_模型產出係數!$E36/1000*附表1_模型產出係數!E$43)*(1+附表1_模型產出係數!$B$44)*附表1_模型產出係數!$B$45</f>
        <v>0</v>
      </c>
      <c r="L15" s="24">
        <f>(($D15+$E15)*附表1_模型產出係數!F13/1000*附表1_模型產出係數!F$20+
$G15*附表1_模型產出係數!$F36/1000*附表1_模型產出係數!F$43)*(1+附表1_模型產出係數!$B$44)*附表1_模型產出係數!$B$45</f>
        <v>0</v>
      </c>
      <c r="M15" s="268"/>
      <c r="N15" s="268"/>
      <c r="O15" s="268"/>
      <c r="P15" s="268"/>
      <c r="Q15" s="268"/>
      <c r="R15" s="268"/>
      <c r="S15" s="268"/>
      <c r="T15" s="27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c r="CO15" s="268"/>
      <c r="CP15" s="268"/>
      <c r="CQ15" s="268"/>
      <c r="CR15" s="268"/>
      <c r="CS15" s="268"/>
      <c r="CT15" s="268"/>
      <c r="CU15" s="268"/>
      <c r="CV15" s="268"/>
      <c r="CW15" s="268"/>
      <c r="CX15" s="268"/>
      <c r="CY15" s="268"/>
      <c r="CZ15" s="268"/>
      <c r="DA15" s="268"/>
      <c r="DB15" s="268"/>
      <c r="DC15" s="268"/>
      <c r="DD15" s="268"/>
    </row>
    <row r="16" spans="1:108" ht="16.5" x14ac:dyDescent="0.25">
      <c r="A16" s="278" t="s">
        <v>15</v>
      </c>
      <c r="B16" s="20">
        <v>10</v>
      </c>
      <c r="C16" s="21" t="s">
        <v>258</v>
      </c>
      <c r="D16" s="164">
        <f>表4_公司資料表!C17</f>
        <v>0</v>
      </c>
      <c r="E16" s="164">
        <f>SUMIF('表7_特殊業務資料表(地震)'!$A:$A,"F"&amp;表5_地震損失評估!$A16&amp;"Q",'表7_特殊業務資料表(地震)'!$N:$N)</f>
        <v>0</v>
      </c>
      <c r="F16" s="165">
        <f>SUMIF('表7_特殊業務資料表(地震)'!$A:$A,"F"&amp;表5_地震損失評估!$A16&amp;"L",'表7_特殊業務資料表(地震)'!$V:$V)</f>
        <v>0</v>
      </c>
      <c r="G16" s="166">
        <f>SUMIF('表7_特殊業務資料表(地震)'!$A:$A,"F"&amp;表5_地震損失評估!$A16&amp;"L",'表7_特殊業務資料表(地震)'!$W:$W)</f>
        <v>0</v>
      </c>
      <c r="H16" s="22">
        <f>($D16+$E16+$G16)*附表1_模型產出係數!B14/1000*附表1_模型產出係數!B$20*(1+附表1_模型產出係數!$B$44)*附表1_模型產出係數!$B$45</f>
        <v>0</v>
      </c>
      <c r="I16" s="23">
        <f>($D16+$E16+$G16)*附表1_模型產出係數!C14/1000*附表1_模型產出係數!C$20*(1+附表1_模型產出係數!$B$44)*附表1_模型產出係數!$B$45</f>
        <v>0</v>
      </c>
      <c r="J16" s="23">
        <f>($D16+$E16+$G16)*附表1_模型產出係數!D14/1000*附表1_模型產出係數!D$20*(1+附表1_模型產出係數!$B$44)*附表1_模型產出係數!$B$45</f>
        <v>0</v>
      </c>
      <c r="K16" s="23">
        <f>(($D16+$E16)*附表1_模型產出係數!$E14/1000*附表1_模型產出係數!E$20+
$F16*附表1_模型產出係數!$E37/1000*附表1_模型產出係數!E$43)*(1+附表1_模型產出係數!$B$44)*附表1_模型產出係數!$B$45</f>
        <v>0</v>
      </c>
      <c r="L16" s="24">
        <f>(($D16+$E16)*附表1_模型產出係數!F14/1000*附表1_模型產出係數!F$20+
$G16*附表1_模型產出係數!$F37/1000*附表1_模型產出係數!F$43)*(1+附表1_模型產出係數!$B$44)*附表1_模型產出係數!$B$45</f>
        <v>0</v>
      </c>
      <c r="M16" s="268"/>
      <c r="N16" s="268"/>
      <c r="O16" s="268"/>
      <c r="P16" s="268"/>
      <c r="Q16" s="268"/>
      <c r="R16" s="268"/>
      <c r="S16" s="268"/>
      <c r="T16" s="27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8"/>
      <c r="CI16" s="268"/>
      <c r="CJ16" s="268"/>
      <c r="CK16" s="268"/>
      <c r="CL16" s="268"/>
      <c r="CM16" s="268"/>
      <c r="CN16" s="268"/>
      <c r="CO16" s="268"/>
      <c r="CP16" s="268"/>
      <c r="CQ16" s="268"/>
      <c r="CR16" s="268"/>
      <c r="CS16" s="268"/>
      <c r="CT16" s="268"/>
      <c r="CU16" s="268"/>
      <c r="CV16" s="268"/>
      <c r="CW16" s="268"/>
      <c r="CX16" s="268"/>
      <c r="CY16" s="268"/>
      <c r="CZ16" s="268"/>
      <c r="DA16" s="268"/>
      <c r="DB16" s="268"/>
      <c r="DC16" s="268"/>
      <c r="DD16" s="268"/>
    </row>
    <row r="17" spans="1:108" ht="16.5" x14ac:dyDescent="0.25">
      <c r="A17" s="278" t="s">
        <v>16</v>
      </c>
      <c r="B17" s="20">
        <v>11</v>
      </c>
      <c r="C17" s="21" t="s">
        <v>259</v>
      </c>
      <c r="D17" s="164">
        <f>表4_公司資料表!C18</f>
        <v>0</v>
      </c>
      <c r="E17" s="164">
        <f>SUMIF('表7_特殊業務資料表(地震)'!$A:$A,"F"&amp;表5_地震損失評估!$A17&amp;"Q",'表7_特殊業務資料表(地震)'!$N:$N)</f>
        <v>0</v>
      </c>
      <c r="F17" s="165">
        <f>SUMIF('表7_特殊業務資料表(地震)'!$A:$A,"F"&amp;表5_地震損失評估!$A17&amp;"L",'表7_特殊業務資料表(地震)'!$V:$V)</f>
        <v>0</v>
      </c>
      <c r="G17" s="166">
        <f>SUMIF('表7_特殊業務資料表(地震)'!$A:$A,"F"&amp;表5_地震損失評估!$A17&amp;"L",'表7_特殊業務資料表(地震)'!$W:$W)</f>
        <v>0</v>
      </c>
      <c r="H17" s="22">
        <f>($D17+$E17+$G17)*附表1_模型產出係數!B15/1000*附表1_模型產出係數!B$20*(1+附表1_模型產出係數!$B$44)*附表1_模型產出係數!$B$45</f>
        <v>0</v>
      </c>
      <c r="I17" s="23">
        <f>($D17+$E17+$G17)*附表1_模型產出係數!C15/1000*附表1_模型產出係數!C$20*(1+附表1_模型產出係數!$B$44)*附表1_模型產出係數!$B$45</f>
        <v>0</v>
      </c>
      <c r="J17" s="23">
        <f>($D17+$E17+$G17)*附表1_模型產出係數!D15/1000*附表1_模型產出係數!D$20*(1+附表1_模型產出係數!$B$44)*附表1_模型產出係數!$B$45</f>
        <v>0</v>
      </c>
      <c r="K17" s="23">
        <f>(($D17+$E17)*附表1_模型產出係數!$E15/1000*附表1_模型產出係數!E$20+
$F17*附表1_模型產出係數!$E38/1000*附表1_模型產出係數!E$43)*(1+附表1_模型產出係數!$B$44)*附表1_模型產出係數!$B$45</f>
        <v>0</v>
      </c>
      <c r="L17" s="24">
        <f>(($D17+$E17)*附表1_模型產出係數!F15/1000*附表1_模型產出係數!F$20+
$G17*附表1_模型產出係數!$F38/1000*附表1_模型產出係數!F$43)*(1+附表1_模型產出係數!$B$44)*附表1_模型產出係數!$B$45</f>
        <v>0</v>
      </c>
      <c r="M17" s="268"/>
      <c r="N17" s="268"/>
      <c r="O17" s="268"/>
      <c r="P17" s="268"/>
      <c r="Q17" s="268"/>
      <c r="R17" s="268"/>
      <c r="S17" s="268"/>
      <c r="T17" s="27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268"/>
      <c r="BV17" s="268"/>
      <c r="BW17" s="268"/>
      <c r="BX17" s="268"/>
      <c r="BY17" s="268"/>
      <c r="BZ17" s="268"/>
      <c r="CA17" s="268"/>
      <c r="CB17" s="268"/>
      <c r="CC17" s="268"/>
      <c r="CD17" s="268"/>
      <c r="CE17" s="268"/>
      <c r="CF17" s="268"/>
      <c r="CG17" s="268"/>
      <c r="CH17" s="268"/>
      <c r="CI17" s="268"/>
      <c r="CJ17" s="268"/>
      <c r="CK17" s="268"/>
      <c r="CL17" s="268"/>
      <c r="CM17" s="268"/>
      <c r="CN17" s="268"/>
      <c r="CO17" s="268"/>
      <c r="CP17" s="268"/>
      <c r="CQ17" s="268"/>
      <c r="CR17" s="268"/>
      <c r="CS17" s="268"/>
      <c r="CT17" s="268"/>
      <c r="CU17" s="268"/>
      <c r="CV17" s="268"/>
      <c r="CW17" s="268"/>
      <c r="CX17" s="268"/>
      <c r="CY17" s="268"/>
      <c r="CZ17" s="268"/>
      <c r="DA17" s="268"/>
      <c r="DB17" s="268"/>
      <c r="DC17" s="268"/>
      <c r="DD17" s="268"/>
    </row>
    <row r="18" spans="1:108" ht="16.5" x14ac:dyDescent="0.25">
      <c r="A18" s="278" t="s">
        <v>17</v>
      </c>
      <c r="B18" s="20">
        <v>12</v>
      </c>
      <c r="C18" s="21" t="s">
        <v>260</v>
      </c>
      <c r="D18" s="164">
        <f>表4_公司資料表!C19</f>
        <v>0</v>
      </c>
      <c r="E18" s="164">
        <f>SUMIF('表7_特殊業務資料表(地震)'!$A:$A,"F"&amp;表5_地震損失評估!$A18&amp;"Q",'表7_特殊業務資料表(地震)'!$N:$N)</f>
        <v>0</v>
      </c>
      <c r="F18" s="165">
        <f>SUMIF('表7_特殊業務資料表(地震)'!$A:$A,"F"&amp;表5_地震損失評估!$A18&amp;"L",'表7_特殊業務資料表(地震)'!$V:$V)</f>
        <v>0</v>
      </c>
      <c r="G18" s="166">
        <f>SUMIF('表7_特殊業務資料表(地震)'!$A:$A,"F"&amp;表5_地震損失評估!$A18&amp;"L",'表7_特殊業務資料表(地震)'!$W:$W)</f>
        <v>0</v>
      </c>
      <c r="H18" s="22">
        <f>($D18+$E18+$G18)*附表1_模型產出係數!B16/1000*附表1_模型產出係數!B$20*(1+附表1_模型產出係數!$B$44)*附表1_模型產出係數!$B$45</f>
        <v>0</v>
      </c>
      <c r="I18" s="23">
        <f>($D18+$E18+$G18)*附表1_模型產出係數!C16/1000*附表1_模型產出係數!C$20*(1+附表1_模型產出係數!$B$44)*附表1_模型產出係數!$B$45</f>
        <v>0</v>
      </c>
      <c r="J18" s="23">
        <f>($D18+$E18+$G18)*附表1_模型產出係數!D16/1000*附表1_模型產出係數!D$20*(1+附表1_模型產出係數!$B$44)*附表1_模型產出係數!$B$45</f>
        <v>0</v>
      </c>
      <c r="K18" s="23">
        <f>(($D18+$E18)*附表1_模型產出係數!$E16/1000*附表1_模型產出係數!E$20+
$F18*附表1_模型產出係數!$E39/1000*附表1_模型產出係數!E$43)*(1+附表1_模型產出係數!$B$44)*附表1_模型產出係數!$B$45</f>
        <v>0</v>
      </c>
      <c r="L18" s="24">
        <f>(($D18+$E18)*附表1_模型產出係數!F16/1000*附表1_模型產出係數!F$20+
$G18*附表1_模型產出係數!$F39/1000*附表1_模型產出係數!F$43)*(1+附表1_模型產出係數!$B$44)*附表1_模型產出係數!$B$45</f>
        <v>0</v>
      </c>
      <c r="M18" s="268"/>
      <c r="N18" s="268"/>
      <c r="O18" s="268"/>
      <c r="P18" s="268"/>
      <c r="Q18" s="268"/>
      <c r="R18" s="268"/>
      <c r="S18" s="268"/>
      <c r="T18" s="27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row>
    <row r="19" spans="1:108" ht="16.5" x14ac:dyDescent="0.25">
      <c r="A19" s="278" t="s">
        <v>611</v>
      </c>
      <c r="B19" s="20">
        <v>13</v>
      </c>
      <c r="C19" s="21" t="s">
        <v>261</v>
      </c>
      <c r="D19" s="164">
        <f>表4_公司資料表!C20</f>
        <v>0</v>
      </c>
      <c r="E19" s="164">
        <f>SUMIF('表7_特殊業務資料表(地震)'!$A:$A,"F"&amp;表5_地震損失評估!$A19&amp;"Q",'表7_特殊業務資料表(地震)'!$N:$N)</f>
        <v>0</v>
      </c>
      <c r="F19" s="165">
        <f>SUMIF('表7_特殊業務資料表(地震)'!$A:$A,"F"&amp;表5_地震損失評估!$A19&amp;"L",'表7_特殊業務資料表(地震)'!$V:$V)</f>
        <v>0</v>
      </c>
      <c r="G19" s="166">
        <f>SUMIF('表7_特殊業務資料表(地震)'!$A:$A,"F"&amp;表5_地震損失評估!$A19&amp;"L",'表7_特殊業務資料表(地震)'!$W:$W)</f>
        <v>0</v>
      </c>
      <c r="H19" s="22">
        <f>($D19+$E19+$G19)*附表1_模型產出係數!B17/1000*附表1_模型產出係數!B$20*(1+附表1_模型產出係數!$B$44)*附表1_模型產出係數!$B$45</f>
        <v>0</v>
      </c>
      <c r="I19" s="23">
        <f>($D19+$E19+$G19)*附表1_模型產出係數!C17/1000*附表1_模型產出係數!C$20*(1+附表1_模型產出係數!$B$44)*附表1_模型產出係數!$B$45</f>
        <v>0</v>
      </c>
      <c r="J19" s="23">
        <f>($D19+$E19+$G19)*附表1_模型產出係數!D17/1000*附表1_模型產出係數!D$20*(1+附表1_模型產出係數!$B$44)*附表1_模型產出係數!$B$45</f>
        <v>0</v>
      </c>
      <c r="K19" s="23">
        <f>(($D19+$E19)*附表1_模型產出係數!$E17/1000*附表1_模型產出係數!E$20+
$F19*附表1_模型產出係數!$E40/1000*附表1_模型產出係數!E$43)*(1+附表1_模型產出係數!$B$44)*附表1_模型產出係數!$B$45</f>
        <v>0</v>
      </c>
      <c r="L19" s="24">
        <f>(($D19+$E19)*附表1_模型產出係數!F17/1000*附表1_模型產出係數!F$20+
$G19*附表1_模型產出係數!$F40/1000*附表1_模型產出係數!F$43)*(1+附表1_模型產出係數!$B$44)*附表1_模型產出係數!$B$45</f>
        <v>0</v>
      </c>
      <c r="M19" s="268"/>
      <c r="N19" s="268"/>
      <c r="O19" s="268"/>
      <c r="P19" s="268"/>
      <c r="Q19" s="268"/>
      <c r="R19" s="268"/>
      <c r="S19" s="268"/>
      <c r="T19" s="27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row>
    <row r="20" spans="1:108" ht="16.5" x14ac:dyDescent="0.25">
      <c r="A20" s="278" t="s">
        <v>612</v>
      </c>
      <c r="B20" s="20">
        <v>14</v>
      </c>
      <c r="C20" s="25" t="s">
        <v>262</v>
      </c>
      <c r="D20" s="164">
        <f>表4_公司資料表!C21</f>
        <v>0</v>
      </c>
      <c r="E20" s="164">
        <f>SUMIF('表7_特殊業務資料表(地震)'!$A:$A,"F"&amp;表5_地震損失評估!$A20&amp;"Q",'表7_特殊業務資料表(地震)'!$N:$N)</f>
        <v>0</v>
      </c>
      <c r="F20" s="165">
        <f>SUMIF('表7_特殊業務資料表(地震)'!$A:$A,"F"&amp;表5_地震損失評估!$A20&amp;"L",'表7_特殊業務資料表(地震)'!$V:$V)</f>
        <v>0</v>
      </c>
      <c r="G20" s="166">
        <f>SUMIF('表7_特殊業務資料表(地震)'!$A:$A,"F"&amp;表5_地震損失評估!$A20&amp;"L",'表7_特殊業務資料表(地震)'!$W:$W)</f>
        <v>0</v>
      </c>
      <c r="H20" s="22">
        <f>($D20+$E20+$G20)*附表1_模型產出係數!B18/1000*附表1_模型產出係數!B$20*(1+附表1_模型產出係數!$B$44)*附表1_模型產出係數!$B$45</f>
        <v>0</v>
      </c>
      <c r="I20" s="23">
        <f>($D20+$E20+$G20)*附表1_模型產出係數!C18/1000*附表1_模型產出係數!C$20*(1+附表1_模型產出係數!$B$44)*附表1_模型產出係數!$B$45</f>
        <v>0</v>
      </c>
      <c r="J20" s="23">
        <f>($D20+$E20+$G20)*附表1_模型產出係數!D18/1000*附表1_模型產出係數!D$20*(1+附表1_模型產出係數!$B$44)*附表1_模型產出係數!$B$45</f>
        <v>0</v>
      </c>
      <c r="K20" s="23">
        <f>(($D20+$E20)*附表1_模型產出係數!$E18/1000*附表1_模型產出係數!E$20+
$F20*附表1_模型產出係數!$E41/1000*附表1_模型產出係數!E$43)*(1+附表1_模型產出係數!$B$44)*附表1_模型產出係數!$B$45</f>
        <v>0</v>
      </c>
      <c r="L20" s="24">
        <f>(($D20+$E20)*附表1_模型產出係數!F18/1000*附表1_模型產出係數!F$20+
$G20*附表1_模型產出係數!$F41/1000*附表1_模型產出係數!F$43)*(1+附表1_模型產出係數!$B$44)*附表1_模型產出係數!$B$45</f>
        <v>0</v>
      </c>
      <c r="M20" s="268"/>
      <c r="N20" s="268"/>
      <c r="O20" s="268"/>
      <c r="P20" s="268"/>
      <c r="Q20" s="268"/>
      <c r="R20" s="268"/>
      <c r="S20" s="268"/>
      <c r="T20" s="27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c r="CM20" s="268"/>
      <c r="CN20" s="268"/>
      <c r="CO20" s="268"/>
      <c r="CP20" s="268"/>
      <c r="CQ20" s="268"/>
      <c r="CR20" s="268"/>
      <c r="CS20" s="268"/>
      <c r="CT20" s="268"/>
      <c r="CU20" s="268"/>
      <c r="CV20" s="268"/>
      <c r="CW20" s="268"/>
      <c r="CX20" s="268"/>
      <c r="CY20" s="268"/>
      <c r="CZ20" s="268"/>
      <c r="DA20" s="268"/>
      <c r="DB20" s="268"/>
      <c r="DC20" s="268"/>
      <c r="DD20" s="268"/>
    </row>
    <row r="21" spans="1:108" ht="17.25" thickBot="1" x14ac:dyDescent="0.3">
      <c r="A21" s="278">
        <v>99</v>
      </c>
      <c r="B21" s="591" t="s">
        <v>263</v>
      </c>
      <c r="C21" s="592"/>
      <c r="D21" s="27">
        <f t="shared" ref="D21:L21" si="0">SUM(D6:D20)</f>
        <v>0</v>
      </c>
      <c r="E21" s="27">
        <f t="shared" si="0"/>
        <v>0</v>
      </c>
      <c r="F21" s="167">
        <f>SUM(F6:F20)</f>
        <v>0</v>
      </c>
      <c r="G21" s="168">
        <f t="shared" si="0"/>
        <v>0</v>
      </c>
      <c r="H21" s="26">
        <f t="shared" si="0"/>
        <v>0</v>
      </c>
      <c r="I21" s="27">
        <f t="shared" si="0"/>
        <v>0</v>
      </c>
      <c r="J21" s="27">
        <f t="shared" si="0"/>
        <v>0</v>
      </c>
      <c r="K21" s="27">
        <f t="shared" si="0"/>
        <v>0</v>
      </c>
      <c r="L21" s="28">
        <f t="shared" si="0"/>
        <v>0</v>
      </c>
      <c r="M21" s="268"/>
      <c r="N21" s="268"/>
      <c r="O21" s="268"/>
      <c r="P21" s="268"/>
      <c r="Q21" s="268"/>
      <c r="R21" s="268"/>
      <c r="S21" s="268"/>
      <c r="T21" s="27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c r="CB21" s="268"/>
      <c r="CC21" s="268"/>
      <c r="CD21" s="268"/>
      <c r="CE21" s="268"/>
      <c r="CF21" s="268"/>
      <c r="CG21" s="268"/>
      <c r="CH21" s="268"/>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row>
    <row r="22" spans="1:108" s="268" customFormat="1" x14ac:dyDescent="0.25">
      <c r="A22" s="278"/>
      <c r="T22" s="278"/>
    </row>
    <row r="23" spans="1:108" s="268" customFormat="1" ht="17.25" thickBot="1" x14ac:dyDescent="0.3">
      <c r="A23" s="278"/>
      <c r="B23" s="266" t="s">
        <v>455</v>
      </c>
      <c r="C23" s="269"/>
      <c r="D23" s="269"/>
      <c r="E23" s="269"/>
      <c r="F23" s="269"/>
      <c r="G23" s="269"/>
      <c r="H23" s="269"/>
      <c r="I23" s="269"/>
      <c r="J23" s="269"/>
      <c r="K23" s="269"/>
      <c r="L23" s="267" t="s">
        <v>236</v>
      </c>
      <c r="T23" s="278"/>
    </row>
    <row r="24" spans="1:108" ht="16.5" customHeight="1" x14ac:dyDescent="0.25">
      <c r="A24" s="593" t="s">
        <v>27</v>
      </c>
      <c r="B24" s="594" t="s">
        <v>139</v>
      </c>
      <c r="C24" s="609" t="s">
        <v>136</v>
      </c>
      <c r="D24" s="610" t="s">
        <v>238</v>
      </c>
      <c r="E24" s="605" t="s">
        <v>239</v>
      </c>
      <c r="F24" s="603" t="s">
        <v>240</v>
      </c>
      <c r="G24" s="607" t="s">
        <v>241</v>
      </c>
      <c r="H24" s="613" t="s">
        <v>242</v>
      </c>
      <c r="I24" s="585" t="s">
        <v>243</v>
      </c>
      <c r="J24" s="585"/>
      <c r="K24" s="585"/>
      <c r="L24" s="586"/>
      <c r="M24" s="268"/>
      <c r="N24" s="278"/>
      <c r="O24" s="280"/>
      <c r="P24" s="280"/>
      <c r="Q24" s="280"/>
      <c r="R24" s="280"/>
      <c r="S24" s="280"/>
      <c r="T24" s="27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8"/>
      <c r="BT24" s="268"/>
      <c r="BU24" s="268"/>
      <c r="BV24" s="268"/>
      <c r="BW24" s="268"/>
      <c r="BX24" s="268"/>
      <c r="BY24" s="268"/>
      <c r="BZ24" s="268"/>
      <c r="CA24" s="268"/>
      <c r="CB24" s="268"/>
      <c r="CC24" s="268"/>
      <c r="CD24" s="268"/>
      <c r="CE24" s="268"/>
      <c r="CF24" s="268"/>
      <c r="CG24" s="268"/>
      <c r="CH24" s="268"/>
      <c r="CI24" s="268"/>
      <c r="CJ24" s="268"/>
      <c r="CK24" s="268"/>
      <c r="CL24" s="268"/>
      <c r="CM24" s="268"/>
      <c r="CN24" s="268"/>
      <c r="CO24" s="268"/>
      <c r="CP24" s="268"/>
      <c r="CQ24" s="268"/>
      <c r="CR24" s="268"/>
      <c r="CS24" s="268"/>
      <c r="CT24" s="268"/>
      <c r="CU24" s="268"/>
      <c r="CV24" s="268"/>
      <c r="CW24" s="268"/>
      <c r="CX24" s="268"/>
      <c r="CY24" s="268"/>
      <c r="CZ24" s="268"/>
      <c r="DA24" s="268"/>
      <c r="DB24" s="268"/>
      <c r="DC24" s="268"/>
      <c r="DD24" s="268"/>
    </row>
    <row r="25" spans="1:108" ht="16.5" x14ac:dyDescent="0.25">
      <c r="A25" s="593"/>
      <c r="B25" s="595"/>
      <c r="C25" s="597"/>
      <c r="D25" s="611"/>
      <c r="E25" s="606"/>
      <c r="F25" s="604"/>
      <c r="G25" s="608"/>
      <c r="H25" s="614"/>
      <c r="I25" s="122" t="s">
        <v>244</v>
      </c>
      <c r="J25" s="122" t="s">
        <v>245</v>
      </c>
      <c r="K25" s="122" t="s">
        <v>246</v>
      </c>
      <c r="L25" s="19" t="s">
        <v>247</v>
      </c>
      <c r="M25" s="268"/>
      <c r="N25" s="278"/>
      <c r="O25" s="280"/>
      <c r="P25" s="280"/>
      <c r="Q25" s="280"/>
      <c r="R25" s="280"/>
      <c r="S25" s="280"/>
      <c r="T25" s="27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c r="CO25" s="268"/>
      <c r="CP25" s="268"/>
      <c r="CQ25" s="268"/>
      <c r="CR25" s="268"/>
      <c r="CS25" s="268"/>
      <c r="CT25" s="268"/>
      <c r="CU25" s="268"/>
      <c r="CV25" s="268"/>
      <c r="CW25" s="268"/>
      <c r="CX25" s="268"/>
      <c r="CY25" s="268"/>
      <c r="CZ25" s="268"/>
      <c r="DA25" s="268"/>
      <c r="DB25" s="268"/>
      <c r="DC25" s="268"/>
      <c r="DD25" s="268"/>
    </row>
    <row r="26" spans="1:108" ht="16.5" x14ac:dyDescent="0.25">
      <c r="A26" s="278" t="s">
        <v>5</v>
      </c>
      <c r="B26" s="20">
        <v>1</v>
      </c>
      <c r="C26" s="21" t="s">
        <v>248</v>
      </c>
      <c r="D26" s="164">
        <f>表4_公司資料表!D7</f>
        <v>0</v>
      </c>
      <c r="E26" s="164">
        <f>SUMIF('表7_特殊業務資料表(地震)'!$A:$A,"F"&amp;表5_地震損失評估!$A26&amp;"Q",'表7_特殊業務資料表(地震)'!$O:$O)</f>
        <v>0</v>
      </c>
      <c r="F26" s="165">
        <f>SUMIF('表7_特殊業務資料表(地震)'!$A:$A,"F"&amp;表5_地震損失評估!$A26&amp;"L",'表7_特殊業務資料表(地震)'!$X:$X)</f>
        <v>0</v>
      </c>
      <c r="G26" s="166">
        <f>SUMIF('表7_特殊業務資料表(地震)'!$A:$A,"F"&amp;表5_地震損失評估!$A26&amp;"L",'表7_特殊業務資料表(地震)'!$Y:$Y)</f>
        <v>0</v>
      </c>
      <c r="H26" s="22">
        <f>($D26+$E26+$G26)*附表1_模型產出係數!B4/1000*附表1_模型產出係數!B$20*(1+附表1_模型產出係數!$B$44)*附表1_模型產出係數!$B$45</f>
        <v>0</v>
      </c>
      <c r="I26" s="23">
        <f>($D26+$E26+$G26)*附表1_模型產出係數!C4/1000*附表1_模型產出係數!C$20*(1+附表1_模型產出係數!$B$44)*附表1_模型產出係數!$B$45</f>
        <v>0</v>
      </c>
      <c r="J26" s="23">
        <f>($D26+$E26+$G26)*附表1_模型產出係數!D4/1000*附表1_模型產出係數!D$20*(1+附表1_模型產出係數!$B$44)*附表1_模型產出係數!$B$45</f>
        <v>0</v>
      </c>
      <c r="K26" s="23">
        <f>(($D26+$E26)*附表1_模型產出係數!E4/1000*附表1_模型產出係數!E$20+
$F26*附表1_模型產出係數!$E27/1000*附表1_模型產出係數!E$43)*(1+附表1_模型產出係數!$B$44)*附表1_模型產出係數!$B$45</f>
        <v>0</v>
      </c>
      <c r="L26" s="24">
        <f>(($D26+$E26)*附表1_模型產出係數!F4/1000*附表1_模型產出係數!F$20+
$G26*附表1_模型產出係數!$F27/1000*附表1_模型產出係數!F$43)*(1+附表1_模型產出係數!$B$44)*附表1_模型產出係數!$B$45</f>
        <v>0</v>
      </c>
      <c r="M26" s="268"/>
      <c r="N26" s="278"/>
      <c r="O26" s="280"/>
      <c r="P26" s="280"/>
      <c r="Q26" s="280"/>
      <c r="R26" s="280"/>
      <c r="S26" s="280"/>
      <c r="T26" s="281"/>
      <c r="U26" s="279"/>
      <c r="V26" s="279"/>
      <c r="W26" s="279"/>
      <c r="X26" s="279"/>
      <c r="Y26" s="279"/>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c r="BQ26" s="268"/>
      <c r="BR26" s="268"/>
      <c r="BS26" s="268"/>
      <c r="BT26" s="268"/>
      <c r="BU26" s="268"/>
      <c r="BV26" s="268"/>
      <c r="BW26" s="268"/>
      <c r="BX26" s="268"/>
      <c r="BY26" s="268"/>
      <c r="BZ26" s="268"/>
      <c r="CA26" s="268"/>
      <c r="CB26" s="268"/>
      <c r="CC26" s="268"/>
      <c r="CD26" s="268"/>
      <c r="CE26" s="268"/>
      <c r="CF26" s="268"/>
      <c r="CG26" s="268"/>
      <c r="CH26" s="268"/>
      <c r="CI26" s="268"/>
      <c r="CJ26" s="268"/>
      <c r="CK26" s="268"/>
      <c r="CL26" s="268"/>
      <c r="CM26" s="268"/>
      <c r="CN26" s="268"/>
      <c r="CO26" s="268"/>
      <c r="CP26" s="268"/>
      <c r="CQ26" s="268"/>
      <c r="CR26" s="268"/>
      <c r="CS26" s="268"/>
      <c r="CT26" s="268"/>
      <c r="CU26" s="268"/>
      <c r="CV26" s="268"/>
      <c r="CW26" s="268"/>
      <c r="CX26" s="268"/>
      <c r="CY26" s="268"/>
      <c r="CZ26" s="268"/>
      <c r="DA26" s="268"/>
      <c r="DB26" s="268"/>
      <c r="DC26" s="268"/>
      <c r="DD26" s="268"/>
    </row>
    <row r="27" spans="1:108" ht="16.5" x14ac:dyDescent="0.25">
      <c r="A27" s="278" t="s">
        <v>6</v>
      </c>
      <c r="B27" s="20">
        <v>1.1000000000000001</v>
      </c>
      <c r="C27" s="21" t="s">
        <v>249</v>
      </c>
      <c r="D27" s="164">
        <f>表4_公司資料表!D8</f>
        <v>0</v>
      </c>
      <c r="E27" s="164">
        <f>SUMIF('表7_特殊業務資料表(地震)'!$A:$A,"F"&amp;表5_地震損失評估!$A27&amp;"Q",'表7_特殊業務資料表(地震)'!$O:$O)</f>
        <v>0</v>
      </c>
      <c r="F27" s="165">
        <f>SUMIF('表7_特殊業務資料表(地震)'!$A:$A,"F"&amp;表5_地震損失評估!$A27&amp;"L",'表7_特殊業務資料表(地震)'!$X:$X)</f>
        <v>0</v>
      </c>
      <c r="G27" s="166">
        <f>SUMIF('表7_特殊業務資料表(地震)'!$A:$A,"F"&amp;表5_地震損失評估!$A27&amp;"L",'表7_特殊業務資料表(地震)'!$Y:$Y)</f>
        <v>0</v>
      </c>
      <c r="H27" s="22">
        <f>($D27+$E27+$G27)*附表1_模型產出係數!B5/1000*附表1_模型產出係數!B$20*(1+附表1_模型產出係數!$B$44)*附表1_模型產出係數!$B$45</f>
        <v>0</v>
      </c>
      <c r="I27" s="23">
        <f>($D27+$E27+$G27)*附表1_模型產出係數!C5/1000*附表1_模型產出係數!C$20*(1+附表1_模型產出係數!$B$44)*附表1_模型產出係數!$B$45</f>
        <v>0</v>
      </c>
      <c r="J27" s="23">
        <f>($D27+$E27+$G27)*附表1_模型產出係數!D5/1000*附表1_模型產出係數!D$20*(1+附表1_模型產出係數!$B$44)*附表1_模型產出係數!$B$45</f>
        <v>0</v>
      </c>
      <c r="K27" s="23">
        <f>(($D27+$E27)*附表1_模型產出係數!E5/1000*附表1_模型產出係數!E$20+
$F27*附表1_模型產出係數!$E28/1000*附表1_模型產出係數!E$43)*(1+附表1_模型產出係數!$B$44)*附表1_模型產出係數!$B$45</f>
        <v>0</v>
      </c>
      <c r="L27" s="24">
        <f>(($D27+$E27)*附表1_模型產出係數!F5/1000*附表1_模型產出係數!F$20+
$G27*附表1_模型產出係數!$F28/1000*附表1_模型產出係數!F$43)*(1+附表1_模型產出係數!$B$44)*附表1_模型產出係數!$B$45</f>
        <v>0</v>
      </c>
      <c r="M27" s="268"/>
      <c r="N27" s="278"/>
      <c r="O27" s="280"/>
      <c r="P27" s="280"/>
      <c r="Q27" s="280"/>
      <c r="R27" s="280"/>
      <c r="S27" s="280"/>
      <c r="T27" s="27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8"/>
      <c r="BY27" s="268"/>
      <c r="BZ27" s="268"/>
      <c r="CA27" s="268"/>
      <c r="CB27" s="268"/>
      <c r="CC27" s="268"/>
      <c r="CD27" s="268"/>
      <c r="CE27" s="268"/>
      <c r="CF27" s="268"/>
      <c r="CG27" s="268"/>
      <c r="CH27" s="268"/>
      <c r="CI27" s="268"/>
      <c r="CJ27" s="268"/>
      <c r="CK27" s="268"/>
      <c r="CL27" s="268"/>
      <c r="CM27" s="268"/>
      <c r="CN27" s="268"/>
      <c r="CO27" s="268"/>
      <c r="CP27" s="268"/>
      <c r="CQ27" s="268"/>
      <c r="CR27" s="268"/>
      <c r="CS27" s="268"/>
      <c r="CT27" s="268"/>
      <c r="CU27" s="268"/>
      <c r="CV27" s="268"/>
      <c r="CW27" s="268"/>
      <c r="CX27" s="268"/>
      <c r="CY27" s="268"/>
      <c r="CZ27" s="268"/>
      <c r="DA27" s="268"/>
      <c r="DB27" s="268"/>
      <c r="DC27" s="268"/>
      <c r="DD27" s="268"/>
    </row>
    <row r="28" spans="1:108" ht="16.5" x14ac:dyDescent="0.25">
      <c r="A28" s="278" t="s">
        <v>7</v>
      </c>
      <c r="B28" s="20">
        <v>2</v>
      </c>
      <c r="C28" s="21" t="s">
        <v>250</v>
      </c>
      <c r="D28" s="164">
        <f>表4_公司資料表!D9</f>
        <v>0</v>
      </c>
      <c r="E28" s="164">
        <f>SUMIF('表7_特殊業務資料表(地震)'!$A:$A,"F"&amp;表5_地震損失評估!$A28&amp;"Q",'表7_特殊業務資料表(地震)'!$O:$O)</f>
        <v>0</v>
      </c>
      <c r="F28" s="165">
        <f>SUMIF('表7_特殊業務資料表(地震)'!$A:$A,"F"&amp;表5_地震損失評估!$A28&amp;"L",'表7_特殊業務資料表(地震)'!$X:$X)</f>
        <v>0</v>
      </c>
      <c r="G28" s="166">
        <f>SUMIF('表7_特殊業務資料表(地震)'!$A:$A,"F"&amp;表5_地震損失評估!$A28&amp;"L",'表7_特殊業務資料表(地震)'!$Y:$Y)</f>
        <v>0</v>
      </c>
      <c r="H28" s="22">
        <f>($D28+$E28+$G28)*附表1_模型產出係數!B6/1000*附表1_模型產出係數!B$20*(1+附表1_模型產出係數!$B$44)*附表1_模型產出係數!$B$45</f>
        <v>0</v>
      </c>
      <c r="I28" s="23">
        <f>($D28+$E28+$G28)*附表1_模型產出係數!C6/1000*附表1_模型產出係數!C$20*(1+附表1_模型產出係數!$B$44)*附表1_模型產出係數!$B$45</f>
        <v>0</v>
      </c>
      <c r="J28" s="23">
        <f>($D28+$E28+$G28)*附表1_模型產出係數!D6/1000*附表1_模型產出係數!D$20*(1+附表1_模型產出係數!$B$44)*附表1_模型產出係數!$B$45</f>
        <v>0</v>
      </c>
      <c r="K28" s="23">
        <f>(($D28+$E28)*附表1_模型產出係數!E6/1000*附表1_模型產出係數!E$20+
$F28*附表1_模型產出係數!$E29/1000*附表1_模型產出係數!E$43)*(1+附表1_模型產出係數!$B$44)*附表1_模型產出係數!$B$45</f>
        <v>0</v>
      </c>
      <c r="L28" s="24">
        <f>(($D28+$E28)*附表1_模型產出係數!F6/1000*附表1_模型產出係數!F$20+
$G28*附表1_模型產出係數!$F29/1000*附表1_模型產出係數!F$43)*(1+附表1_模型產出係數!$B$44)*附表1_模型產出係數!$B$45</f>
        <v>0</v>
      </c>
      <c r="M28" s="268"/>
      <c r="N28" s="278"/>
      <c r="O28" s="280"/>
      <c r="P28" s="280"/>
      <c r="Q28" s="280"/>
      <c r="R28" s="280"/>
      <c r="S28" s="280"/>
      <c r="T28" s="27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8"/>
      <c r="BY28" s="268"/>
      <c r="BZ28" s="268"/>
      <c r="CA28" s="268"/>
      <c r="CB28" s="268"/>
      <c r="CC28" s="268"/>
      <c r="CD28" s="268"/>
      <c r="CE28" s="268"/>
      <c r="CF28" s="268"/>
      <c r="CG28" s="268"/>
      <c r="CH28" s="268"/>
      <c r="CI28" s="268"/>
      <c r="CJ28" s="268"/>
      <c r="CK28" s="268"/>
      <c r="CL28" s="268"/>
      <c r="CM28" s="268"/>
      <c r="CN28" s="268"/>
      <c r="CO28" s="268"/>
      <c r="CP28" s="268"/>
      <c r="CQ28" s="268"/>
      <c r="CR28" s="268"/>
      <c r="CS28" s="268"/>
      <c r="CT28" s="268"/>
      <c r="CU28" s="268"/>
      <c r="CV28" s="268"/>
      <c r="CW28" s="268"/>
      <c r="CX28" s="268"/>
      <c r="CY28" s="268"/>
      <c r="CZ28" s="268"/>
      <c r="DA28" s="268"/>
      <c r="DB28" s="268"/>
      <c r="DC28" s="268"/>
      <c r="DD28" s="268"/>
    </row>
    <row r="29" spans="1:108" ht="16.5" x14ac:dyDescent="0.25">
      <c r="A29" s="278" t="s">
        <v>8</v>
      </c>
      <c r="B29" s="20">
        <v>3</v>
      </c>
      <c r="C29" s="21" t="s">
        <v>251</v>
      </c>
      <c r="D29" s="164">
        <f>表4_公司資料表!D10</f>
        <v>0</v>
      </c>
      <c r="E29" s="164">
        <f>SUMIF('表7_特殊業務資料表(地震)'!$A:$A,"F"&amp;表5_地震損失評估!$A29&amp;"Q",'表7_特殊業務資料表(地震)'!$O:$O)</f>
        <v>0</v>
      </c>
      <c r="F29" s="165">
        <f>SUMIF('表7_特殊業務資料表(地震)'!$A:$A,"F"&amp;表5_地震損失評估!$A29&amp;"L",'表7_特殊業務資料表(地震)'!$X:$X)</f>
        <v>0</v>
      </c>
      <c r="G29" s="166">
        <f>SUMIF('表7_特殊業務資料表(地震)'!$A:$A,"F"&amp;表5_地震損失評估!$A29&amp;"L",'表7_特殊業務資料表(地震)'!$Y:$Y)</f>
        <v>0</v>
      </c>
      <c r="H29" s="22">
        <f>($D29+$E29+$G29)*附表1_模型產出係數!B7/1000*附表1_模型產出係數!B$20*(1+附表1_模型產出係數!$B$44)*附表1_模型產出係數!$B$45</f>
        <v>0</v>
      </c>
      <c r="I29" s="23">
        <f>($D29+$E29+$G29)*附表1_模型產出係數!C7/1000*附表1_模型產出係數!C$20*(1+附表1_模型產出係數!$B$44)*附表1_模型產出係數!$B$45</f>
        <v>0</v>
      </c>
      <c r="J29" s="23">
        <f>($D29+$E29+$G29)*附表1_模型產出係數!D7/1000*附表1_模型產出係數!D$20*(1+附表1_模型產出係數!$B$44)*附表1_模型產出係數!$B$45</f>
        <v>0</v>
      </c>
      <c r="K29" s="23">
        <f>(($D29+$E29)*附表1_模型產出係數!E7/1000*附表1_模型產出係數!E$20+
$F29*附表1_模型產出係數!$E30/1000*附表1_模型產出係數!E$43)*(1+附表1_模型產出係數!$B$44)*附表1_模型產出係數!$B$45</f>
        <v>0</v>
      </c>
      <c r="L29" s="24">
        <f>(($D29+$E29)*附表1_模型產出係數!F7/1000*附表1_模型產出係數!F$20+
$G29*附表1_模型產出係數!$F30/1000*附表1_模型產出係數!F$43)*(1+附表1_模型產出係數!$B$44)*附表1_模型產出係數!$B$45</f>
        <v>0</v>
      </c>
      <c r="M29" s="268"/>
      <c r="N29" s="278"/>
      <c r="O29" s="280"/>
      <c r="P29" s="280"/>
      <c r="Q29" s="280"/>
      <c r="R29" s="280"/>
      <c r="S29" s="280"/>
      <c r="T29" s="278"/>
      <c r="U29" s="279"/>
      <c r="V29" s="279"/>
      <c r="W29" s="279"/>
      <c r="X29" s="279"/>
      <c r="Y29" s="279"/>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8"/>
      <c r="BY29" s="268"/>
      <c r="BZ29" s="268"/>
      <c r="CA29" s="268"/>
      <c r="CB29" s="268"/>
      <c r="CC29" s="268"/>
      <c r="CD29" s="268"/>
      <c r="CE29" s="268"/>
      <c r="CF29" s="268"/>
      <c r="CG29" s="268"/>
      <c r="CH29" s="268"/>
      <c r="CI29" s="268"/>
      <c r="CJ29" s="268"/>
      <c r="CK29" s="268"/>
      <c r="CL29" s="268"/>
      <c r="CM29" s="268"/>
      <c r="CN29" s="268"/>
      <c r="CO29" s="268"/>
      <c r="CP29" s="268"/>
      <c r="CQ29" s="268"/>
      <c r="CR29" s="268"/>
      <c r="CS29" s="268"/>
      <c r="CT29" s="268"/>
      <c r="CU29" s="268"/>
      <c r="CV29" s="268"/>
      <c r="CW29" s="268"/>
      <c r="CX29" s="268"/>
      <c r="CY29" s="268"/>
      <c r="CZ29" s="268"/>
      <c r="DA29" s="268"/>
      <c r="DB29" s="268"/>
      <c r="DC29" s="268"/>
      <c r="DD29" s="268"/>
    </row>
    <row r="30" spans="1:108" ht="16.5" x14ac:dyDescent="0.25">
      <c r="A30" s="278" t="s">
        <v>9</v>
      </c>
      <c r="B30" s="20">
        <v>4</v>
      </c>
      <c r="C30" s="21" t="s">
        <v>252</v>
      </c>
      <c r="D30" s="164">
        <f>表4_公司資料表!D11</f>
        <v>0</v>
      </c>
      <c r="E30" s="164">
        <f>SUMIF('表7_特殊業務資料表(地震)'!$A:$A,"F"&amp;表5_地震損失評估!$A30&amp;"Q",'表7_特殊業務資料表(地震)'!$O:$O)</f>
        <v>0</v>
      </c>
      <c r="F30" s="165">
        <f>SUMIF('表7_特殊業務資料表(地震)'!$A:$A,"F"&amp;表5_地震損失評估!$A30&amp;"L",'表7_特殊業務資料表(地震)'!$X:$X)</f>
        <v>0</v>
      </c>
      <c r="G30" s="166">
        <f>SUMIF('表7_特殊業務資料表(地震)'!$A:$A,"F"&amp;表5_地震損失評估!$A30&amp;"L",'表7_特殊業務資料表(地震)'!$Y:$Y)</f>
        <v>0</v>
      </c>
      <c r="H30" s="22">
        <f>($D30+$E30+$G30)*附表1_模型產出係數!B8/1000*附表1_模型產出係數!B$20*(1+附表1_模型產出係數!$B$44)*附表1_模型產出係數!$B$45</f>
        <v>0</v>
      </c>
      <c r="I30" s="23">
        <f>($D30+$E30+$G30)*附表1_模型產出係數!C8/1000*附表1_模型產出係數!C$20*(1+附表1_模型產出係數!$B$44)*附表1_模型產出係數!$B$45</f>
        <v>0</v>
      </c>
      <c r="J30" s="23">
        <f>($D30+$E30+$G30)*附表1_模型產出係數!D8/1000*附表1_模型產出係數!D$20*(1+附表1_模型產出係數!$B$44)*附表1_模型產出係數!$B$45</f>
        <v>0</v>
      </c>
      <c r="K30" s="23">
        <f>(($D30+$E30)*附表1_模型產出係數!E8/1000*附表1_模型產出係數!E$20+
$F30*附表1_模型產出係數!$E31/1000*附表1_模型產出係數!E$43)*(1+附表1_模型產出係數!$B$44)*附表1_模型產出係數!$B$45</f>
        <v>0</v>
      </c>
      <c r="L30" s="24">
        <f>(($D30+$E30)*附表1_模型產出係數!F8/1000*附表1_模型產出係數!F$20+
$G30*附表1_模型產出係數!$F31/1000*附表1_模型產出係數!F$43)*(1+附表1_模型產出係數!$B$44)*附表1_模型產出係數!$B$45</f>
        <v>0</v>
      </c>
      <c r="M30" s="268"/>
      <c r="N30" s="278"/>
      <c r="O30" s="280"/>
      <c r="P30" s="280"/>
      <c r="Q30" s="280"/>
      <c r="R30" s="280"/>
      <c r="S30" s="280"/>
      <c r="T30" s="27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c r="CB30" s="268"/>
      <c r="CC30" s="268"/>
      <c r="CD30" s="268"/>
      <c r="CE30" s="268"/>
      <c r="CF30" s="268"/>
      <c r="CG30" s="268"/>
      <c r="CH30" s="268"/>
      <c r="CI30" s="268"/>
      <c r="CJ30" s="268"/>
      <c r="CK30" s="268"/>
      <c r="CL30" s="268"/>
      <c r="CM30" s="268"/>
      <c r="CN30" s="268"/>
      <c r="CO30" s="268"/>
      <c r="CP30" s="268"/>
      <c r="CQ30" s="268"/>
      <c r="CR30" s="268"/>
      <c r="CS30" s="268"/>
      <c r="CT30" s="268"/>
      <c r="CU30" s="268"/>
      <c r="CV30" s="268"/>
      <c r="CW30" s="268"/>
      <c r="CX30" s="268"/>
      <c r="CY30" s="268"/>
      <c r="CZ30" s="268"/>
      <c r="DA30" s="268"/>
      <c r="DB30" s="268"/>
      <c r="DC30" s="268"/>
      <c r="DD30" s="268"/>
    </row>
    <row r="31" spans="1:108" ht="16.5" x14ac:dyDescent="0.25">
      <c r="A31" s="278" t="s">
        <v>10</v>
      </c>
      <c r="B31" s="20">
        <v>5</v>
      </c>
      <c r="C31" s="21" t="s">
        <v>253</v>
      </c>
      <c r="D31" s="164">
        <f>表4_公司資料表!D12</f>
        <v>0</v>
      </c>
      <c r="E31" s="164">
        <f>SUMIF('表7_特殊業務資料表(地震)'!$A:$A,"F"&amp;表5_地震損失評估!$A31&amp;"Q",'表7_特殊業務資料表(地震)'!$O:$O)</f>
        <v>0</v>
      </c>
      <c r="F31" s="165">
        <f>SUMIF('表7_特殊業務資料表(地震)'!$A:$A,"F"&amp;表5_地震損失評估!$A31&amp;"L",'表7_特殊業務資料表(地震)'!$X:$X)</f>
        <v>0</v>
      </c>
      <c r="G31" s="166">
        <f>SUMIF('表7_特殊業務資料表(地震)'!$A:$A,"F"&amp;表5_地震損失評估!$A31&amp;"L",'表7_特殊業務資料表(地震)'!$Y:$Y)</f>
        <v>0</v>
      </c>
      <c r="H31" s="22">
        <f>($D31+$E31+$G31)*附表1_模型產出係數!B9/1000*附表1_模型產出係數!B$20*(1+附表1_模型產出係數!$B$44)*附表1_模型產出係數!$B$45</f>
        <v>0</v>
      </c>
      <c r="I31" s="23">
        <f>($D31+$E31+$G31)*附表1_模型產出係數!C9/1000*附表1_模型產出係數!C$20*(1+附表1_模型產出係數!$B$44)*附表1_模型產出係數!$B$45</f>
        <v>0</v>
      </c>
      <c r="J31" s="23">
        <f>($D31+$E31+$G31)*附表1_模型產出係數!D9/1000*附表1_模型產出係數!D$20*(1+附表1_模型產出係數!$B$44)*附表1_模型產出係數!$B$45</f>
        <v>0</v>
      </c>
      <c r="K31" s="23">
        <f>(($D31+$E31)*附表1_模型產出係數!E9/1000*附表1_模型產出係數!E$20+
$F31*附表1_模型產出係數!$E32/1000*附表1_模型產出係數!E$43)*(1+附表1_模型產出係數!$B$44)*附表1_模型產出係數!$B$45</f>
        <v>0</v>
      </c>
      <c r="L31" s="24">
        <f>(($D31+$E31)*附表1_模型產出係數!F9/1000*附表1_模型產出係數!F$20+
$G31*附表1_模型產出係數!$F32/1000*附表1_模型產出係數!F$43)*(1+附表1_模型產出係數!$B$44)*附表1_模型產出係數!$B$45</f>
        <v>0</v>
      </c>
      <c r="M31" s="268"/>
      <c r="N31" s="278"/>
      <c r="O31" s="280"/>
      <c r="P31" s="280"/>
      <c r="Q31" s="280"/>
      <c r="R31" s="280"/>
      <c r="S31" s="280"/>
      <c r="T31" s="27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8"/>
      <c r="CG31" s="268"/>
      <c r="CH31" s="268"/>
      <c r="CI31" s="268"/>
      <c r="CJ31" s="268"/>
      <c r="CK31" s="268"/>
      <c r="CL31" s="268"/>
      <c r="CM31" s="268"/>
      <c r="CN31" s="268"/>
      <c r="CO31" s="268"/>
      <c r="CP31" s="268"/>
      <c r="CQ31" s="268"/>
      <c r="CR31" s="268"/>
      <c r="CS31" s="268"/>
      <c r="CT31" s="268"/>
      <c r="CU31" s="268"/>
      <c r="CV31" s="268"/>
      <c r="CW31" s="268"/>
      <c r="CX31" s="268"/>
      <c r="CY31" s="268"/>
      <c r="CZ31" s="268"/>
      <c r="DA31" s="268"/>
      <c r="DB31" s="268"/>
      <c r="DC31" s="268"/>
      <c r="DD31" s="268"/>
    </row>
    <row r="32" spans="1:108" ht="16.5" x14ac:dyDescent="0.25">
      <c r="A32" s="278" t="s">
        <v>11</v>
      </c>
      <c r="B32" s="20">
        <v>6</v>
      </c>
      <c r="C32" s="21" t="s">
        <v>254</v>
      </c>
      <c r="D32" s="164">
        <f>表4_公司資料表!D13</f>
        <v>0</v>
      </c>
      <c r="E32" s="164">
        <f>SUMIF('表7_特殊業務資料表(地震)'!$A:$A,"F"&amp;表5_地震損失評估!$A32&amp;"Q",'表7_特殊業務資料表(地震)'!$O:$O)</f>
        <v>0</v>
      </c>
      <c r="F32" s="165">
        <f>SUMIF('表7_特殊業務資料表(地震)'!$A:$A,"F"&amp;表5_地震損失評估!$A32&amp;"L",'表7_特殊業務資料表(地震)'!$X:$X)</f>
        <v>0</v>
      </c>
      <c r="G32" s="166">
        <f>SUMIF('表7_特殊業務資料表(地震)'!$A:$A,"F"&amp;表5_地震損失評估!$A32&amp;"L",'表7_特殊業務資料表(地震)'!$Y:$Y)</f>
        <v>0</v>
      </c>
      <c r="H32" s="22">
        <f>($D32+$E32+$G32)*附表1_模型產出係數!B10/1000*附表1_模型產出係數!B$20*(1+附表1_模型產出係數!$B$44)*附表1_模型產出係數!$B$45</f>
        <v>0</v>
      </c>
      <c r="I32" s="23">
        <f>($D32+$E32+$G32)*附表1_模型產出係數!C10/1000*附表1_模型產出係數!C$20*(1+附表1_模型產出係數!$B$44)*附表1_模型產出係數!$B$45</f>
        <v>0</v>
      </c>
      <c r="J32" s="23">
        <f>($D32+$E32+$G32)*附表1_模型產出係數!D10/1000*附表1_模型產出係數!D$20*(1+附表1_模型產出係數!$B$44)*附表1_模型產出係數!$B$45</f>
        <v>0</v>
      </c>
      <c r="K32" s="23">
        <f>(($D32+$E32)*附表1_模型產出係數!E10/1000*附表1_模型產出係數!E$20+
$F32*附表1_模型產出係數!$E33/1000*附表1_模型產出係數!E$43)*(1+附表1_模型產出係數!$B$44)*附表1_模型產出係數!$B$45</f>
        <v>0</v>
      </c>
      <c r="L32" s="24">
        <f>(($D32+$E32)*附表1_模型產出係數!F10/1000*附表1_模型產出係數!F$20+
$G32*附表1_模型產出係數!$F33/1000*附表1_模型產出係數!F$43)*(1+附表1_模型產出係數!$B$44)*附表1_模型產出係數!$B$45</f>
        <v>0</v>
      </c>
      <c r="M32" s="268"/>
      <c r="N32" s="278"/>
      <c r="O32" s="280"/>
      <c r="P32" s="280"/>
      <c r="Q32" s="280"/>
      <c r="R32" s="280"/>
      <c r="S32" s="280"/>
      <c r="T32" s="27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8"/>
      <c r="CC32" s="268"/>
      <c r="CD32" s="268"/>
      <c r="CE32" s="268"/>
      <c r="CF32" s="268"/>
      <c r="CG32" s="268"/>
      <c r="CH32" s="268"/>
      <c r="CI32" s="268"/>
      <c r="CJ32" s="268"/>
      <c r="CK32" s="268"/>
      <c r="CL32" s="268"/>
      <c r="CM32" s="268"/>
      <c r="CN32" s="268"/>
      <c r="CO32" s="268"/>
      <c r="CP32" s="268"/>
      <c r="CQ32" s="268"/>
      <c r="CR32" s="268"/>
      <c r="CS32" s="268"/>
      <c r="CT32" s="268"/>
      <c r="CU32" s="268"/>
      <c r="CV32" s="268"/>
      <c r="CW32" s="268"/>
      <c r="CX32" s="268"/>
      <c r="CY32" s="268"/>
      <c r="CZ32" s="268"/>
      <c r="DA32" s="268"/>
      <c r="DB32" s="268"/>
      <c r="DC32" s="268"/>
      <c r="DD32" s="268"/>
    </row>
    <row r="33" spans="1:112" ht="16.5" x14ac:dyDescent="0.25">
      <c r="A33" s="278" t="s">
        <v>12</v>
      </c>
      <c r="B33" s="20">
        <v>7</v>
      </c>
      <c r="C33" s="21" t="s">
        <v>255</v>
      </c>
      <c r="D33" s="164">
        <f>表4_公司資料表!D14</f>
        <v>0</v>
      </c>
      <c r="E33" s="164">
        <f>SUMIF('表7_特殊業務資料表(地震)'!$A:$A,"F"&amp;表5_地震損失評估!$A33&amp;"Q",'表7_特殊業務資料表(地震)'!$O:$O)</f>
        <v>0</v>
      </c>
      <c r="F33" s="165">
        <f>SUMIF('表7_特殊業務資料表(地震)'!$A:$A,"F"&amp;表5_地震損失評估!$A33&amp;"L",'表7_特殊業務資料表(地震)'!$X:$X)</f>
        <v>0</v>
      </c>
      <c r="G33" s="166">
        <f>SUMIF('表7_特殊業務資料表(地震)'!$A:$A,"F"&amp;表5_地震損失評估!$A33&amp;"L",'表7_特殊業務資料表(地震)'!$Y:$Y)</f>
        <v>0</v>
      </c>
      <c r="H33" s="22">
        <f>($D33+$E33+$G33)*附表1_模型產出係數!B11/1000*附表1_模型產出係數!B$20*(1+附表1_模型產出係數!$B$44)*附表1_模型產出係數!$B$45</f>
        <v>0</v>
      </c>
      <c r="I33" s="23">
        <f>($D33+$E33+$G33)*附表1_模型產出係數!C11/1000*附表1_模型產出係數!C$20*(1+附表1_模型產出係數!$B$44)*附表1_模型產出係數!$B$45</f>
        <v>0</v>
      </c>
      <c r="J33" s="23">
        <f>($D33+$E33+$G33)*附表1_模型產出係數!D11/1000*附表1_模型產出係數!D$20*(1+附表1_模型產出係數!$B$44)*附表1_模型產出係數!$B$45</f>
        <v>0</v>
      </c>
      <c r="K33" s="23">
        <f>(($D33+$E33)*附表1_模型產出係數!E11/1000*附表1_模型產出係數!E$20+
$F33*附表1_模型產出係數!$E34/1000*附表1_模型產出係數!E$43)*(1+附表1_模型產出係數!$B$44)*附表1_模型產出係數!$B$45</f>
        <v>0</v>
      </c>
      <c r="L33" s="24">
        <f>(($D33+$E33)*附表1_模型產出係數!F11/1000*附表1_模型產出係數!F$20+
$G33*附表1_模型產出係數!$F34/1000*附表1_模型產出係數!F$43)*(1+附表1_模型產出係數!$B$44)*附表1_模型產出係數!$B$45</f>
        <v>0</v>
      </c>
      <c r="M33" s="268"/>
      <c r="N33" s="278"/>
      <c r="O33" s="280"/>
      <c r="P33" s="280"/>
      <c r="Q33" s="280"/>
      <c r="R33" s="280"/>
      <c r="S33" s="280"/>
      <c r="T33" s="27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c r="CB33" s="268"/>
      <c r="CC33" s="268"/>
      <c r="CD33" s="268"/>
      <c r="CE33" s="268"/>
      <c r="CF33" s="268"/>
      <c r="CG33" s="268"/>
      <c r="CH33" s="268"/>
      <c r="CI33" s="268"/>
      <c r="CJ33" s="268"/>
      <c r="CK33" s="268"/>
      <c r="CL33" s="268"/>
      <c r="CM33" s="268"/>
      <c r="CN33" s="268"/>
      <c r="CO33" s="268"/>
      <c r="CP33" s="268"/>
      <c r="CQ33" s="268"/>
      <c r="CR33" s="268"/>
      <c r="CS33" s="268"/>
      <c r="CT33" s="268"/>
      <c r="CU33" s="268"/>
      <c r="CV33" s="268"/>
      <c r="CW33" s="268"/>
      <c r="CX33" s="268"/>
      <c r="CY33" s="268"/>
      <c r="CZ33" s="268"/>
      <c r="DA33" s="268"/>
      <c r="DB33" s="268"/>
      <c r="DC33" s="268"/>
      <c r="DD33" s="268"/>
    </row>
    <row r="34" spans="1:112" ht="16.5" x14ac:dyDescent="0.25">
      <c r="A34" s="278" t="s">
        <v>13</v>
      </c>
      <c r="B34" s="20">
        <v>8</v>
      </c>
      <c r="C34" s="21" t="s">
        <v>256</v>
      </c>
      <c r="D34" s="164">
        <f>表4_公司資料表!D15</f>
        <v>0</v>
      </c>
      <c r="E34" s="164">
        <f>SUMIF('表7_特殊業務資料表(地震)'!$A:$A,"F"&amp;表5_地震損失評估!$A34&amp;"Q",'表7_特殊業務資料表(地震)'!$O:$O)</f>
        <v>0</v>
      </c>
      <c r="F34" s="165">
        <f>SUMIF('表7_特殊業務資料表(地震)'!$A:$A,"F"&amp;表5_地震損失評估!$A34&amp;"L",'表7_特殊業務資料表(地震)'!$X:$X)</f>
        <v>0</v>
      </c>
      <c r="G34" s="166">
        <f>SUMIF('表7_特殊業務資料表(地震)'!$A:$A,"F"&amp;表5_地震損失評估!$A34&amp;"L",'表7_特殊業務資料表(地震)'!$Y:$Y)</f>
        <v>0</v>
      </c>
      <c r="H34" s="22">
        <f>($D34+$E34+$G34)*附表1_模型產出係數!B12/1000*附表1_模型產出係數!B$20*(1+附表1_模型產出係數!$B$44)*附表1_模型產出係數!$B$45</f>
        <v>0</v>
      </c>
      <c r="I34" s="23">
        <f>($D34+$E34+$G34)*附表1_模型產出係數!C12/1000*附表1_模型產出係數!C$20*(1+附表1_模型產出係數!$B$44)*附表1_模型產出係數!$B$45</f>
        <v>0</v>
      </c>
      <c r="J34" s="23">
        <f>($D34+$E34+$G34)*附表1_模型產出係數!D12/1000*附表1_模型產出係數!D$20*(1+附表1_模型產出係數!$B$44)*附表1_模型產出係數!$B$45</f>
        <v>0</v>
      </c>
      <c r="K34" s="23">
        <f>(($D34+$E34)*附表1_模型產出係數!E12/1000*附表1_模型產出係數!E$20+
$F34*附表1_模型產出係數!$E35/1000*附表1_模型產出係數!E$43)*(1+附表1_模型產出係數!$B$44)*附表1_模型產出係數!$B$45</f>
        <v>0</v>
      </c>
      <c r="L34" s="24">
        <f>(($D34+$E34)*附表1_模型產出係數!F12/1000*附表1_模型產出係數!F$20+
$G34*附表1_模型產出係數!$F35/1000*附表1_模型產出係數!F$43)*(1+附表1_模型產出係數!$B$44)*附表1_模型產出係數!$B$45</f>
        <v>0</v>
      </c>
      <c r="M34" s="268"/>
      <c r="N34" s="278"/>
      <c r="O34" s="280"/>
      <c r="P34" s="280"/>
      <c r="Q34" s="280"/>
      <c r="R34" s="280"/>
      <c r="S34" s="280"/>
      <c r="T34" s="27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8"/>
      <c r="BS34" s="268"/>
      <c r="BT34" s="268"/>
      <c r="BU34" s="268"/>
      <c r="BV34" s="268"/>
      <c r="BW34" s="268"/>
      <c r="BX34" s="268"/>
      <c r="BY34" s="268"/>
      <c r="BZ34" s="268"/>
      <c r="CA34" s="268"/>
      <c r="CB34" s="268"/>
      <c r="CC34" s="268"/>
      <c r="CD34" s="268"/>
      <c r="CE34" s="268"/>
      <c r="CF34" s="268"/>
      <c r="CG34" s="268"/>
      <c r="CH34" s="268"/>
      <c r="CI34" s="268"/>
      <c r="CJ34" s="268"/>
      <c r="CK34" s="268"/>
      <c r="CL34" s="268"/>
      <c r="CM34" s="268"/>
      <c r="CN34" s="268"/>
      <c r="CO34" s="268"/>
      <c r="CP34" s="268"/>
      <c r="CQ34" s="268"/>
      <c r="CR34" s="268"/>
      <c r="CS34" s="268"/>
      <c r="CT34" s="268"/>
      <c r="CU34" s="268"/>
      <c r="CV34" s="268"/>
      <c r="CW34" s="268"/>
      <c r="CX34" s="268"/>
      <c r="CY34" s="268"/>
      <c r="CZ34" s="268"/>
      <c r="DA34" s="268"/>
      <c r="DB34" s="268"/>
      <c r="DC34" s="268"/>
      <c r="DD34" s="268"/>
    </row>
    <row r="35" spans="1:112" ht="16.5" x14ac:dyDescent="0.25">
      <c r="A35" s="278" t="s">
        <v>14</v>
      </c>
      <c r="B35" s="20">
        <v>9</v>
      </c>
      <c r="C35" s="21" t="s">
        <v>257</v>
      </c>
      <c r="D35" s="164">
        <f>表4_公司資料表!D16</f>
        <v>0</v>
      </c>
      <c r="E35" s="164">
        <f>SUMIF('表7_特殊業務資料表(地震)'!$A:$A,"F"&amp;表5_地震損失評估!$A35&amp;"Q",'表7_特殊業務資料表(地震)'!$O:$O)</f>
        <v>0</v>
      </c>
      <c r="F35" s="165">
        <f>SUMIF('表7_特殊業務資料表(地震)'!$A:$A,"F"&amp;表5_地震損失評估!$A35&amp;"L",'表7_特殊業務資料表(地震)'!$X:$X)</f>
        <v>0</v>
      </c>
      <c r="G35" s="166">
        <f>SUMIF('表7_特殊業務資料表(地震)'!$A:$A,"F"&amp;表5_地震損失評估!$A35&amp;"L",'表7_特殊業務資料表(地震)'!$Y:$Y)</f>
        <v>0</v>
      </c>
      <c r="H35" s="22">
        <f>($D35+$E35+$G35)*附表1_模型產出係數!B13/1000*附表1_模型產出係數!B$20*(1+附表1_模型產出係數!$B$44)*附表1_模型產出係數!$B$45</f>
        <v>0</v>
      </c>
      <c r="I35" s="23">
        <f>($D35+$E35+$G35)*附表1_模型產出係數!C13/1000*附表1_模型產出係數!C$20*(1+附表1_模型產出係數!$B$44)*附表1_模型產出係數!$B$45</f>
        <v>0</v>
      </c>
      <c r="J35" s="23">
        <f>($D35+$E35+$G35)*附表1_模型產出係數!D13/1000*附表1_模型產出係數!D$20*(1+附表1_模型產出係數!$B$44)*附表1_模型產出係數!$B$45</f>
        <v>0</v>
      </c>
      <c r="K35" s="23">
        <f>(($D35+$E35)*附表1_模型產出係數!E13/1000*附表1_模型產出係數!E$20+
$F35*附表1_模型產出係數!$E36/1000*附表1_模型產出係數!E$43)*(1+附表1_模型產出係數!$B$44)*附表1_模型產出係數!$B$45</f>
        <v>0</v>
      </c>
      <c r="L35" s="24">
        <f>(($D35+$E35)*附表1_模型產出係數!F13/1000*附表1_模型產出係數!F$20+
$G35*附表1_模型產出係數!$F36/1000*附表1_模型產出係數!F$43)*(1+附表1_模型產出係數!$B$44)*附表1_模型產出係數!$B$45</f>
        <v>0</v>
      </c>
      <c r="M35" s="268"/>
      <c r="N35" s="278"/>
      <c r="O35" s="280"/>
      <c r="P35" s="280"/>
      <c r="Q35" s="280"/>
      <c r="R35" s="280"/>
      <c r="S35" s="280"/>
      <c r="T35" s="27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row>
    <row r="36" spans="1:112" ht="16.5" x14ac:dyDescent="0.25">
      <c r="A36" s="278" t="s">
        <v>15</v>
      </c>
      <c r="B36" s="20">
        <v>10</v>
      </c>
      <c r="C36" s="21" t="s">
        <v>258</v>
      </c>
      <c r="D36" s="164">
        <f>表4_公司資料表!D17</f>
        <v>0</v>
      </c>
      <c r="E36" s="164">
        <f>SUMIF('表7_特殊業務資料表(地震)'!$A:$A,"F"&amp;表5_地震損失評估!$A36&amp;"Q",'表7_特殊業務資料表(地震)'!$O:$O)</f>
        <v>0</v>
      </c>
      <c r="F36" s="165">
        <f>SUMIF('表7_特殊業務資料表(地震)'!$A:$A,"F"&amp;表5_地震損失評估!$A36&amp;"L",'表7_特殊業務資料表(地震)'!$X:$X)</f>
        <v>0</v>
      </c>
      <c r="G36" s="166">
        <f>SUMIF('表7_特殊業務資料表(地震)'!$A:$A,"F"&amp;表5_地震損失評估!$A36&amp;"L",'表7_特殊業務資料表(地震)'!$Y:$Y)</f>
        <v>0</v>
      </c>
      <c r="H36" s="22">
        <f>($D36+$E36+$G36)*附表1_模型產出係數!B14/1000*附表1_模型產出係數!B$20*(1+附表1_模型產出係數!$B$44)*附表1_模型產出係數!$B$45</f>
        <v>0</v>
      </c>
      <c r="I36" s="23">
        <f>($D36+$E36+$G36)*附表1_模型產出係數!C14/1000*附表1_模型產出係數!C$20*(1+附表1_模型產出係數!$B$44)*附表1_模型產出係數!$B$45</f>
        <v>0</v>
      </c>
      <c r="J36" s="23">
        <f>($D36+$E36+$G36)*附表1_模型產出係數!D14/1000*附表1_模型產出係數!D$20*(1+附表1_模型產出係數!$B$44)*附表1_模型產出係數!$B$45</f>
        <v>0</v>
      </c>
      <c r="K36" s="23">
        <f>(($D36+$E36)*附表1_模型產出係數!E14/1000*附表1_模型產出係數!E$20+
$F36*附表1_模型產出係數!$E37/1000*附表1_模型產出係數!E$43)*(1+附表1_模型產出係數!$B$44)*附表1_模型產出係數!$B$45</f>
        <v>0</v>
      </c>
      <c r="L36" s="24">
        <f>(($D36+$E36)*附表1_模型產出係數!F14/1000*附表1_模型產出係數!F$20+
$G36*附表1_模型產出係數!$F37/1000*附表1_模型產出係數!F$43)*(1+附表1_模型產出係數!$B$44)*附表1_模型產出係數!$B$45</f>
        <v>0</v>
      </c>
      <c r="M36" s="268"/>
      <c r="N36" s="278"/>
      <c r="O36" s="280"/>
      <c r="P36" s="280"/>
      <c r="Q36" s="280"/>
      <c r="R36" s="280"/>
      <c r="S36" s="280"/>
      <c r="T36" s="27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row>
    <row r="37" spans="1:112" ht="16.5" x14ac:dyDescent="0.25">
      <c r="A37" s="278" t="s">
        <v>16</v>
      </c>
      <c r="B37" s="20">
        <v>11</v>
      </c>
      <c r="C37" s="21" t="s">
        <v>259</v>
      </c>
      <c r="D37" s="164">
        <f>表4_公司資料表!D18</f>
        <v>0</v>
      </c>
      <c r="E37" s="164">
        <f>SUMIF('表7_特殊業務資料表(地震)'!$A:$A,"F"&amp;表5_地震損失評估!$A37&amp;"Q",'表7_特殊業務資料表(地震)'!$O:$O)</f>
        <v>0</v>
      </c>
      <c r="F37" s="165">
        <f>SUMIF('表7_特殊業務資料表(地震)'!$A:$A,"F"&amp;表5_地震損失評估!$A37&amp;"L",'表7_特殊業務資料表(地震)'!$X:$X)</f>
        <v>0</v>
      </c>
      <c r="G37" s="166">
        <f>SUMIF('表7_特殊業務資料表(地震)'!$A:$A,"F"&amp;表5_地震損失評估!$A37&amp;"L",'表7_特殊業務資料表(地震)'!$Y:$Y)</f>
        <v>0</v>
      </c>
      <c r="H37" s="22">
        <f>($D37+$E37+$G37)*附表1_模型產出係數!B15/1000*附表1_模型產出係數!B$20*(1+附表1_模型產出係數!$B$44)*附表1_模型產出係數!$B$45</f>
        <v>0</v>
      </c>
      <c r="I37" s="23">
        <f>($D37+$E37+$G37)*附表1_模型產出係數!C15/1000*附表1_模型產出係數!C$20*(1+附表1_模型產出係數!$B$44)*附表1_模型產出係數!$B$45</f>
        <v>0</v>
      </c>
      <c r="J37" s="23">
        <f>($D37+$E37+$G37)*附表1_模型產出係數!D15/1000*附表1_模型產出係數!D$20*(1+附表1_模型產出係數!$B$44)*附表1_模型產出係數!$B$45</f>
        <v>0</v>
      </c>
      <c r="K37" s="23">
        <f>(($D37+$E37)*附表1_模型產出係數!E15/1000*附表1_模型產出係數!E$20+
$F37*附表1_模型產出係數!$E38/1000*附表1_模型產出係數!E$43)*(1+附表1_模型產出係數!$B$44)*附表1_模型產出係數!$B$45</f>
        <v>0</v>
      </c>
      <c r="L37" s="24">
        <f>(($D37+$E37)*附表1_模型產出係數!F15/1000*附表1_模型產出係數!F$20+
$G37*附表1_模型產出係數!$F38/1000*附表1_模型產出係數!F$43)*(1+附表1_模型產出係數!$B$44)*附表1_模型產出係數!$B$45</f>
        <v>0</v>
      </c>
      <c r="M37" s="268"/>
      <c r="N37" s="278"/>
      <c r="O37" s="280"/>
      <c r="P37" s="280"/>
      <c r="Q37" s="280"/>
      <c r="R37" s="280"/>
      <c r="S37" s="280"/>
      <c r="T37" s="27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8"/>
      <c r="BR37" s="268"/>
      <c r="BS37" s="268"/>
      <c r="BT37" s="268"/>
      <c r="BU37" s="268"/>
      <c r="BV37" s="268"/>
      <c r="BW37" s="268"/>
      <c r="BX37" s="268"/>
      <c r="BY37" s="268"/>
      <c r="BZ37" s="268"/>
      <c r="CA37" s="268"/>
      <c r="CB37" s="268"/>
      <c r="CC37" s="268"/>
      <c r="CD37" s="268"/>
      <c r="CE37" s="268"/>
      <c r="CF37" s="268"/>
      <c r="CG37" s="268"/>
      <c r="CH37" s="268"/>
      <c r="CI37" s="268"/>
      <c r="CJ37" s="268"/>
      <c r="CK37" s="268"/>
      <c r="CL37" s="268"/>
      <c r="CM37" s="268"/>
      <c r="CN37" s="268"/>
      <c r="CO37" s="268"/>
      <c r="CP37" s="268"/>
      <c r="CQ37" s="268"/>
      <c r="CR37" s="268"/>
      <c r="CS37" s="268"/>
      <c r="CT37" s="268"/>
      <c r="CU37" s="268"/>
      <c r="CV37" s="268"/>
      <c r="CW37" s="268"/>
      <c r="CX37" s="268"/>
      <c r="CY37" s="268"/>
      <c r="CZ37" s="268"/>
      <c r="DA37" s="268"/>
      <c r="DB37" s="268"/>
      <c r="DC37" s="268"/>
      <c r="DD37" s="268"/>
    </row>
    <row r="38" spans="1:112" ht="16.5" x14ac:dyDescent="0.25">
      <c r="A38" s="278" t="s">
        <v>17</v>
      </c>
      <c r="B38" s="20">
        <v>12</v>
      </c>
      <c r="C38" s="21" t="s">
        <v>260</v>
      </c>
      <c r="D38" s="164">
        <f>表4_公司資料表!D19</f>
        <v>0</v>
      </c>
      <c r="E38" s="164">
        <f>SUMIF('表7_特殊業務資料表(地震)'!$A:$A,"F"&amp;表5_地震損失評估!$A38&amp;"Q",'表7_特殊業務資料表(地震)'!$O:$O)</f>
        <v>0</v>
      </c>
      <c r="F38" s="165">
        <f>SUMIF('表7_特殊業務資料表(地震)'!$A:$A,"F"&amp;表5_地震損失評估!$A38&amp;"L",'表7_特殊業務資料表(地震)'!$X:$X)</f>
        <v>0</v>
      </c>
      <c r="G38" s="166">
        <f>SUMIF('表7_特殊業務資料表(地震)'!$A:$A,"F"&amp;表5_地震損失評估!$A38&amp;"L",'表7_特殊業務資料表(地震)'!$Y:$Y)</f>
        <v>0</v>
      </c>
      <c r="H38" s="22">
        <f>($D38+$E38+$G38)*附表1_模型產出係數!B16/1000*附表1_模型產出係數!B$20*(1+附表1_模型產出係數!$B$44)*附表1_模型產出係數!$B$45</f>
        <v>0</v>
      </c>
      <c r="I38" s="23">
        <f>($D38+$E38+$G38)*附表1_模型產出係數!C16/1000*附表1_模型產出係數!C$20*(1+附表1_模型產出係數!$B$44)*附表1_模型產出係數!$B$45</f>
        <v>0</v>
      </c>
      <c r="J38" s="23">
        <f>($D38+$E38+$G38)*附表1_模型產出係數!D16/1000*附表1_模型產出係數!D$20*(1+附表1_模型產出係數!$B$44)*附表1_模型產出係數!$B$45</f>
        <v>0</v>
      </c>
      <c r="K38" s="23">
        <f>(($D38+$E38)*附表1_模型產出係數!E16/1000*附表1_模型產出係數!E$20+
$F38*附表1_模型產出係數!$E39/1000*附表1_模型產出係數!E$43)*(1+附表1_模型產出係數!$B$44)*附表1_模型產出係數!$B$45</f>
        <v>0</v>
      </c>
      <c r="L38" s="24">
        <f>(($D38+$E38)*附表1_模型產出係數!F16/1000*附表1_模型產出係數!F$20+
$G38*附表1_模型產出係數!$F39/1000*附表1_模型產出係數!F$43)*(1+附表1_模型產出係數!$B$44)*附表1_模型產出係數!$B$45</f>
        <v>0</v>
      </c>
      <c r="M38" s="268"/>
      <c r="N38" s="278"/>
      <c r="O38" s="280"/>
      <c r="P38" s="280"/>
      <c r="Q38" s="280"/>
      <c r="R38" s="280"/>
      <c r="S38" s="280"/>
      <c r="T38" s="27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c r="CQ38" s="268"/>
      <c r="CR38" s="268"/>
      <c r="CS38" s="268"/>
      <c r="CT38" s="268"/>
      <c r="CU38" s="268"/>
      <c r="CV38" s="268"/>
      <c r="CW38" s="268"/>
      <c r="CX38" s="268"/>
      <c r="CY38" s="268"/>
      <c r="CZ38" s="268"/>
      <c r="DA38" s="268"/>
      <c r="DB38" s="268"/>
      <c r="DC38" s="268"/>
      <c r="DD38" s="268"/>
    </row>
    <row r="39" spans="1:112" ht="16.5" x14ac:dyDescent="0.25">
      <c r="A39" s="278" t="s">
        <v>611</v>
      </c>
      <c r="B39" s="20">
        <v>13</v>
      </c>
      <c r="C39" s="21" t="s">
        <v>261</v>
      </c>
      <c r="D39" s="164">
        <f>表4_公司資料表!D20</f>
        <v>0</v>
      </c>
      <c r="E39" s="164">
        <f>SUMIF('表7_特殊業務資料表(地震)'!$A:$A,"F"&amp;表5_地震損失評估!$A39&amp;"Q",'表7_特殊業務資料表(地震)'!$O:$O)</f>
        <v>0</v>
      </c>
      <c r="F39" s="165">
        <f>SUMIF('表7_特殊業務資料表(地震)'!$A:$A,"F"&amp;表5_地震損失評估!$A39&amp;"L",'表7_特殊業務資料表(地震)'!$X:$X)</f>
        <v>0</v>
      </c>
      <c r="G39" s="166">
        <f>SUMIF('表7_特殊業務資料表(地震)'!$A:$A,"F"&amp;表5_地震損失評估!$A39&amp;"L",'表7_特殊業務資料表(地震)'!$Y:$Y)</f>
        <v>0</v>
      </c>
      <c r="H39" s="22">
        <f>($D39+$E39+$G39)*附表1_模型產出係數!B17/1000*附表1_模型產出係數!B$20*(1+附表1_模型產出係數!$B$44)*附表1_模型產出係數!$B$45</f>
        <v>0</v>
      </c>
      <c r="I39" s="23">
        <f>($D39+$E39+$G39)*附表1_模型產出係數!C17/1000*附表1_模型產出係數!C$20*(1+附表1_模型產出係數!$B$44)*附表1_模型產出係數!$B$45</f>
        <v>0</v>
      </c>
      <c r="J39" s="23">
        <f>($D39+$E39+$G39)*附表1_模型產出係數!D17/1000*附表1_模型產出係數!D$20*(1+附表1_模型產出係數!$B$44)*附表1_模型產出係數!$B$45</f>
        <v>0</v>
      </c>
      <c r="K39" s="23">
        <f>(($D39+$E39)*附表1_模型產出係數!E17/1000*附表1_模型產出係數!E$20+
$F39*附表1_模型產出係數!$E40/1000*附表1_模型產出係數!E$43)*(1+附表1_模型產出係數!$B$44)*附表1_模型產出係數!$B$45</f>
        <v>0</v>
      </c>
      <c r="L39" s="24">
        <f>(($D39+$E39)*附表1_模型產出係數!F17/1000*附表1_模型產出係數!F$20+
$G39*附表1_模型產出係數!$F40/1000*附表1_模型產出係數!F$43)*(1+附表1_模型產出係數!$B$44)*附表1_模型產出係數!$B$45</f>
        <v>0</v>
      </c>
      <c r="M39" s="268"/>
      <c r="N39" s="268"/>
      <c r="O39" s="268"/>
      <c r="P39" s="268"/>
      <c r="Q39" s="268"/>
      <c r="R39" s="268"/>
      <c r="S39" s="268"/>
      <c r="T39" s="27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8"/>
      <c r="CC39" s="268"/>
      <c r="CD39" s="268"/>
      <c r="CE39" s="268"/>
      <c r="CF39" s="268"/>
      <c r="CG39" s="268"/>
      <c r="CH39" s="268"/>
      <c r="CI39" s="268"/>
      <c r="CJ39" s="268"/>
      <c r="CK39" s="268"/>
      <c r="CL39" s="268"/>
      <c r="CM39" s="268"/>
      <c r="CN39" s="268"/>
      <c r="CO39" s="268"/>
      <c r="CP39" s="268"/>
      <c r="CQ39" s="268"/>
      <c r="CR39" s="268"/>
      <c r="CS39" s="268"/>
      <c r="CT39" s="268"/>
      <c r="CU39" s="268"/>
      <c r="CV39" s="268"/>
      <c r="CW39" s="268"/>
      <c r="CX39" s="268"/>
      <c r="CY39" s="268"/>
      <c r="CZ39" s="268"/>
      <c r="DA39" s="268"/>
      <c r="DB39" s="268"/>
      <c r="DC39" s="268"/>
      <c r="DD39" s="268"/>
    </row>
    <row r="40" spans="1:112" ht="16.5" x14ac:dyDescent="0.25">
      <c r="A40" s="278" t="s">
        <v>612</v>
      </c>
      <c r="B40" s="20">
        <v>14</v>
      </c>
      <c r="C40" s="25" t="s">
        <v>262</v>
      </c>
      <c r="D40" s="164">
        <f>表4_公司資料表!D21</f>
        <v>0</v>
      </c>
      <c r="E40" s="164">
        <f>SUMIF('表7_特殊業務資料表(地震)'!$A:$A,"F"&amp;表5_地震損失評估!$A40&amp;"Q",'表7_特殊業務資料表(地震)'!$O:$O)</f>
        <v>0</v>
      </c>
      <c r="F40" s="165">
        <f>SUMIF('表7_特殊業務資料表(地震)'!$A:$A,"F"&amp;表5_地震損失評估!$A40&amp;"L",'表7_特殊業務資料表(地震)'!$X:$X)</f>
        <v>0</v>
      </c>
      <c r="G40" s="166">
        <f>SUMIF('表7_特殊業務資料表(地震)'!$A:$A,"F"&amp;表5_地震損失評估!$A40&amp;"L",'表7_特殊業務資料表(地震)'!$Y:$Y)</f>
        <v>0</v>
      </c>
      <c r="H40" s="22">
        <f>($D40+$E40+$G40)*附表1_模型產出係數!B18/1000*附表1_模型產出係數!B$20*(1+附表1_模型產出係數!$B$44)*附表1_模型產出係數!$B$45</f>
        <v>0</v>
      </c>
      <c r="I40" s="23">
        <f>($D40+$E40+$G40)*附表1_模型產出係數!C18/1000*附表1_模型產出係數!C$20*(1+附表1_模型產出係數!$B$44)*附表1_模型產出係數!$B$45</f>
        <v>0</v>
      </c>
      <c r="J40" s="23">
        <f>($D40+$E40+$G40)*附表1_模型產出係數!D18/1000*附表1_模型產出係數!D$20*(1+附表1_模型產出係數!$B$44)*附表1_模型產出係數!$B$45</f>
        <v>0</v>
      </c>
      <c r="K40" s="23">
        <f>(($D40+$E40)*附表1_模型產出係數!E18/1000*附表1_模型產出係數!E$20+
$F40*附表1_模型產出係數!$E41/1000*附表1_模型產出係數!E$43)*(1+附表1_模型產出係數!$B$44)*附表1_模型產出係數!$B$45</f>
        <v>0</v>
      </c>
      <c r="L40" s="24">
        <f>(($D40+$E40)*附表1_模型產出係數!F18/1000*附表1_模型產出係數!F$20+
$G40*附表1_模型產出係數!$F41/1000*附表1_模型產出係數!F$43)*(1+附表1_模型產出係數!$B$44)*附表1_模型產出係數!$B$45</f>
        <v>0</v>
      </c>
      <c r="M40" s="268"/>
      <c r="N40" s="268"/>
      <c r="O40" s="268"/>
      <c r="P40" s="268"/>
      <c r="Q40" s="268"/>
      <c r="R40" s="268"/>
      <c r="S40" s="268"/>
      <c r="T40" s="27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8"/>
      <c r="BR40" s="268"/>
      <c r="BS40" s="268"/>
      <c r="BT40" s="268"/>
      <c r="BU40" s="268"/>
      <c r="BV40" s="268"/>
      <c r="BW40" s="268"/>
      <c r="BX40" s="268"/>
      <c r="BY40" s="268"/>
      <c r="BZ40" s="268"/>
      <c r="CA40" s="268"/>
      <c r="CB40" s="268"/>
      <c r="CC40" s="268"/>
      <c r="CD40" s="268"/>
      <c r="CE40" s="268"/>
      <c r="CF40" s="268"/>
      <c r="CG40" s="268"/>
      <c r="CH40" s="268"/>
      <c r="CI40" s="268"/>
      <c r="CJ40" s="268"/>
      <c r="CK40" s="268"/>
      <c r="CL40" s="268"/>
      <c r="CM40" s="268"/>
      <c r="CN40" s="268"/>
      <c r="CO40" s="268"/>
      <c r="CP40" s="268"/>
      <c r="CQ40" s="268"/>
      <c r="CR40" s="268"/>
      <c r="CS40" s="268"/>
      <c r="CT40" s="268"/>
      <c r="CU40" s="268"/>
      <c r="CV40" s="268"/>
      <c r="CW40" s="268"/>
      <c r="CX40" s="268"/>
      <c r="CY40" s="268"/>
      <c r="CZ40" s="268"/>
      <c r="DA40" s="268"/>
      <c r="DB40" s="268"/>
      <c r="DC40" s="268"/>
      <c r="DD40" s="268"/>
    </row>
    <row r="41" spans="1:112" ht="17.25" thickBot="1" x14ac:dyDescent="0.3">
      <c r="A41" s="278" t="s">
        <v>267</v>
      </c>
      <c r="B41" s="601" t="s">
        <v>264</v>
      </c>
      <c r="C41" s="602"/>
      <c r="D41" s="27">
        <f t="shared" ref="D41:L41" si="1">SUM(D26:D40)</f>
        <v>0</v>
      </c>
      <c r="E41" s="27">
        <f t="shared" si="1"/>
        <v>0</v>
      </c>
      <c r="F41" s="167">
        <f t="shared" si="1"/>
        <v>0</v>
      </c>
      <c r="G41" s="168">
        <f t="shared" si="1"/>
        <v>0</v>
      </c>
      <c r="H41" s="26">
        <f t="shared" si="1"/>
        <v>0</v>
      </c>
      <c r="I41" s="27">
        <f t="shared" si="1"/>
        <v>0</v>
      </c>
      <c r="J41" s="27">
        <f t="shared" si="1"/>
        <v>0</v>
      </c>
      <c r="K41" s="27">
        <f t="shared" si="1"/>
        <v>0</v>
      </c>
      <c r="L41" s="28">
        <f t="shared" si="1"/>
        <v>0</v>
      </c>
      <c r="M41" s="268"/>
      <c r="N41" s="268"/>
      <c r="O41" s="268"/>
      <c r="P41" s="268"/>
      <c r="Q41" s="268"/>
      <c r="R41" s="268"/>
      <c r="S41" s="268"/>
      <c r="T41" s="27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8"/>
      <c r="CG41" s="268"/>
      <c r="CH41" s="268"/>
      <c r="CI41" s="268"/>
      <c r="CJ41" s="268"/>
      <c r="CK41" s="268"/>
      <c r="CL41" s="268"/>
      <c r="CM41" s="268"/>
      <c r="CN41" s="268"/>
      <c r="CO41" s="268"/>
      <c r="CP41" s="268"/>
      <c r="CQ41" s="268"/>
      <c r="CR41" s="268"/>
      <c r="CS41" s="268"/>
      <c r="CT41" s="268"/>
      <c r="CU41" s="268"/>
      <c r="CV41" s="268"/>
      <c r="CW41" s="268"/>
      <c r="CX41" s="268"/>
      <c r="CY41" s="268"/>
      <c r="CZ41" s="268"/>
      <c r="DA41" s="268"/>
      <c r="DB41" s="268"/>
      <c r="DC41" s="268"/>
      <c r="DD41" s="268"/>
    </row>
    <row r="42" spans="1:112" s="268" customFormat="1" x14ac:dyDescent="0.25">
      <c r="A42" s="278"/>
      <c r="B42" s="612"/>
      <c r="C42" s="612"/>
      <c r="X42" s="278"/>
    </row>
    <row r="43" spans="1:112" s="268" customFormat="1" x14ac:dyDescent="0.25">
      <c r="A43" s="278"/>
      <c r="X43" s="278"/>
    </row>
    <row r="44" spans="1:112" s="268" customFormat="1" ht="17.25" thickBot="1" x14ac:dyDescent="0.3">
      <c r="A44" s="278"/>
      <c r="B44" s="266" t="s">
        <v>400</v>
      </c>
      <c r="C44" s="269"/>
      <c r="D44" s="269"/>
      <c r="E44" s="269"/>
      <c r="F44" s="269"/>
      <c r="G44" s="269"/>
      <c r="H44" s="269"/>
      <c r="I44" s="269"/>
      <c r="J44" s="269"/>
      <c r="K44" s="269"/>
      <c r="L44" s="269"/>
      <c r="M44" s="269"/>
      <c r="N44" s="269"/>
      <c r="O44" s="269"/>
      <c r="S44" s="267" t="s">
        <v>236</v>
      </c>
      <c r="X44" s="278"/>
    </row>
    <row r="45" spans="1:112" ht="16.5" customHeight="1" x14ac:dyDescent="0.25">
      <c r="A45" s="593" t="s">
        <v>27</v>
      </c>
      <c r="B45" s="594" t="s">
        <v>139</v>
      </c>
      <c r="C45" s="596" t="s">
        <v>405</v>
      </c>
      <c r="D45" s="598" t="s">
        <v>266</v>
      </c>
      <c r="E45" s="599"/>
      <c r="F45" s="599"/>
      <c r="G45" s="599"/>
      <c r="H45" s="599"/>
      <c r="I45" s="599"/>
      <c r="J45" s="599"/>
      <c r="K45" s="599"/>
      <c r="L45" s="599"/>
      <c r="M45" s="599"/>
      <c r="N45" s="600"/>
      <c r="O45" s="583" t="s">
        <v>242</v>
      </c>
      <c r="P45" s="585" t="s">
        <v>243</v>
      </c>
      <c r="Q45" s="585"/>
      <c r="R45" s="585"/>
      <c r="S45" s="586"/>
      <c r="T45" s="268"/>
      <c r="U45" s="268"/>
      <c r="V45" s="268"/>
      <c r="W45" s="268"/>
      <c r="X45" s="268"/>
      <c r="Y45" s="268"/>
      <c r="Z45" s="268"/>
      <c r="AA45" s="27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68"/>
      <c r="BZ45" s="268"/>
      <c r="CA45" s="268"/>
      <c r="CB45" s="268"/>
      <c r="CC45" s="268"/>
      <c r="CD45" s="268"/>
      <c r="CE45" s="268"/>
      <c r="CF45" s="268"/>
      <c r="CG45" s="268"/>
      <c r="CH45" s="268"/>
      <c r="CI45" s="268"/>
      <c r="CJ45" s="268"/>
      <c r="CK45" s="268"/>
      <c r="CL45" s="268"/>
      <c r="CM45" s="268"/>
      <c r="CN45" s="268"/>
      <c r="CO45" s="268"/>
      <c r="CP45" s="268"/>
      <c r="CQ45" s="268"/>
      <c r="CR45" s="268"/>
      <c r="CS45" s="268"/>
      <c r="CT45" s="268"/>
      <c r="CU45" s="268"/>
      <c r="CV45" s="268"/>
      <c r="CW45" s="268"/>
      <c r="CX45" s="268"/>
      <c r="CY45" s="268"/>
      <c r="CZ45" s="268"/>
      <c r="DA45" s="268"/>
      <c r="DB45" s="268"/>
      <c r="DC45" s="268"/>
      <c r="DD45" s="268"/>
      <c r="DE45" s="268"/>
      <c r="DF45" s="268"/>
      <c r="DG45" s="268"/>
      <c r="DH45" s="268"/>
    </row>
    <row r="46" spans="1:112" ht="62.25" customHeight="1" x14ac:dyDescent="0.25">
      <c r="A46" s="593"/>
      <c r="B46" s="595"/>
      <c r="C46" s="597"/>
      <c r="D46" s="66" t="s">
        <v>197</v>
      </c>
      <c r="E46" s="391" t="s">
        <v>467</v>
      </c>
      <c r="F46" s="391" t="s">
        <v>468</v>
      </c>
      <c r="G46" s="398" t="s">
        <v>198</v>
      </c>
      <c r="H46" s="391" t="s">
        <v>469</v>
      </c>
      <c r="I46" s="391" t="s">
        <v>470</v>
      </c>
      <c r="J46" s="66" t="s">
        <v>199</v>
      </c>
      <c r="K46" s="66" t="s">
        <v>200</v>
      </c>
      <c r="L46" s="66" t="s">
        <v>201</v>
      </c>
      <c r="M46" s="66" t="s">
        <v>202</v>
      </c>
      <c r="N46" s="110" t="s">
        <v>203</v>
      </c>
      <c r="O46" s="584"/>
      <c r="P46" s="122" t="s">
        <v>244</v>
      </c>
      <c r="Q46" s="122" t="s">
        <v>245</v>
      </c>
      <c r="R46" s="122" t="s">
        <v>246</v>
      </c>
      <c r="S46" s="19" t="s">
        <v>247</v>
      </c>
      <c r="T46" s="268"/>
      <c r="U46" s="268"/>
      <c r="V46" s="268"/>
      <c r="W46" s="268"/>
      <c r="X46" s="268"/>
      <c r="Y46" s="268"/>
      <c r="Z46" s="268"/>
      <c r="AA46" s="27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8"/>
      <c r="BR46" s="268"/>
      <c r="BS46" s="268"/>
      <c r="BT46" s="268"/>
      <c r="BU46" s="268"/>
      <c r="BV46" s="268"/>
      <c r="BW46" s="268"/>
      <c r="BX46" s="268"/>
      <c r="BY46" s="268"/>
      <c r="BZ46" s="268"/>
      <c r="CA46" s="268"/>
      <c r="CB46" s="268"/>
      <c r="CC46" s="268"/>
      <c r="CD46" s="268"/>
      <c r="CE46" s="268"/>
      <c r="CF46" s="268"/>
      <c r="CG46" s="268"/>
      <c r="CH46" s="268"/>
      <c r="CI46" s="268"/>
      <c r="CJ46" s="268"/>
      <c r="CK46" s="268"/>
      <c r="CL46" s="268"/>
      <c r="CM46" s="268"/>
      <c r="CN46" s="268"/>
      <c r="CO46" s="268"/>
      <c r="CP46" s="268"/>
      <c r="CQ46" s="268"/>
      <c r="CR46" s="268"/>
      <c r="CS46" s="268"/>
      <c r="CT46" s="268"/>
      <c r="CU46" s="268"/>
      <c r="CV46" s="268"/>
      <c r="CW46" s="268"/>
      <c r="CX46" s="268"/>
      <c r="CY46" s="268"/>
      <c r="CZ46" s="268"/>
      <c r="DA46" s="268"/>
      <c r="DB46" s="268"/>
      <c r="DC46" s="268"/>
      <c r="DD46" s="268"/>
      <c r="DE46" s="268"/>
      <c r="DF46" s="268"/>
      <c r="DG46" s="268"/>
      <c r="DH46" s="268"/>
    </row>
    <row r="47" spans="1:112" ht="16.5" x14ac:dyDescent="0.25">
      <c r="A47" s="278" t="s">
        <v>5</v>
      </c>
      <c r="B47" s="20">
        <v>1</v>
      </c>
      <c r="C47" s="21" t="s">
        <v>248</v>
      </c>
      <c r="D47" s="355">
        <f>表4_公司資料表!C29</f>
        <v>0</v>
      </c>
      <c r="E47" s="164">
        <f>SUMIF('表7_特殊業務資料表(地震)'!$A:$A,"E1"&amp;表5_地震損失評估!$A47&amp;"Q",'表7_特殊業務資料表(地震)'!$N:$N)</f>
        <v>0</v>
      </c>
      <c r="F47" s="400">
        <f>SUMIF('表7_特殊業務資料表(地震)'!$A:$A,"E1"&amp;表5_地震損失評估!$A47&amp;"L",'表7_特殊業務資料表(地震)'!$W:$W)</f>
        <v>0</v>
      </c>
      <c r="G47" s="399">
        <f>表4_公司資料表!D29</f>
        <v>0</v>
      </c>
      <c r="H47" s="164">
        <f>SUMIF('表7_特殊業務資料表(地震)'!$A:$A,"E2"&amp;表5_地震損失評估!$A47&amp;"Q",'表7_特殊業務資料表(地震)'!$N:$N)</f>
        <v>0</v>
      </c>
      <c r="I47" s="400">
        <f>SUMIF('表7_特殊業務資料表(地震)'!$A:$A,"E2"&amp;表5_地震損失評估!$A47&amp;"L",'表7_特殊業務資料表(地震)'!$W:$W)</f>
        <v>0</v>
      </c>
      <c r="J47" s="355">
        <f>表4_公司資料表!E29</f>
        <v>0</v>
      </c>
      <c r="K47" s="355">
        <f>表4_公司資料表!F29</f>
        <v>0</v>
      </c>
      <c r="L47" s="355">
        <f>表4_公司資料表!G29</f>
        <v>0</v>
      </c>
      <c r="M47" s="355">
        <f>表4_公司資料表!H29</f>
        <v>0</v>
      </c>
      <c r="N47" s="355">
        <f>表4_公司資料表!I29</f>
        <v>0</v>
      </c>
      <c r="O47" s="111">
        <f>((($D47+$E47+$F47)*'附表1_模型產出係數(水工)'!C5*'附表1_模型產出係數(水工)'!$B$79)+(($G47+$H47+$I47)*'附表1_模型產出係數(水工)'!J5*'附表1_模型產出係數(水工)'!$C$79)+($J47*'附表1_模型產出係數(水工)'!C43*'附表1_模型產出係數(水工)'!$D$79)+($K47*'附表1_模型產出係數(水工)'!J43*'附表1_模型產出係數(水工)'!$E$79)+($L47*'附表1_模型產出係數(水工)'!J24*'附表1_模型產出係數(水工)'!$F$79)+($M47*'附表1_模型產出係數(水工)'!C24*'附表1_模型產出係數(水工)'!$G$79)+($N47*'附表1_模型產出係數(水工)'!C62*'附表1_模型產出係數(水工)'!$H$79))/1000*(1+'附表1_模型產出係數(水工)'!$B$80)*附表1_模型產出係數!$B$45</f>
        <v>0</v>
      </c>
      <c r="P47" s="23">
        <f>((($D47+$E47+$F47)*'附表1_模型產出係數(水工)'!D5*'附表1_模型產出係數(水工)'!$B$79)+(($G47+$H47+$I47)*'附表1_模型產出係數(水工)'!K5*'附表1_模型產出係數(水工)'!$C$79)+($J47*'附表1_模型產出係數(水工)'!D43*'附表1_模型產出係數(水工)'!$D$79)+($K47*'附表1_模型產出係數(水工)'!K43*'附表1_模型產出係數(水工)'!$E$79)+($L47*'附表1_模型產出係數(水工)'!K24*'附表1_模型產出係數(水工)'!$F$79)+($M47*'附表1_模型產出係數(水工)'!D24*'附表1_模型產出係數(水工)'!$G$79)+($N47*'附表1_模型產出係數(水工)'!D62*'附表1_模型產出係數(水工)'!$H$79))/1000*(1+'附表1_模型產出係數(水工)'!$B$80)*附表1_模型產出係數!$B$45</f>
        <v>0</v>
      </c>
      <c r="Q47" s="23">
        <f>((($D47+$E47+$F47)*'附表1_模型產出係數(水工)'!E5*'附表1_模型產出係數(水工)'!$B$79)+(($G47+$H47+$I47)*'附表1_模型產出係數(水工)'!L5*'附表1_模型產出係數(水工)'!$C$79)+($J47*'附表1_模型產出係數(水工)'!E43*'附表1_模型產出係數(水工)'!$D$79)+($K47*'附表1_模型產出係數(水工)'!L43*'附表1_模型產出係數(水工)'!$E$79)+($L47*'附表1_模型產出係數(水工)'!L24*'附表1_模型產出係數(水工)'!$F$79)+($M47*'附表1_模型產出係數(水工)'!E24*'附表1_模型產出係數(水工)'!$G$79)+($N47*'附表1_模型產出係數(水工)'!E62*'附表1_模型產出係數(水工)'!$H$79))/1000*(1+'附表1_模型產出係數(水工)'!$B$80)*附表1_模型產出係數!$B$45</f>
        <v>0</v>
      </c>
      <c r="R47" s="23">
        <f>((($D47+$E47+$F47)*'附表1_模型產出係數(水工)'!F5*'附表1_模型產出係數(水工)'!$B$79)+(($G47+$H47+$I47)*'附表1_模型產出係數(水工)'!M5*'附表1_模型產出係數(水工)'!$C$79)+($J47*'附表1_模型產出係數(水工)'!F43*'附表1_模型產出係數(水工)'!$D$79)+($K47*'附表1_模型產出係數(水工)'!M43*'附表1_模型產出係數(水工)'!$E$79)+($L47*'附表1_模型產出係數(水工)'!M24*'附表1_模型產出係數(水工)'!$F$79)+($M47*'附表1_模型產出係數(水工)'!F24*'附表1_模型產出係數(水工)'!$G$79)+($N47*'附表1_模型產出係數(水工)'!F62*'附表1_模型產出係數(水工)'!$H$79))/1000*(1+'附表1_模型產出係數(水工)'!$B$80)*附表1_模型產出係數!$B$45</f>
        <v>0</v>
      </c>
      <c r="S47" s="24">
        <f>(((($D47+$E47)*'附表1_模型產出係數(水工)'!G5+$F47*'附表1_模型產出係數(水工)'!AL5)*'附表1_模型產出係數(水工)'!$B$79)+((($G47+$H47)*'附表1_模型產出係數(水工)'!N5+($I47*'附表1_模型產出係數(水工)'!AL24))*'附表1_模型產出係數(水工)'!$C$79)+($J47*'附表1_模型產出係數(水工)'!G43*'附表1_模型產出係數(水工)'!$D$79)+($K47*'附表1_模型產出係數(水工)'!N43*'附表1_模型產出係數(水工)'!$E$79)+($L47*'附表1_模型產出係數(水工)'!N24*'附表1_模型產出係數(水工)'!$F$79)+($M47*'附表1_模型產出係數(水工)'!G24*'附表1_模型產出係數(水工)'!$G$79)+($N47*'附表1_模型產出係數(水工)'!G62*'附表1_模型產出係數(水工)'!$H$79))/1000*(1+'附表1_模型產出係數(水工)'!$B$80)*附表1_模型產出係數!$B$45</f>
        <v>0</v>
      </c>
      <c r="T47" s="268"/>
      <c r="U47" s="268"/>
      <c r="V47" s="268"/>
      <c r="W47" s="268"/>
      <c r="X47" s="268"/>
      <c r="Y47" s="268"/>
      <c r="Z47" s="268"/>
      <c r="AA47" s="278"/>
      <c r="AB47" s="279"/>
      <c r="AC47" s="279"/>
      <c r="AD47" s="279"/>
      <c r="AE47" s="279"/>
      <c r="AF47" s="279"/>
      <c r="AG47" s="277"/>
      <c r="AH47" s="277"/>
      <c r="AI47" s="277"/>
      <c r="AJ47" s="277"/>
      <c r="AK47" s="277"/>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C47" s="268"/>
      <c r="CD47" s="268"/>
      <c r="CE47" s="268"/>
      <c r="CF47" s="268"/>
      <c r="CG47" s="268"/>
      <c r="CH47" s="268"/>
      <c r="CI47" s="268"/>
      <c r="CJ47" s="268"/>
      <c r="CK47" s="268"/>
      <c r="CL47" s="268"/>
      <c r="CM47" s="268"/>
      <c r="CN47" s="268"/>
      <c r="CO47" s="268"/>
      <c r="CP47" s="268"/>
      <c r="CQ47" s="268"/>
      <c r="CR47" s="268"/>
      <c r="CS47" s="268"/>
      <c r="CT47" s="268"/>
      <c r="CU47" s="268"/>
      <c r="CV47" s="268"/>
      <c r="CW47" s="268"/>
      <c r="CX47" s="268"/>
      <c r="CY47" s="268"/>
      <c r="CZ47" s="268"/>
      <c r="DA47" s="268"/>
      <c r="DB47" s="268"/>
      <c r="DC47" s="268"/>
      <c r="DD47" s="268"/>
      <c r="DE47" s="268"/>
      <c r="DF47" s="268"/>
      <c r="DG47" s="268"/>
      <c r="DH47" s="268"/>
    </row>
    <row r="48" spans="1:112" ht="16.5" x14ac:dyDescent="0.25">
      <c r="A48" s="278" t="s">
        <v>6</v>
      </c>
      <c r="B48" s="20">
        <v>1.1000000000000001</v>
      </c>
      <c r="C48" s="21" t="s">
        <v>249</v>
      </c>
      <c r="D48" s="355">
        <f>表4_公司資料表!C30</f>
        <v>0</v>
      </c>
      <c r="E48" s="164">
        <f>SUMIF('表7_特殊業務資料表(地震)'!$A:$A,"E1"&amp;表5_地震損失評估!$A48&amp;"Q",'表7_特殊業務資料表(地震)'!$N:$N)</f>
        <v>0</v>
      </c>
      <c r="F48" s="400">
        <f>SUMIF('表7_特殊業務資料表(地震)'!$A:$A,"E1"&amp;表5_地震損失評估!$A48&amp;"L",'表7_特殊業務資料表(地震)'!$W:$W)</f>
        <v>0</v>
      </c>
      <c r="G48" s="399">
        <f>表4_公司資料表!D30</f>
        <v>0</v>
      </c>
      <c r="H48" s="164">
        <f>SUMIF('表7_特殊業務資料表(地震)'!$A:$A,"E2"&amp;表5_地震損失評估!$A48&amp;"Q",'表7_特殊業務資料表(地震)'!$N:$N)</f>
        <v>0</v>
      </c>
      <c r="I48" s="400">
        <f>SUMIF('表7_特殊業務資料表(地震)'!$A:$A,"E2"&amp;表5_地震損失評估!$A48&amp;"L",'表7_特殊業務資料表(地震)'!$W:$W)</f>
        <v>0</v>
      </c>
      <c r="J48" s="355">
        <f>表4_公司資料表!E30</f>
        <v>0</v>
      </c>
      <c r="K48" s="355">
        <f>表4_公司資料表!F30</f>
        <v>0</v>
      </c>
      <c r="L48" s="355">
        <f>表4_公司資料表!G30</f>
        <v>0</v>
      </c>
      <c r="M48" s="355">
        <f>表4_公司資料表!H30</f>
        <v>0</v>
      </c>
      <c r="N48" s="355">
        <f>表4_公司資料表!I30</f>
        <v>0</v>
      </c>
      <c r="O48" s="111">
        <f>((($D48+$E48+$F48)*'附表1_模型產出係數(水工)'!C6*'附表1_模型產出係數(水工)'!$B$79)+(($G48+$H48+$I48)*'附表1_模型產出係數(水工)'!J6*'附表1_模型產出係數(水工)'!$C$79)+($J48*'附表1_模型產出係數(水工)'!C44*'附表1_模型產出係數(水工)'!$D$79)+($K48*'附表1_模型產出係數(水工)'!J44*'附表1_模型產出係數(水工)'!$E$79)+($L48*'附表1_模型產出係數(水工)'!J25*'附表1_模型產出係數(水工)'!$F$79)+($M48*'附表1_模型產出係數(水工)'!C25*'附表1_模型產出係數(水工)'!$G$79)+($N48*'附表1_模型產出係數(水工)'!C63*'附表1_模型產出係數(水工)'!$H$79))/1000*(1+'附表1_模型產出係數(水工)'!$B$80)*附表1_模型產出係數!$B$45</f>
        <v>0</v>
      </c>
      <c r="P48" s="23">
        <f>((($D48+$E48+$F48)*'附表1_模型產出係數(水工)'!D6*'附表1_模型產出係數(水工)'!$B$79)+(($G48+$H48+$I48)*'附表1_模型產出係數(水工)'!K6*'附表1_模型產出係數(水工)'!$C$79)+($J48*'附表1_模型產出係數(水工)'!D44*'附表1_模型產出係數(水工)'!$D$79)+($K48*'附表1_模型產出係數(水工)'!K44*'附表1_模型產出係數(水工)'!$E$79)+($L48*'附表1_模型產出係數(水工)'!K25*'附表1_模型產出係數(水工)'!$F$79)+($M48*'附表1_模型產出係數(水工)'!D25*'附表1_模型產出係數(水工)'!$G$79)+($N48*'附表1_模型產出係數(水工)'!D63*'附表1_模型產出係數(水工)'!$H$79))/1000*(1+'附表1_模型產出係數(水工)'!$B$80)*附表1_模型產出係數!$B$45</f>
        <v>0</v>
      </c>
      <c r="Q48" s="23">
        <f>((($D48+$E48+$F48)*'附表1_模型產出係數(水工)'!E6*'附表1_模型產出係數(水工)'!$B$79)+(($G48+$H48+$I48)*'附表1_模型產出係數(水工)'!L6*'附表1_模型產出係數(水工)'!$C$79)+($J48*'附表1_模型產出係數(水工)'!E44*'附表1_模型產出係數(水工)'!$D$79)+($K48*'附表1_模型產出係數(水工)'!L44*'附表1_模型產出係數(水工)'!$E$79)+($L48*'附表1_模型產出係數(水工)'!L25*'附表1_模型產出係數(水工)'!$F$79)+($M48*'附表1_模型產出係數(水工)'!E25*'附表1_模型產出係數(水工)'!$G$79)+($N48*'附表1_模型產出係數(水工)'!E63*'附表1_模型產出係數(水工)'!$H$79))/1000*(1+'附表1_模型產出係數(水工)'!$B$80)*附表1_模型產出係數!$B$45</f>
        <v>0</v>
      </c>
      <c r="R48" s="23">
        <f>((($D48+$E48+$F48)*'附表1_模型產出係數(水工)'!F6*'附表1_模型產出係數(水工)'!$B$79)+(($G48+$H48+$I48)*'附表1_模型產出係數(水工)'!M6*'附表1_模型產出係數(水工)'!$C$79)+($J48*'附表1_模型產出係數(水工)'!F44*'附表1_模型產出係數(水工)'!$D$79)+($K48*'附表1_模型產出係數(水工)'!M44*'附表1_模型產出係數(水工)'!$E$79)+($L48*'附表1_模型產出係數(水工)'!M25*'附表1_模型產出係數(水工)'!$F$79)+($M48*'附表1_模型產出係數(水工)'!F25*'附表1_模型產出係數(水工)'!$G$79)+($N48*'附表1_模型產出係數(水工)'!F63*'附表1_模型產出係數(水工)'!$H$79))/1000*(1+'附表1_模型產出係數(水工)'!$B$80)*附表1_模型產出係數!$B$45</f>
        <v>0</v>
      </c>
      <c r="S48" s="24">
        <f>(((($D48+$E48)*'附表1_模型產出係數(水工)'!G6+$F48*'附表1_模型產出係數(水工)'!AL6)*'附表1_模型產出係數(水工)'!$B$79)+((($G48+$H48)*'附表1_模型產出係數(水工)'!N6+($I48*'附表1_模型產出係數(水工)'!AL25))*'附表1_模型產出係數(水工)'!$C$79)+($J48*'附表1_模型產出係數(水工)'!G44*'附表1_模型產出係數(水工)'!$D$79)+($K48*'附表1_模型產出係數(水工)'!N44*'附表1_模型產出係數(水工)'!$E$79)+($L48*'附表1_模型產出係數(水工)'!N25*'附表1_模型產出係數(水工)'!$F$79)+($M48*'附表1_模型產出係數(水工)'!G25*'附表1_模型產出係數(水工)'!$G$79)+($N48*'附表1_模型產出係數(水工)'!G63*'附表1_模型產出係數(水工)'!$H$79))/1000*(1+'附表1_模型產出係數(水工)'!$B$80)*附表1_模型產出係數!$B$45</f>
        <v>0</v>
      </c>
      <c r="T48" s="268"/>
      <c r="U48" s="268"/>
      <c r="V48" s="268"/>
      <c r="W48" s="268"/>
      <c r="X48" s="268"/>
      <c r="Y48" s="268"/>
      <c r="Z48" s="268"/>
      <c r="AA48" s="27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C48" s="268"/>
      <c r="CD48" s="268"/>
      <c r="CE48" s="268"/>
      <c r="CF48" s="268"/>
      <c r="CG48" s="268"/>
      <c r="CH48" s="268"/>
      <c r="CI48" s="268"/>
      <c r="CJ48" s="268"/>
      <c r="CK48" s="268"/>
      <c r="CL48" s="268"/>
      <c r="CM48" s="268"/>
      <c r="CN48" s="268"/>
      <c r="CO48" s="268"/>
      <c r="CP48" s="268"/>
      <c r="CQ48" s="268"/>
      <c r="CR48" s="268"/>
      <c r="CS48" s="268"/>
      <c r="CT48" s="268"/>
      <c r="CU48" s="268"/>
      <c r="CV48" s="268"/>
      <c r="CW48" s="268"/>
      <c r="CX48" s="268"/>
      <c r="CY48" s="268"/>
      <c r="CZ48" s="268"/>
      <c r="DA48" s="268"/>
      <c r="DB48" s="268"/>
      <c r="DC48" s="268"/>
      <c r="DD48" s="268"/>
      <c r="DE48" s="268"/>
      <c r="DF48" s="268"/>
      <c r="DG48" s="268"/>
      <c r="DH48" s="268"/>
    </row>
    <row r="49" spans="1:112" ht="16.5" x14ac:dyDescent="0.25">
      <c r="A49" s="278" t="s">
        <v>7</v>
      </c>
      <c r="B49" s="20">
        <v>2</v>
      </c>
      <c r="C49" s="21" t="s">
        <v>250</v>
      </c>
      <c r="D49" s="355">
        <f>表4_公司資料表!C31</f>
        <v>0</v>
      </c>
      <c r="E49" s="164">
        <f>SUMIF('表7_特殊業務資料表(地震)'!$A:$A,"E1"&amp;表5_地震損失評估!$A49&amp;"Q",'表7_特殊業務資料表(地震)'!$N:$N)</f>
        <v>0</v>
      </c>
      <c r="F49" s="400">
        <f>SUMIF('表7_特殊業務資料表(地震)'!$A:$A,"E1"&amp;表5_地震損失評估!$A49&amp;"L",'表7_特殊業務資料表(地震)'!$W:$W)</f>
        <v>0</v>
      </c>
      <c r="G49" s="399">
        <f>表4_公司資料表!D31</f>
        <v>0</v>
      </c>
      <c r="H49" s="164">
        <f>SUMIF('表7_特殊業務資料表(地震)'!$A:$A,"E2"&amp;表5_地震損失評估!$A49&amp;"Q",'表7_特殊業務資料表(地震)'!$N:$N)</f>
        <v>0</v>
      </c>
      <c r="I49" s="400">
        <f>SUMIF('表7_特殊業務資料表(地震)'!$A:$A,"E2"&amp;表5_地震損失評估!$A49&amp;"L",'表7_特殊業務資料表(地震)'!$W:$W)</f>
        <v>0</v>
      </c>
      <c r="J49" s="355">
        <f>表4_公司資料表!E31</f>
        <v>0</v>
      </c>
      <c r="K49" s="355">
        <f>表4_公司資料表!F31</f>
        <v>0</v>
      </c>
      <c r="L49" s="355">
        <f>表4_公司資料表!G31</f>
        <v>0</v>
      </c>
      <c r="M49" s="355">
        <f>表4_公司資料表!H31</f>
        <v>0</v>
      </c>
      <c r="N49" s="355">
        <f>表4_公司資料表!I31</f>
        <v>0</v>
      </c>
      <c r="O49" s="111">
        <f>((($D49+$E49+$F49)*'附表1_模型產出係數(水工)'!C7*'附表1_模型產出係數(水工)'!$B$79)+(($G49+$H49+$I49)*'附表1_模型產出係數(水工)'!J7*'附表1_模型產出係數(水工)'!$C$79)+($J49*'附表1_模型產出係數(水工)'!C45*'附表1_模型產出係數(水工)'!$D$79)+($K49*'附表1_模型產出係數(水工)'!J45*'附表1_模型產出係數(水工)'!$E$79)+($L49*'附表1_模型產出係數(水工)'!J26*'附表1_模型產出係數(水工)'!$F$79)+($M49*'附表1_模型產出係數(水工)'!C26*'附表1_模型產出係數(水工)'!$G$79)+($N49*'附表1_模型產出係數(水工)'!C64*'附表1_模型產出係數(水工)'!$H$79))/1000*(1+'附表1_模型產出係數(水工)'!$B$80)*附表1_模型產出係數!$B$45</f>
        <v>0</v>
      </c>
      <c r="P49" s="23">
        <f>((($D49+$E49+$F49)*'附表1_模型產出係數(水工)'!D7*'附表1_模型產出係數(水工)'!$B$79)+(($G49+$H49+$I49)*'附表1_模型產出係數(水工)'!K7*'附表1_模型產出係數(水工)'!$C$79)+($J49*'附表1_模型產出係數(水工)'!D45*'附表1_模型產出係數(水工)'!$D$79)+($K49*'附表1_模型產出係數(水工)'!K45*'附表1_模型產出係數(水工)'!$E$79)+($L49*'附表1_模型產出係數(水工)'!K26*'附表1_模型產出係數(水工)'!$F$79)+($M49*'附表1_模型產出係數(水工)'!D26*'附表1_模型產出係數(水工)'!$G$79)+($N49*'附表1_模型產出係數(水工)'!D64*'附表1_模型產出係數(水工)'!$H$79))/1000*(1+'附表1_模型產出係數(水工)'!$B$80)*附表1_模型產出係數!$B$45</f>
        <v>0</v>
      </c>
      <c r="Q49" s="23">
        <f>((($D49+$E49+$F49)*'附表1_模型產出係數(水工)'!E7*'附表1_模型產出係數(水工)'!$B$79)+(($G49+$H49+$I49)*'附表1_模型產出係數(水工)'!L7*'附表1_模型產出係數(水工)'!$C$79)+($J49*'附表1_模型產出係數(水工)'!E45*'附表1_模型產出係數(水工)'!$D$79)+($K49*'附表1_模型產出係數(水工)'!L45*'附表1_模型產出係數(水工)'!$E$79)+($L49*'附表1_模型產出係數(水工)'!L26*'附表1_模型產出係數(水工)'!$F$79)+($M49*'附表1_模型產出係數(水工)'!E26*'附表1_模型產出係數(水工)'!$G$79)+($N49*'附表1_模型產出係數(水工)'!E64*'附表1_模型產出係數(水工)'!$H$79))/1000*(1+'附表1_模型產出係數(水工)'!$B$80)*附表1_模型產出係數!$B$45</f>
        <v>0</v>
      </c>
      <c r="R49" s="23">
        <f>((($D49+$E49+$F49)*'附表1_模型產出係數(水工)'!F7*'附表1_模型產出係數(水工)'!$B$79)+(($G49+$H49+$I49)*'附表1_模型產出係數(水工)'!M7*'附表1_模型產出係數(水工)'!$C$79)+($J49*'附表1_模型產出係數(水工)'!F45*'附表1_模型產出係數(水工)'!$D$79)+($K49*'附表1_模型產出係數(水工)'!M45*'附表1_模型產出係數(水工)'!$E$79)+($L49*'附表1_模型產出係數(水工)'!M26*'附表1_模型產出係數(水工)'!$F$79)+($M49*'附表1_模型產出係數(水工)'!F26*'附表1_模型產出係數(水工)'!$G$79)+($N49*'附表1_模型產出係數(水工)'!F64*'附表1_模型產出係數(水工)'!$H$79))/1000*(1+'附表1_模型產出係數(水工)'!$B$80)*附表1_模型產出係數!$B$45</f>
        <v>0</v>
      </c>
      <c r="S49" s="24">
        <f>(((($D49+$E49)*'附表1_模型產出係數(水工)'!G7+$F49*'附表1_模型產出係數(水工)'!AL7)*'附表1_模型產出係數(水工)'!$B$79)+((($G49+$H49)*'附表1_模型產出係數(水工)'!N7+($I49*'附表1_模型產出係數(水工)'!AL26))*'附表1_模型產出係數(水工)'!$C$79)+($J49*'附表1_模型產出係數(水工)'!G45*'附表1_模型產出係數(水工)'!$D$79)+($K49*'附表1_模型產出係數(水工)'!N45*'附表1_模型產出係數(水工)'!$E$79)+($L49*'附表1_模型產出係數(水工)'!N26*'附表1_模型產出係數(水工)'!$F$79)+($M49*'附表1_模型產出係數(水工)'!G26*'附表1_模型產出係數(水工)'!$G$79)+($N49*'附表1_模型產出係數(水工)'!G64*'附表1_模型產出係數(水工)'!$H$79))/1000*(1+'附表1_模型產出係數(水工)'!$B$80)*附表1_模型產出係數!$B$45</f>
        <v>0</v>
      </c>
      <c r="T49" s="268"/>
      <c r="U49" s="268"/>
      <c r="V49" s="268"/>
      <c r="W49" s="268"/>
      <c r="X49" s="268"/>
      <c r="Y49" s="268"/>
      <c r="Z49" s="268"/>
      <c r="AA49" s="27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8"/>
      <c r="CC49" s="268"/>
      <c r="CD49" s="268"/>
      <c r="CE49" s="268"/>
      <c r="CF49" s="268"/>
      <c r="CG49" s="268"/>
      <c r="CH49" s="268"/>
      <c r="CI49" s="268"/>
      <c r="CJ49" s="268"/>
      <c r="CK49" s="268"/>
      <c r="CL49" s="268"/>
      <c r="CM49" s="268"/>
      <c r="CN49" s="268"/>
      <c r="CO49" s="268"/>
      <c r="CP49" s="268"/>
      <c r="CQ49" s="268"/>
      <c r="CR49" s="268"/>
      <c r="CS49" s="268"/>
      <c r="CT49" s="268"/>
      <c r="CU49" s="268"/>
      <c r="CV49" s="268"/>
      <c r="CW49" s="268"/>
      <c r="CX49" s="268"/>
      <c r="CY49" s="268"/>
      <c r="CZ49" s="268"/>
      <c r="DA49" s="268"/>
      <c r="DB49" s="268"/>
      <c r="DC49" s="268"/>
      <c r="DD49" s="268"/>
      <c r="DE49" s="268"/>
      <c r="DF49" s="268"/>
      <c r="DG49" s="268"/>
      <c r="DH49" s="268"/>
    </row>
    <row r="50" spans="1:112" ht="16.5" x14ac:dyDescent="0.25">
      <c r="A50" s="278" t="s">
        <v>8</v>
      </c>
      <c r="B50" s="20">
        <v>3</v>
      </c>
      <c r="C50" s="21" t="s">
        <v>251</v>
      </c>
      <c r="D50" s="355">
        <f>表4_公司資料表!C32</f>
        <v>0</v>
      </c>
      <c r="E50" s="164">
        <f>SUMIF('表7_特殊業務資料表(地震)'!$A:$A,"E1"&amp;表5_地震損失評估!$A50&amp;"Q",'表7_特殊業務資料表(地震)'!$N:$N)</f>
        <v>0</v>
      </c>
      <c r="F50" s="400">
        <f>SUMIF('表7_特殊業務資料表(地震)'!$A:$A,"E1"&amp;表5_地震損失評估!$A50&amp;"L",'表7_特殊業務資料表(地震)'!$W:$W)</f>
        <v>0</v>
      </c>
      <c r="G50" s="399">
        <f>表4_公司資料表!D32</f>
        <v>0</v>
      </c>
      <c r="H50" s="164">
        <f>SUMIF('表7_特殊業務資料表(地震)'!$A:$A,"E2"&amp;表5_地震損失評估!$A50&amp;"Q",'表7_特殊業務資料表(地震)'!$N:$N)</f>
        <v>0</v>
      </c>
      <c r="I50" s="400">
        <f>SUMIF('表7_特殊業務資料表(地震)'!$A:$A,"E2"&amp;表5_地震損失評估!$A50&amp;"L",'表7_特殊業務資料表(地震)'!$W:$W)</f>
        <v>0</v>
      </c>
      <c r="J50" s="355">
        <f>表4_公司資料表!E32</f>
        <v>0</v>
      </c>
      <c r="K50" s="355">
        <f>表4_公司資料表!F32</f>
        <v>0</v>
      </c>
      <c r="L50" s="355">
        <f>表4_公司資料表!G32</f>
        <v>0</v>
      </c>
      <c r="M50" s="355">
        <f>表4_公司資料表!H32</f>
        <v>0</v>
      </c>
      <c r="N50" s="355">
        <f>表4_公司資料表!I32</f>
        <v>0</v>
      </c>
      <c r="O50" s="111">
        <f>((($D50+$E50+$F50)*'附表1_模型產出係數(水工)'!C8*'附表1_模型產出係數(水工)'!$B$79)+(($G50+$H50+$I50)*'附表1_模型產出係數(水工)'!J8*'附表1_模型產出係數(水工)'!$C$79)+($J50*'附表1_模型產出係數(水工)'!C46*'附表1_模型產出係數(水工)'!$D$79)+($K50*'附表1_模型產出係數(水工)'!J46*'附表1_模型產出係數(水工)'!$E$79)+($L50*'附表1_模型產出係數(水工)'!J27*'附表1_模型產出係數(水工)'!$F$79)+($M50*'附表1_模型產出係數(水工)'!C27*'附表1_模型產出係數(水工)'!$G$79)+($N50*'附表1_模型產出係數(水工)'!C65*'附表1_模型產出係數(水工)'!$H$79))/1000*(1+'附表1_模型產出係數(水工)'!$B$80)*附表1_模型產出係數!$B$45</f>
        <v>0</v>
      </c>
      <c r="P50" s="23">
        <f>((($D50+$E50+$F50)*'附表1_模型產出係數(水工)'!D8*'附表1_模型產出係數(水工)'!$B$79)+(($G50+$H50+$I50)*'附表1_模型產出係數(水工)'!K8*'附表1_模型產出係數(水工)'!$C$79)+($J50*'附表1_模型產出係數(水工)'!D46*'附表1_模型產出係數(水工)'!$D$79)+($K50*'附表1_模型產出係數(水工)'!K46*'附表1_模型產出係數(水工)'!$E$79)+($L50*'附表1_模型產出係數(水工)'!K27*'附表1_模型產出係數(水工)'!$F$79)+($M50*'附表1_模型產出係數(水工)'!D27*'附表1_模型產出係數(水工)'!$G$79)+($N50*'附表1_模型產出係數(水工)'!D65*'附表1_模型產出係數(水工)'!$H$79))/1000*(1+'附表1_模型產出係數(水工)'!$B$80)*附表1_模型產出係數!$B$45</f>
        <v>0</v>
      </c>
      <c r="Q50" s="23">
        <f>((($D50+$E50+$F50)*'附表1_模型產出係數(水工)'!E8*'附表1_模型產出係數(水工)'!$B$79)+(($G50+$H50+$I50)*'附表1_模型產出係數(水工)'!L8*'附表1_模型產出係數(水工)'!$C$79)+($J50*'附表1_模型產出係數(水工)'!E46*'附表1_模型產出係數(水工)'!$D$79)+($K50*'附表1_模型產出係數(水工)'!L46*'附表1_模型產出係數(水工)'!$E$79)+($L50*'附表1_模型產出係數(水工)'!L27*'附表1_模型產出係數(水工)'!$F$79)+($M50*'附表1_模型產出係數(水工)'!E27*'附表1_模型產出係數(水工)'!$G$79)+($N50*'附表1_模型產出係數(水工)'!E65*'附表1_模型產出係數(水工)'!$H$79))/1000*(1+'附表1_模型產出係數(水工)'!$B$80)*附表1_模型產出係數!$B$45</f>
        <v>0</v>
      </c>
      <c r="R50" s="23">
        <f>((($D50+$E50+$F50)*'附表1_模型產出係數(水工)'!F8*'附表1_模型產出係數(水工)'!$B$79)+(($G50+$H50+$I50)*'附表1_模型產出係數(水工)'!M8*'附表1_模型產出係數(水工)'!$C$79)+($J50*'附表1_模型產出係數(水工)'!F46*'附表1_模型產出係數(水工)'!$D$79)+($K50*'附表1_模型產出係數(水工)'!M46*'附表1_模型產出係數(水工)'!$E$79)+($L50*'附表1_模型產出係數(水工)'!M27*'附表1_模型產出係數(水工)'!$F$79)+($M50*'附表1_模型產出係數(水工)'!F27*'附表1_模型產出係數(水工)'!$G$79)+($N50*'附表1_模型產出係數(水工)'!F65*'附表1_模型產出係數(水工)'!$H$79))/1000*(1+'附表1_模型產出係數(水工)'!$B$80)*附表1_模型產出係數!$B$45</f>
        <v>0</v>
      </c>
      <c r="S50" s="24">
        <f>(((($D50+$E50)*'附表1_模型產出係數(水工)'!G8+$F50*'附表1_模型產出係數(水工)'!AL8)*'附表1_模型產出係數(水工)'!$B$79)+((($G50+$H50)*'附表1_模型產出係數(水工)'!N8+($I50*'附表1_模型產出係數(水工)'!AL27))*'附表1_模型產出係數(水工)'!$C$79)+($J50*'附表1_模型產出係數(水工)'!G46*'附表1_模型產出係數(水工)'!$D$79)+($K50*'附表1_模型產出係數(水工)'!N46*'附表1_模型產出係數(水工)'!$E$79)+($L50*'附表1_模型產出係數(水工)'!N27*'附表1_模型產出係數(水工)'!$F$79)+($M50*'附表1_模型產出係數(水工)'!G27*'附表1_模型產出係數(水工)'!$G$79)+($N50*'附表1_模型產出係數(水工)'!G65*'附表1_模型產出係數(水工)'!$H$79))/1000*(1+'附表1_模型產出係數(水工)'!$B$80)*附表1_模型產出係數!$B$45</f>
        <v>0</v>
      </c>
      <c r="T50" s="268"/>
      <c r="U50" s="268"/>
      <c r="V50" s="268"/>
      <c r="W50" s="268"/>
      <c r="X50" s="268"/>
      <c r="Y50" s="268"/>
      <c r="Z50" s="268"/>
      <c r="AA50" s="27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268"/>
      <c r="CC50" s="268"/>
      <c r="CD50" s="268"/>
      <c r="CE50" s="268"/>
      <c r="CF50" s="268"/>
      <c r="CG50" s="268"/>
      <c r="CH50" s="268"/>
      <c r="CI50" s="268"/>
      <c r="CJ50" s="268"/>
      <c r="CK50" s="268"/>
      <c r="CL50" s="268"/>
      <c r="CM50" s="268"/>
      <c r="CN50" s="268"/>
      <c r="CO50" s="268"/>
      <c r="CP50" s="268"/>
      <c r="CQ50" s="268"/>
      <c r="CR50" s="268"/>
      <c r="CS50" s="268"/>
      <c r="CT50" s="268"/>
      <c r="CU50" s="268"/>
      <c r="CV50" s="268"/>
      <c r="CW50" s="268"/>
      <c r="CX50" s="268"/>
      <c r="CY50" s="268"/>
      <c r="CZ50" s="268"/>
      <c r="DA50" s="268"/>
      <c r="DB50" s="268"/>
      <c r="DC50" s="268"/>
      <c r="DD50" s="268"/>
      <c r="DE50" s="268"/>
      <c r="DF50" s="268"/>
      <c r="DG50" s="268"/>
      <c r="DH50" s="268"/>
    </row>
    <row r="51" spans="1:112" ht="16.5" x14ac:dyDescent="0.25">
      <c r="A51" s="278" t="s">
        <v>9</v>
      </c>
      <c r="B51" s="20">
        <v>4</v>
      </c>
      <c r="C51" s="21" t="s">
        <v>252</v>
      </c>
      <c r="D51" s="355">
        <f>表4_公司資料表!C33</f>
        <v>0</v>
      </c>
      <c r="E51" s="164">
        <f>SUMIF('表7_特殊業務資料表(地震)'!$A:$A,"E1"&amp;表5_地震損失評估!$A51&amp;"Q",'表7_特殊業務資料表(地震)'!$N:$N)</f>
        <v>0</v>
      </c>
      <c r="F51" s="400">
        <f>SUMIF('表7_特殊業務資料表(地震)'!$A:$A,"E1"&amp;表5_地震損失評估!$A51&amp;"L",'表7_特殊業務資料表(地震)'!$W:$W)</f>
        <v>0</v>
      </c>
      <c r="G51" s="399">
        <f>表4_公司資料表!D33</f>
        <v>0</v>
      </c>
      <c r="H51" s="164">
        <f>SUMIF('表7_特殊業務資料表(地震)'!$A:$A,"E2"&amp;表5_地震損失評估!$A51&amp;"Q",'表7_特殊業務資料表(地震)'!$N:$N)</f>
        <v>0</v>
      </c>
      <c r="I51" s="400">
        <f>SUMIF('表7_特殊業務資料表(地震)'!$A:$A,"E2"&amp;表5_地震損失評估!$A51&amp;"L",'表7_特殊業務資料表(地震)'!$W:$W)</f>
        <v>0</v>
      </c>
      <c r="J51" s="355">
        <f>表4_公司資料表!E33</f>
        <v>0</v>
      </c>
      <c r="K51" s="355">
        <f>表4_公司資料表!F33</f>
        <v>0</v>
      </c>
      <c r="L51" s="355">
        <f>表4_公司資料表!G33</f>
        <v>0</v>
      </c>
      <c r="M51" s="355">
        <f>表4_公司資料表!H33</f>
        <v>0</v>
      </c>
      <c r="N51" s="355">
        <f>表4_公司資料表!I33</f>
        <v>0</v>
      </c>
      <c r="O51" s="111">
        <f>((($D51+$E51+$F51)*'附表1_模型產出係數(水工)'!C9*'附表1_模型產出係數(水工)'!$B$79)+(($G51+$H51+$I51)*'附表1_模型產出係數(水工)'!J9*'附表1_模型產出係數(水工)'!$C$79)+($J51*'附表1_模型產出係數(水工)'!C47*'附表1_模型產出係數(水工)'!$D$79)+($K51*'附表1_模型產出係數(水工)'!J47*'附表1_模型產出係數(水工)'!$E$79)+($L51*'附表1_模型產出係數(水工)'!J28*'附表1_模型產出係數(水工)'!$F$79)+($M51*'附表1_模型產出係數(水工)'!C28*'附表1_模型產出係數(水工)'!$G$79)+($N51*'附表1_模型產出係數(水工)'!C66*'附表1_模型產出係數(水工)'!$H$79))/1000*(1+'附表1_模型產出係數(水工)'!$B$80)*附表1_模型產出係數!$B$45</f>
        <v>0</v>
      </c>
      <c r="P51" s="23">
        <f>((($D51+$E51+$F51)*'附表1_模型產出係數(水工)'!D9*'附表1_模型產出係數(水工)'!$B$79)+(($G51+$H51+$I51)*'附表1_模型產出係數(水工)'!K9*'附表1_模型產出係數(水工)'!$C$79)+($J51*'附表1_模型產出係數(水工)'!D47*'附表1_模型產出係數(水工)'!$D$79)+($K51*'附表1_模型產出係數(水工)'!K47*'附表1_模型產出係數(水工)'!$E$79)+($L51*'附表1_模型產出係數(水工)'!K28*'附表1_模型產出係數(水工)'!$F$79)+($M51*'附表1_模型產出係數(水工)'!D28*'附表1_模型產出係數(水工)'!$G$79)+($N51*'附表1_模型產出係數(水工)'!D66*'附表1_模型產出係數(水工)'!$H$79))/1000*(1+'附表1_模型產出係數(水工)'!$B$80)*附表1_模型產出係數!$B$45</f>
        <v>0</v>
      </c>
      <c r="Q51" s="23">
        <f>((($D51+$E51+$F51)*'附表1_模型產出係數(水工)'!E9*'附表1_模型產出係數(水工)'!$B$79)+(($G51+$H51+$I51)*'附表1_模型產出係數(水工)'!L9*'附表1_模型產出係數(水工)'!$C$79)+($J51*'附表1_模型產出係數(水工)'!E47*'附表1_模型產出係數(水工)'!$D$79)+($K51*'附表1_模型產出係數(水工)'!L47*'附表1_模型產出係數(水工)'!$E$79)+($L51*'附表1_模型產出係數(水工)'!L28*'附表1_模型產出係數(水工)'!$F$79)+($M51*'附表1_模型產出係數(水工)'!E28*'附表1_模型產出係數(水工)'!$G$79)+($N51*'附表1_模型產出係數(水工)'!E66*'附表1_模型產出係數(水工)'!$H$79))/1000*(1+'附表1_模型產出係數(水工)'!$B$80)*附表1_模型產出係數!$B$45</f>
        <v>0</v>
      </c>
      <c r="R51" s="23">
        <f>((($D51+$E51+$F51)*'附表1_模型產出係數(水工)'!F9*'附表1_模型產出係數(水工)'!$B$79)+(($G51+$H51+$I51)*'附表1_模型產出係數(水工)'!M9*'附表1_模型產出係數(水工)'!$C$79)+($J51*'附表1_模型產出係數(水工)'!F47*'附表1_模型產出係數(水工)'!$D$79)+($K51*'附表1_模型產出係數(水工)'!M47*'附表1_模型產出係數(水工)'!$E$79)+($L51*'附表1_模型產出係數(水工)'!M28*'附表1_模型產出係數(水工)'!$F$79)+($M51*'附表1_模型產出係數(水工)'!F28*'附表1_模型產出係數(水工)'!$G$79)+($N51*'附表1_模型產出係數(水工)'!F66*'附表1_模型產出係數(水工)'!$H$79))/1000*(1+'附表1_模型產出係數(水工)'!$B$80)*附表1_模型產出係數!$B$45</f>
        <v>0</v>
      </c>
      <c r="S51" s="24">
        <f>(((($D51+$E51)*'附表1_模型產出係數(水工)'!G9+$F51*'附表1_模型產出係數(水工)'!AL9)*'附表1_模型產出係數(水工)'!$B$79)+((($G51+$H51)*'附表1_模型產出係數(水工)'!N9+($I51*'附表1_模型產出係數(水工)'!AL28))*'附表1_模型產出係數(水工)'!$C$79)+($J51*'附表1_模型產出係數(水工)'!G47*'附表1_模型產出係數(水工)'!$D$79)+($K51*'附表1_模型產出係數(水工)'!N47*'附表1_模型產出係數(水工)'!$E$79)+($L51*'附表1_模型產出係數(水工)'!N28*'附表1_模型產出係數(水工)'!$F$79)+($M51*'附表1_模型產出係數(水工)'!G28*'附表1_模型產出係數(水工)'!$G$79)+($N51*'附表1_模型產出係數(水工)'!G66*'附表1_模型產出係數(水工)'!$H$79))/1000*(1+'附表1_模型產出係數(水工)'!$B$80)*附表1_模型產出係數!$B$45</f>
        <v>0</v>
      </c>
      <c r="T51" s="268"/>
      <c r="U51" s="268"/>
      <c r="V51" s="268"/>
      <c r="W51" s="268"/>
      <c r="X51" s="268"/>
      <c r="Y51" s="268"/>
      <c r="Z51" s="268"/>
      <c r="AA51" s="27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8"/>
      <c r="BR51" s="268"/>
      <c r="BS51" s="268"/>
      <c r="BT51" s="268"/>
      <c r="BU51" s="268"/>
      <c r="BV51" s="268"/>
      <c r="BW51" s="268"/>
      <c r="BX51" s="268"/>
      <c r="BY51" s="268"/>
      <c r="BZ51" s="268"/>
      <c r="CA51" s="268"/>
      <c r="CB51" s="268"/>
      <c r="CC51" s="268"/>
      <c r="CD51" s="268"/>
      <c r="CE51" s="268"/>
      <c r="CF51" s="268"/>
      <c r="CG51" s="268"/>
      <c r="CH51" s="268"/>
      <c r="CI51" s="268"/>
      <c r="CJ51" s="268"/>
      <c r="CK51" s="268"/>
      <c r="CL51" s="268"/>
      <c r="CM51" s="268"/>
      <c r="CN51" s="268"/>
      <c r="CO51" s="268"/>
      <c r="CP51" s="268"/>
      <c r="CQ51" s="268"/>
      <c r="CR51" s="268"/>
      <c r="CS51" s="268"/>
      <c r="CT51" s="268"/>
      <c r="CU51" s="268"/>
      <c r="CV51" s="268"/>
      <c r="CW51" s="268"/>
      <c r="CX51" s="268"/>
      <c r="CY51" s="268"/>
      <c r="CZ51" s="268"/>
      <c r="DA51" s="268"/>
      <c r="DB51" s="268"/>
      <c r="DC51" s="268"/>
      <c r="DD51" s="268"/>
      <c r="DE51" s="268"/>
      <c r="DF51" s="268"/>
      <c r="DG51" s="268"/>
      <c r="DH51" s="268"/>
    </row>
    <row r="52" spans="1:112" ht="16.5" x14ac:dyDescent="0.25">
      <c r="A52" s="278" t="s">
        <v>10</v>
      </c>
      <c r="B52" s="20">
        <v>5</v>
      </c>
      <c r="C52" s="21" t="s">
        <v>253</v>
      </c>
      <c r="D52" s="355">
        <f>表4_公司資料表!C34</f>
        <v>0</v>
      </c>
      <c r="E52" s="164">
        <f>SUMIF('表7_特殊業務資料表(地震)'!$A:$A,"E1"&amp;表5_地震損失評估!$A52&amp;"Q",'表7_特殊業務資料表(地震)'!$N:$N)</f>
        <v>0</v>
      </c>
      <c r="F52" s="400">
        <f>SUMIF('表7_特殊業務資料表(地震)'!$A:$A,"E1"&amp;表5_地震損失評估!$A52&amp;"L",'表7_特殊業務資料表(地震)'!$W:$W)</f>
        <v>0</v>
      </c>
      <c r="G52" s="399">
        <f>表4_公司資料表!D34</f>
        <v>0</v>
      </c>
      <c r="H52" s="164">
        <f>SUMIF('表7_特殊業務資料表(地震)'!$A:$A,"E2"&amp;表5_地震損失評估!$A52&amp;"Q",'表7_特殊業務資料表(地震)'!$N:$N)</f>
        <v>0</v>
      </c>
      <c r="I52" s="400">
        <f>SUMIF('表7_特殊業務資料表(地震)'!$A:$A,"E2"&amp;表5_地震損失評估!$A52&amp;"L",'表7_特殊業務資料表(地震)'!$W:$W)</f>
        <v>0</v>
      </c>
      <c r="J52" s="355">
        <f>表4_公司資料表!E34</f>
        <v>0</v>
      </c>
      <c r="K52" s="355">
        <f>表4_公司資料表!F34</f>
        <v>0</v>
      </c>
      <c r="L52" s="355">
        <f>表4_公司資料表!G34</f>
        <v>0</v>
      </c>
      <c r="M52" s="355">
        <f>表4_公司資料表!H34</f>
        <v>0</v>
      </c>
      <c r="N52" s="355">
        <f>表4_公司資料表!I34</f>
        <v>0</v>
      </c>
      <c r="O52" s="111">
        <f>((($D52+$E52+$F52)*'附表1_模型產出係數(水工)'!C10*'附表1_模型產出係數(水工)'!$B$79)+(($G52+$H52+$I52)*'附表1_模型產出係數(水工)'!J10*'附表1_模型產出係數(水工)'!$C$79)+($J52*'附表1_模型產出係數(水工)'!C48*'附表1_模型產出係數(水工)'!$D$79)+($K52*'附表1_模型產出係數(水工)'!J48*'附表1_模型產出係數(水工)'!$E$79)+($L52*'附表1_模型產出係數(水工)'!J29*'附表1_模型產出係數(水工)'!$F$79)+($M52*'附表1_模型產出係數(水工)'!C29*'附表1_模型產出係數(水工)'!$G$79)+($N52*'附表1_模型產出係數(水工)'!C67*'附表1_模型產出係數(水工)'!$H$79))/1000*(1+'附表1_模型產出係數(水工)'!$B$80)*附表1_模型產出係數!$B$45</f>
        <v>0</v>
      </c>
      <c r="P52" s="23">
        <f>((($D52+$E52+$F52)*'附表1_模型產出係數(水工)'!D10*'附表1_模型產出係數(水工)'!$B$79)+(($G52+$H52+$I52)*'附表1_模型產出係數(水工)'!K10*'附表1_模型產出係數(水工)'!$C$79)+($J52*'附表1_模型產出係數(水工)'!D48*'附表1_模型產出係數(水工)'!$D$79)+($K52*'附表1_模型產出係數(水工)'!K48*'附表1_模型產出係數(水工)'!$E$79)+($L52*'附表1_模型產出係數(水工)'!K29*'附表1_模型產出係數(水工)'!$F$79)+($M52*'附表1_模型產出係數(水工)'!D29*'附表1_模型產出係數(水工)'!$G$79)+($N52*'附表1_模型產出係數(水工)'!D67*'附表1_模型產出係數(水工)'!$H$79))/1000*(1+'附表1_模型產出係數(水工)'!$B$80)*附表1_模型產出係數!$B$45</f>
        <v>0</v>
      </c>
      <c r="Q52" s="23">
        <f>((($D52+$E52+$F52)*'附表1_模型產出係數(水工)'!E10*'附表1_模型產出係數(水工)'!$B$79)+(($G52+$H52+$I52)*'附表1_模型產出係數(水工)'!L10*'附表1_模型產出係數(水工)'!$C$79)+($J52*'附表1_模型產出係數(水工)'!E48*'附表1_模型產出係數(水工)'!$D$79)+($K52*'附表1_模型產出係數(水工)'!L48*'附表1_模型產出係數(水工)'!$E$79)+($L52*'附表1_模型產出係數(水工)'!L29*'附表1_模型產出係數(水工)'!$F$79)+($M52*'附表1_模型產出係數(水工)'!E29*'附表1_模型產出係數(水工)'!$G$79)+($N52*'附表1_模型產出係數(水工)'!E67*'附表1_模型產出係數(水工)'!$H$79))/1000*(1+'附表1_模型產出係數(水工)'!$B$80)*附表1_模型產出係數!$B$45</f>
        <v>0</v>
      </c>
      <c r="R52" s="23">
        <f>((($D52+$E52+$F52)*'附表1_模型產出係數(水工)'!F10*'附表1_模型產出係數(水工)'!$B$79)+(($G52+$H52+$I52)*'附表1_模型產出係數(水工)'!M10*'附表1_模型產出係數(水工)'!$C$79)+($J52*'附表1_模型產出係數(水工)'!F48*'附表1_模型產出係數(水工)'!$D$79)+($K52*'附表1_模型產出係數(水工)'!M48*'附表1_模型產出係數(水工)'!$E$79)+($L52*'附表1_模型產出係數(水工)'!M29*'附表1_模型產出係數(水工)'!$F$79)+($M52*'附表1_模型產出係數(水工)'!F29*'附表1_模型產出係數(水工)'!$G$79)+($N52*'附表1_模型產出係數(水工)'!F67*'附表1_模型產出係數(水工)'!$H$79))/1000*(1+'附表1_模型產出係數(水工)'!$B$80)*附表1_模型產出係數!$B$45</f>
        <v>0</v>
      </c>
      <c r="S52" s="24">
        <f>(((($D52+$E52)*'附表1_模型產出係數(水工)'!G10+$F52*'附表1_模型產出係數(水工)'!AL10)*'附表1_模型產出係數(水工)'!$B$79)+((($G52+$H52)*'附表1_模型產出係數(水工)'!N10+($I52*'附表1_模型產出係數(水工)'!AL29))*'附表1_模型產出係數(水工)'!$C$79)+($J52*'附表1_模型產出係數(水工)'!G48*'附表1_模型產出係數(水工)'!$D$79)+($K52*'附表1_模型產出係數(水工)'!N48*'附表1_模型產出係數(水工)'!$E$79)+($L52*'附表1_模型產出係數(水工)'!N29*'附表1_模型產出係數(水工)'!$F$79)+($M52*'附表1_模型產出係數(水工)'!G29*'附表1_模型產出係數(水工)'!$G$79)+($N52*'附表1_模型產出係數(水工)'!G67*'附表1_模型產出係數(水工)'!$H$79))/1000*(1+'附表1_模型產出係數(水工)'!$B$80)*附表1_模型產出係數!$B$45</f>
        <v>0</v>
      </c>
      <c r="T52" s="268"/>
      <c r="U52" s="268"/>
      <c r="V52" s="268"/>
      <c r="W52" s="268"/>
      <c r="X52" s="268"/>
      <c r="Y52" s="268"/>
      <c r="Z52" s="268"/>
      <c r="AA52" s="27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8"/>
      <c r="BR52" s="268"/>
      <c r="BS52" s="268"/>
      <c r="BT52" s="268"/>
      <c r="BU52" s="268"/>
      <c r="BV52" s="268"/>
      <c r="BW52" s="268"/>
      <c r="BX52" s="268"/>
      <c r="BY52" s="268"/>
      <c r="BZ52" s="268"/>
      <c r="CA52" s="268"/>
      <c r="CB52" s="268"/>
      <c r="CC52" s="268"/>
      <c r="CD52" s="268"/>
      <c r="CE52" s="268"/>
      <c r="CF52" s="268"/>
      <c r="CG52" s="268"/>
      <c r="CH52" s="268"/>
      <c r="CI52" s="268"/>
      <c r="CJ52" s="268"/>
      <c r="CK52" s="268"/>
      <c r="CL52" s="268"/>
      <c r="CM52" s="268"/>
      <c r="CN52" s="268"/>
      <c r="CO52" s="268"/>
      <c r="CP52" s="268"/>
      <c r="CQ52" s="268"/>
      <c r="CR52" s="268"/>
      <c r="CS52" s="268"/>
      <c r="CT52" s="268"/>
      <c r="CU52" s="268"/>
      <c r="CV52" s="268"/>
      <c r="CW52" s="268"/>
      <c r="CX52" s="268"/>
      <c r="CY52" s="268"/>
      <c r="CZ52" s="268"/>
      <c r="DA52" s="268"/>
      <c r="DB52" s="268"/>
      <c r="DC52" s="268"/>
      <c r="DD52" s="268"/>
      <c r="DE52" s="268"/>
      <c r="DF52" s="268"/>
      <c r="DG52" s="268"/>
      <c r="DH52" s="268"/>
    </row>
    <row r="53" spans="1:112" ht="16.5" x14ac:dyDescent="0.25">
      <c r="A53" s="278" t="s">
        <v>11</v>
      </c>
      <c r="B53" s="20">
        <v>6</v>
      </c>
      <c r="C53" s="21" t="s">
        <v>254</v>
      </c>
      <c r="D53" s="355">
        <f>表4_公司資料表!C35</f>
        <v>0</v>
      </c>
      <c r="E53" s="164">
        <f>SUMIF('表7_特殊業務資料表(地震)'!$A:$A,"E1"&amp;表5_地震損失評估!$A53&amp;"Q",'表7_特殊業務資料表(地震)'!$N:$N)</f>
        <v>0</v>
      </c>
      <c r="F53" s="400">
        <f>SUMIF('表7_特殊業務資料表(地震)'!$A:$A,"E1"&amp;表5_地震損失評估!$A53&amp;"L",'表7_特殊業務資料表(地震)'!$W:$W)</f>
        <v>0</v>
      </c>
      <c r="G53" s="399">
        <f>表4_公司資料表!D35</f>
        <v>0</v>
      </c>
      <c r="H53" s="164">
        <f>SUMIF('表7_特殊業務資料表(地震)'!$A:$A,"E2"&amp;表5_地震損失評估!$A53&amp;"Q",'表7_特殊業務資料表(地震)'!$N:$N)</f>
        <v>0</v>
      </c>
      <c r="I53" s="400">
        <f>SUMIF('表7_特殊業務資料表(地震)'!$A:$A,"E2"&amp;表5_地震損失評估!$A53&amp;"L",'表7_特殊業務資料表(地震)'!$W:$W)</f>
        <v>0</v>
      </c>
      <c r="J53" s="355">
        <f>表4_公司資料表!E35</f>
        <v>0</v>
      </c>
      <c r="K53" s="355">
        <f>表4_公司資料表!F35</f>
        <v>0</v>
      </c>
      <c r="L53" s="355">
        <f>表4_公司資料表!G35</f>
        <v>0</v>
      </c>
      <c r="M53" s="355">
        <f>表4_公司資料表!H35</f>
        <v>0</v>
      </c>
      <c r="N53" s="355">
        <f>表4_公司資料表!I35</f>
        <v>0</v>
      </c>
      <c r="O53" s="111">
        <f>((($D53+$E53+$F53)*'附表1_模型產出係數(水工)'!C11*'附表1_模型產出係數(水工)'!$B$79)+(($G53+$H53+$I53)*'附表1_模型產出係數(水工)'!J11*'附表1_模型產出係數(水工)'!$C$79)+($J53*'附表1_模型產出係數(水工)'!C49*'附表1_模型產出係數(水工)'!$D$79)+($K53*'附表1_模型產出係數(水工)'!J49*'附表1_模型產出係數(水工)'!$E$79)+($L53*'附表1_模型產出係數(水工)'!J30*'附表1_模型產出係數(水工)'!$F$79)+($M53*'附表1_模型產出係數(水工)'!C30*'附表1_模型產出係數(水工)'!$G$79)+($N53*'附表1_模型產出係數(水工)'!C68*'附表1_模型產出係數(水工)'!$H$79))/1000*(1+'附表1_模型產出係數(水工)'!$B$80)*附表1_模型產出係數!$B$45</f>
        <v>0</v>
      </c>
      <c r="P53" s="23">
        <f>((($D53+$E53+$F53)*'附表1_模型產出係數(水工)'!D11*'附表1_模型產出係數(水工)'!$B$79)+(($G53+$H53+$I53)*'附表1_模型產出係數(水工)'!K11*'附表1_模型產出係數(水工)'!$C$79)+($J53*'附表1_模型產出係數(水工)'!D49*'附表1_模型產出係數(水工)'!$D$79)+($K53*'附表1_模型產出係數(水工)'!K49*'附表1_模型產出係數(水工)'!$E$79)+($L53*'附表1_模型產出係數(水工)'!K30*'附表1_模型產出係數(水工)'!$F$79)+($M53*'附表1_模型產出係數(水工)'!D30*'附表1_模型產出係數(水工)'!$G$79)+($N53*'附表1_模型產出係數(水工)'!D68*'附表1_模型產出係數(水工)'!$H$79))/1000*(1+'附表1_模型產出係數(水工)'!$B$80)*附表1_模型產出係數!$B$45</f>
        <v>0</v>
      </c>
      <c r="Q53" s="23">
        <f>((($D53+$E53+$F53)*'附表1_模型產出係數(水工)'!E11*'附表1_模型產出係數(水工)'!$B$79)+(($G53+$H53+$I53)*'附表1_模型產出係數(水工)'!L11*'附表1_模型產出係數(水工)'!$C$79)+($J53*'附表1_模型產出係數(水工)'!E49*'附表1_模型產出係數(水工)'!$D$79)+($K53*'附表1_模型產出係數(水工)'!L49*'附表1_模型產出係數(水工)'!$E$79)+($L53*'附表1_模型產出係數(水工)'!L30*'附表1_模型產出係數(水工)'!$F$79)+($M53*'附表1_模型產出係數(水工)'!E30*'附表1_模型產出係數(水工)'!$G$79)+($N53*'附表1_模型產出係數(水工)'!E68*'附表1_模型產出係數(水工)'!$H$79))/1000*(1+'附表1_模型產出係數(水工)'!$B$80)*附表1_模型產出係數!$B$45</f>
        <v>0</v>
      </c>
      <c r="R53" s="23">
        <f>((($D53+$E53+$F53)*'附表1_模型產出係數(水工)'!F11*'附表1_模型產出係數(水工)'!$B$79)+(($G53+$H53+$I53)*'附表1_模型產出係數(水工)'!M11*'附表1_模型產出係數(水工)'!$C$79)+($J53*'附表1_模型產出係數(水工)'!F49*'附表1_模型產出係數(水工)'!$D$79)+($K53*'附表1_模型產出係數(水工)'!M49*'附表1_模型產出係數(水工)'!$E$79)+($L53*'附表1_模型產出係數(水工)'!M30*'附表1_模型產出係數(水工)'!$F$79)+($M53*'附表1_模型產出係數(水工)'!F30*'附表1_模型產出係數(水工)'!$G$79)+($N53*'附表1_模型產出係數(水工)'!F68*'附表1_模型產出係數(水工)'!$H$79))/1000*(1+'附表1_模型產出係數(水工)'!$B$80)*附表1_模型產出係數!$B$45</f>
        <v>0</v>
      </c>
      <c r="S53" s="24">
        <f>(((($D53+$E53)*'附表1_模型產出係數(水工)'!G11+$F53*'附表1_模型產出係數(水工)'!AL11)*'附表1_模型產出係數(水工)'!$B$79)+((($G53+$H53)*'附表1_模型產出係數(水工)'!N11+($I53*'附表1_模型產出係數(水工)'!AL30))*'附表1_模型產出係數(水工)'!$C$79)+($J53*'附表1_模型產出係數(水工)'!G49*'附表1_模型產出係數(水工)'!$D$79)+($K53*'附表1_模型產出係數(水工)'!N49*'附表1_模型產出係數(水工)'!$E$79)+($L53*'附表1_模型產出係數(水工)'!N30*'附表1_模型產出係數(水工)'!$F$79)+($M53*'附表1_模型產出係數(水工)'!G30*'附表1_模型產出係數(水工)'!$G$79)+($N53*'附表1_模型產出係數(水工)'!G68*'附表1_模型產出係數(水工)'!$H$79))/1000*(1+'附表1_模型產出係數(水工)'!$B$80)*附表1_模型產出係數!$B$45</f>
        <v>0</v>
      </c>
      <c r="T53" s="268"/>
      <c r="U53" s="268"/>
      <c r="V53" s="268"/>
      <c r="W53" s="268"/>
      <c r="X53" s="268"/>
      <c r="Y53" s="268"/>
      <c r="Z53" s="268"/>
      <c r="AA53" s="27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c r="CA53" s="268"/>
      <c r="CB53" s="268"/>
      <c r="CC53" s="268"/>
      <c r="CD53" s="268"/>
      <c r="CE53" s="268"/>
      <c r="CF53" s="268"/>
      <c r="CG53" s="268"/>
      <c r="CH53" s="268"/>
      <c r="CI53" s="268"/>
      <c r="CJ53" s="268"/>
      <c r="CK53" s="268"/>
      <c r="CL53" s="268"/>
      <c r="CM53" s="268"/>
      <c r="CN53" s="268"/>
      <c r="CO53" s="268"/>
      <c r="CP53" s="268"/>
      <c r="CQ53" s="268"/>
      <c r="CR53" s="268"/>
      <c r="CS53" s="268"/>
      <c r="CT53" s="268"/>
      <c r="CU53" s="268"/>
      <c r="CV53" s="268"/>
      <c r="CW53" s="268"/>
      <c r="CX53" s="268"/>
      <c r="CY53" s="268"/>
      <c r="CZ53" s="268"/>
      <c r="DA53" s="268"/>
      <c r="DB53" s="268"/>
      <c r="DC53" s="268"/>
      <c r="DD53" s="268"/>
      <c r="DE53" s="268"/>
      <c r="DF53" s="268"/>
      <c r="DG53" s="268"/>
      <c r="DH53" s="268"/>
    </row>
    <row r="54" spans="1:112" ht="16.5" x14ac:dyDescent="0.25">
      <c r="A54" s="278" t="s">
        <v>12</v>
      </c>
      <c r="B54" s="20">
        <v>7</v>
      </c>
      <c r="C54" s="21" t="s">
        <v>255</v>
      </c>
      <c r="D54" s="355">
        <f>表4_公司資料表!C36</f>
        <v>0</v>
      </c>
      <c r="E54" s="164">
        <f>SUMIF('表7_特殊業務資料表(地震)'!$A:$A,"E1"&amp;表5_地震損失評估!$A54&amp;"Q",'表7_特殊業務資料表(地震)'!$N:$N)</f>
        <v>0</v>
      </c>
      <c r="F54" s="400">
        <f>SUMIF('表7_特殊業務資料表(地震)'!$A:$A,"E1"&amp;表5_地震損失評估!$A54&amp;"L",'表7_特殊業務資料表(地震)'!$W:$W)</f>
        <v>0</v>
      </c>
      <c r="G54" s="399">
        <f>表4_公司資料表!D36</f>
        <v>0</v>
      </c>
      <c r="H54" s="164">
        <f>SUMIF('表7_特殊業務資料表(地震)'!$A:$A,"E2"&amp;表5_地震損失評估!$A54&amp;"Q",'表7_特殊業務資料表(地震)'!$N:$N)</f>
        <v>0</v>
      </c>
      <c r="I54" s="400">
        <f>SUMIF('表7_特殊業務資料表(地震)'!$A:$A,"E2"&amp;表5_地震損失評估!$A54&amp;"L",'表7_特殊業務資料表(地震)'!$W:$W)</f>
        <v>0</v>
      </c>
      <c r="J54" s="355">
        <f>表4_公司資料表!E36</f>
        <v>0</v>
      </c>
      <c r="K54" s="355">
        <f>表4_公司資料表!F36</f>
        <v>0</v>
      </c>
      <c r="L54" s="355">
        <f>表4_公司資料表!G36</f>
        <v>0</v>
      </c>
      <c r="M54" s="355">
        <f>表4_公司資料表!H36</f>
        <v>0</v>
      </c>
      <c r="N54" s="355">
        <f>表4_公司資料表!I36</f>
        <v>0</v>
      </c>
      <c r="O54" s="111">
        <f>((($D54+$E54+$F54)*'附表1_模型產出係數(水工)'!C12*'附表1_模型產出係數(水工)'!$B$79)+(($G54+$H54+$I54)*'附表1_模型產出係數(水工)'!J12*'附表1_模型產出係數(水工)'!$C$79)+($J54*'附表1_模型產出係數(水工)'!C50*'附表1_模型產出係數(水工)'!$D$79)+($K54*'附表1_模型產出係數(水工)'!J50*'附表1_模型產出係數(水工)'!$E$79)+($L54*'附表1_模型產出係數(水工)'!J31*'附表1_模型產出係數(水工)'!$F$79)+($M54*'附表1_模型產出係數(水工)'!C31*'附表1_模型產出係數(水工)'!$G$79)+($N54*'附表1_模型產出係數(水工)'!C69*'附表1_模型產出係數(水工)'!$H$79))/1000*(1+'附表1_模型產出係數(水工)'!$B$80)*附表1_模型產出係數!$B$45</f>
        <v>0</v>
      </c>
      <c r="P54" s="23">
        <f>((($D54+$E54+$F54)*'附表1_模型產出係數(水工)'!D12*'附表1_模型產出係數(水工)'!$B$79)+(($G54+$H54+$I54)*'附表1_模型產出係數(水工)'!K12*'附表1_模型產出係數(水工)'!$C$79)+($J54*'附表1_模型產出係數(水工)'!D50*'附表1_模型產出係數(水工)'!$D$79)+($K54*'附表1_模型產出係數(水工)'!K50*'附表1_模型產出係數(水工)'!$E$79)+($L54*'附表1_模型產出係數(水工)'!K31*'附表1_模型產出係數(水工)'!$F$79)+($M54*'附表1_模型產出係數(水工)'!D31*'附表1_模型產出係數(水工)'!$G$79)+($N54*'附表1_模型產出係數(水工)'!D69*'附表1_模型產出係數(水工)'!$H$79))/1000*(1+'附表1_模型產出係數(水工)'!$B$80)*附表1_模型產出係數!$B$45</f>
        <v>0</v>
      </c>
      <c r="Q54" s="23">
        <f>((($D54+$E54+$F54)*'附表1_模型產出係數(水工)'!E12*'附表1_模型產出係數(水工)'!$B$79)+(($G54+$H54+$I54)*'附表1_模型產出係數(水工)'!L12*'附表1_模型產出係數(水工)'!$C$79)+($J54*'附表1_模型產出係數(水工)'!E50*'附表1_模型產出係數(水工)'!$D$79)+($K54*'附表1_模型產出係數(水工)'!L50*'附表1_模型產出係數(水工)'!$E$79)+($L54*'附表1_模型產出係數(水工)'!L31*'附表1_模型產出係數(水工)'!$F$79)+($M54*'附表1_模型產出係數(水工)'!E31*'附表1_模型產出係數(水工)'!$G$79)+($N54*'附表1_模型產出係數(水工)'!E69*'附表1_模型產出係數(水工)'!$H$79))/1000*(1+'附表1_模型產出係數(水工)'!$B$80)*附表1_模型產出係數!$B$45</f>
        <v>0</v>
      </c>
      <c r="R54" s="23">
        <f>((($D54+$E54+$F54)*'附表1_模型產出係數(水工)'!F12*'附表1_模型產出係數(水工)'!$B$79)+(($G54+$H54+$I54)*'附表1_模型產出係數(水工)'!M12*'附表1_模型產出係數(水工)'!$C$79)+($J54*'附表1_模型產出係數(水工)'!F50*'附表1_模型產出係數(水工)'!$D$79)+($K54*'附表1_模型產出係數(水工)'!M50*'附表1_模型產出係數(水工)'!$E$79)+($L54*'附表1_模型產出係數(水工)'!M31*'附表1_模型產出係數(水工)'!$F$79)+($M54*'附表1_模型產出係數(水工)'!F31*'附表1_模型產出係數(水工)'!$G$79)+($N54*'附表1_模型產出係數(水工)'!F69*'附表1_模型產出係數(水工)'!$H$79))/1000*(1+'附表1_模型產出係數(水工)'!$B$80)*附表1_模型產出係數!$B$45</f>
        <v>0</v>
      </c>
      <c r="S54" s="24">
        <f>(((($D54+$E54)*'附表1_模型產出係數(水工)'!G12+$F54*'附表1_模型產出係數(水工)'!AL12)*'附表1_模型產出係數(水工)'!$B$79)+((($G54+$H54)*'附表1_模型產出係數(水工)'!N12+($I54*'附表1_模型產出係數(水工)'!AL31))*'附表1_模型產出係數(水工)'!$C$79)+($J54*'附表1_模型產出係數(水工)'!G50*'附表1_模型產出係數(水工)'!$D$79)+($K54*'附表1_模型產出係數(水工)'!N50*'附表1_模型產出係數(水工)'!$E$79)+($L54*'附表1_模型產出係數(水工)'!N31*'附表1_模型產出係數(水工)'!$F$79)+($M54*'附表1_模型產出係數(水工)'!G31*'附表1_模型產出係數(水工)'!$G$79)+($N54*'附表1_模型產出係數(水工)'!G69*'附表1_模型產出係數(水工)'!$H$79))/1000*(1+'附表1_模型產出係數(水工)'!$B$80)*附表1_模型產出係數!$B$45</f>
        <v>0</v>
      </c>
      <c r="T54" s="268"/>
      <c r="U54" s="268"/>
      <c r="V54" s="268"/>
      <c r="W54" s="268"/>
      <c r="X54" s="268"/>
      <c r="Y54" s="268"/>
      <c r="Z54" s="268"/>
      <c r="AA54" s="27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8"/>
      <c r="CP54" s="268"/>
      <c r="CQ54" s="268"/>
      <c r="CR54" s="268"/>
      <c r="CS54" s="268"/>
      <c r="CT54" s="268"/>
      <c r="CU54" s="268"/>
      <c r="CV54" s="268"/>
      <c r="CW54" s="268"/>
      <c r="CX54" s="268"/>
      <c r="CY54" s="268"/>
      <c r="CZ54" s="268"/>
      <c r="DA54" s="268"/>
      <c r="DB54" s="268"/>
      <c r="DC54" s="268"/>
      <c r="DD54" s="268"/>
      <c r="DE54" s="268"/>
      <c r="DF54" s="268"/>
      <c r="DG54" s="268"/>
      <c r="DH54" s="268"/>
    </row>
    <row r="55" spans="1:112" ht="16.5" x14ac:dyDescent="0.25">
      <c r="A55" s="278" t="s">
        <v>13</v>
      </c>
      <c r="B55" s="20">
        <v>8</v>
      </c>
      <c r="C55" s="21" t="s">
        <v>256</v>
      </c>
      <c r="D55" s="355">
        <f>表4_公司資料表!C37</f>
        <v>0</v>
      </c>
      <c r="E55" s="164">
        <f>SUMIF('表7_特殊業務資料表(地震)'!$A:$A,"E1"&amp;表5_地震損失評估!$A55&amp;"Q",'表7_特殊業務資料表(地震)'!$N:$N)</f>
        <v>0</v>
      </c>
      <c r="F55" s="400">
        <f>SUMIF('表7_特殊業務資料表(地震)'!$A:$A,"E1"&amp;表5_地震損失評估!$A55&amp;"L",'表7_特殊業務資料表(地震)'!$W:$W)</f>
        <v>0</v>
      </c>
      <c r="G55" s="399">
        <f>表4_公司資料表!D37</f>
        <v>0</v>
      </c>
      <c r="H55" s="164">
        <f>SUMIF('表7_特殊業務資料表(地震)'!$A:$A,"E2"&amp;表5_地震損失評估!$A55&amp;"Q",'表7_特殊業務資料表(地震)'!$N:$N)</f>
        <v>0</v>
      </c>
      <c r="I55" s="400">
        <f>SUMIF('表7_特殊業務資料表(地震)'!$A:$A,"E2"&amp;表5_地震損失評估!$A55&amp;"L",'表7_特殊業務資料表(地震)'!$W:$W)</f>
        <v>0</v>
      </c>
      <c r="J55" s="355">
        <f>表4_公司資料表!E37</f>
        <v>0</v>
      </c>
      <c r="K55" s="355">
        <f>表4_公司資料表!F37</f>
        <v>0</v>
      </c>
      <c r="L55" s="355">
        <f>表4_公司資料表!G37</f>
        <v>0</v>
      </c>
      <c r="M55" s="355">
        <f>表4_公司資料表!H37</f>
        <v>0</v>
      </c>
      <c r="N55" s="355">
        <f>表4_公司資料表!I37</f>
        <v>0</v>
      </c>
      <c r="O55" s="111">
        <f>((($D55+$E55+$F55)*'附表1_模型產出係數(水工)'!C13*'附表1_模型產出係數(水工)'!$B$79)+(($G55+$H55+$I55)*'附表1_模型產出係數(水工)'!J13*'附表1_模型產出係數(水工)'!$C$79)+($J55*'附表1_模型產出係數(水工)'!C51*'附表1_模型產出係數(水工)'!$D$79)+($K55*'附表1_模型產出係數(水工)'!J51*'附表1_模型產出係數(水工)'!$E$79)+($L55*'附表1_模型產出係數(水工)'!J32*'附表1_模型產出係數(水工)'!$F$79)+($M55*'附表1_模型產出係數(水工)'!C32*'附表1_模型產出係數(水工)'!$G$79)+($N55*'附表1_模型產出係數(水工)'!C70*'附表1_模型產出係數(水工)'!$H$79))/1000*(1+'附表1_模型產出係數(水工)'!$B$80)*附表1_模型產出係數!$B$45</f>
        <v>0</v>
      </c>
      <c r="P55" s="23">
        <f>((($D55+$E55+$F55)*'附表1_模型產出係數(水工)'!D13*'附表1_模型產出係數(水工)'!$B$79)+(($G55+$H55+$I55)*'附表1_模型產出係數(水工)'!K13*'附表1_模型產出係數(水工)'!$C$79)+($J55*'附表1_模型產出係數(水工)'!D51*'附表1_模型產出係數(水工)'!$D$79)+($K55*'附表1_模型產出係數(水工)'!K51*'附表1_模型產出係數(水工)'!$E$79)+($L55*'附表1_模型產出係數(水工)'!K32*'附表1_模型產出係數(水工)'!$F$79)+($M55*'附表1_模型產出係數(水工)'!D32*'附表1_模型產出係數(水工)'!$G$79)+($N55*'附表1_模型產出係數(水工)'!D70*'附表1_模型產出係數(水工)'!$H$79))/1000*(1+'附表1_模型產出係數(水工)'!$B$80)*附表1_模型產出係數!$B$45</f>
        <v>0</v>
      </c>
      <c r="Q55" s="23">
        <f>((($D55+$E55+$F55)*'附表1_模型產出係數(水工)'!E13*'附表1_模型產出係數(水工)'!$B$79)+(($G55+$H55+$I55)*'附表1_模型產出係數(水工)'!L13*'附表1_模型產出係數(水工)'!$C$79)+($J55*'附表1_模型產出係數(水工)'!E51*'附表1_模型產出係數(水工)'!$D$79)+($K55*'附表1_模型產出係數(水工)'!L51*'附表1_模型產出係數(水工)'!$E$79)+($L55*'附表1_模型產出係數(水工)'!L32*'附表1_模型產出係數(水工)'!$F$79)+($M55*'附表1_模型產出係數(水工)'!E32*'附表1_模型產出係數(水工)'!$G$79)+($N55*'附表1_模型產出係數(水工)'!E70*'附表1_模型產出係數(水工)'!$H$79))/1000*(1+'附表1_模型產出係數(水工)'!$B$80)*附表1_模型產出係數!$B$45</f>
        <v>0</v>
      </c>
      <c r="R55" s="23">
        <f>((($D55+$E55+$F55)*'附表1_模型產出係數(水工)'!F13*'附表1_模型產出係數(水工)'!$B$79)+(($G55+$H55+$I55)*'附表1_模型產出係數(水工)'!M13*'附表1_模型產出係數(水工)'!$C$79)+($J55*'附表1_模型產出係數(水工)'!F51*'附表1_模型產出係數(水工)'!$D$79)+($K55*'附表1_模型產出係數(水工)'!M51*'附表1_模型產出係數(水工)'!$E$79)+($L55*'附表1_模型產出係數(水工)'!M32*'附表1_模型產出係數(水工)'!$F$79)+($M55*'附表1_模型產出係數(水工)'!F32*'附表1_模型產出係數(水工)'!$G$79)+($N55*'附表1_模型產出係數(水工)'!F70*'附表1_模型產出係數(水工)'!$H$79))/1000*(1+'附表1_模型產出係數(水工)'!$B$80)*附表1_模型產出係數!$B$45</f>
        <v>0</v>
      </c>
      <c r="S55" s="24">
        <f>(((($D55+$E55)*'附表1_模型產出係數(水工)'!G13+$F55*'附表1_模型產出係數(水工)'!AL13)*'附表1_模型產出係數(水工)'!$B$79)+((($G55+$H55)*'附表1_模型產出係數(水工)'!N13+($I55*'附表1_模型產出係數(水工)'!AL32))*'附表1_模型產出係數(水工)'!$C$79)+($J55*'附表1_模型產出係數(水工)'!G51*'附表1_模型產出係數(水工)'!$D$79)+($K55*'附表1_模型產出係數(水工)'!N51*'附表1_模型產出係數(水工)'!$E$79)+($L55*'附表1_模型產出係數(水工)'!N32*'附表1_模型產出係數(水工)'!$F$79)+($M55*'附表1_模型產出係數(水工)'!G32*'附表1_模型產出係數(水工)'!$G$79)+($N55*'附表1_模型產出係數(水工)'!G70*'附表1_模型產出係數(水工)'!$H$79))/1000*(1+'附表1_模型產出係數(水工)'!$B$80)*附表1_模型產出係數!$B$45</f>
        <v>0</v>
      </c>
      <c r="T55" s="268"/>
      <c r="U55" s="268"/>
      <c r="V55" s="268"/>
      <c r="W55" s="268"/>
      <c r="X55" s="268"/>
      <c r="Y55" s="268"/>
      <c r="Z55" s="268"/>
      <c r="AA55" s="27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BC55" s="268"/>
      <c r="BD55" s="268"/>
      <c r="BE55" s="268"/>
      <c r="BF55" s="268"/>
      <c r="BG55" s="268"/>
      <c r="BH55" s="268"/>
      <c r="BI55" s="268"/>
      <c r="BJ55" s="268"/>
      <c r="BK55" s="268"/>
      <c r="BL55" s="268"/>
      <c r="BM55" s="268"/>
      <c r="BN55" s="268"/>
      <c r="BO55" s="268"/>
      <c r="BP55" s="268"/>
      <c r="BQ55" s="268"/>
      <c r="BR55" s="268"/>
      <c r="BS55" s="268"/>
      <c r="BT55" s="268"/>
      <c r="BU55" s="268"/>
      <c r="BV55" s="268"/>
      <c r="BW55" s="268"/>
      <c r="BX55" s="268"/>
      <c r="BY55" s="268"/>
      <c r="BZ55" s="268"/>
      <c r="CA55" s="268"/>
      <c r="CB55" s="268"/>
      <c r="CC55" s="268"/>
      <c r="CD55" s="268"/>
      <c r="CE55" s="268"/>
      <c r="CF55" s="268"/>
      <c r="CG55" s="268"/>
      <c r="CH55" s="268"/>
      <c r="CI55" s="268"/>
      <c r="CJ55" s="268"/>
      <c r="CK55" s="268"/>
      <c r="CL55" s="268"/>
      <c r="CM55" s="268"/>
      <c r="CN55" s="268"/>
      <c r="CO55" s="268"/>
      <c r="CP55" s="268"/>
      <c r="CQ55" s="268"/>
      <c r="CR55" s="268"/>
      <c r="CS55" s="268"/>
      <c r="CT55" s="268"/>
      <c r="CU55" s="268"/>
      <c r="CV55" s="268"/>
      <c r="CW55" s="268"/>
      <c r="CX55" s="268"/>
      <c r="CY55" s="268"/>
      <c r="CZ55" s="268"/>
      <c r="DA55" s="268"/>
      <c r="DB55" s="268"/>
      <c r="DC55" s="268"/>
      <c r="DD55" s="268"/>
      <c r="DE55" s="268"/>
      <c r="DF55" s="268"/>
      <c r="DG55" s="268"/>
      <c r="DH55" s="268"/>
    </row>
    <row r="56" spans="1:112" ht="16.5" x14ac:dyDescent="0.25">
      <c r="A56" s="278" t="s">
        <v>14</v>
      </c>
      <c r="B56" s="20">
        <v>9</v>
      </c>
      <c r="C56" s="21" t="s">
        <v>257</v>
      </c>
      <c r="D56" s="355">
        <f>表4_公司資料表!C38</f>
        <v>0</v>
      </c>
      <c r="E56" s="164">
        <f>SUMIF('表7_特殊業務資料表(地震)'!$A:$A,"E1"&amp;表5_地震損失評估!$A56&amp;"Q",'表7_特殊業務資料表(地震)'!$N:$N)</f>
        <v>0</v>
      </c>
      <c r="F56" s="400">
        <f>SUMIF('表7_特殊業務資料表(地震)'!$A:$A,"E1"&amp;表5_地震損失評估!$A56&amp;"L",'表7_特殊業務資料表(地震)'!$W:$W)</f>
        <v>0</v>
      </c>
      <c r="G56" s="399">
        <f>表4_公司資料表!D38</f>
        <v>0</v>
      </c>
      <c r="H56" s="164">
        <f>SUMIF('表7_特殊業務資料表(地震)'!$A:$A,"E2"&amp;表5_地震損失評估!$A56&amp;"Q",'表7_特殊業務資料表(地震)'!$N:$N)</f>
        <v>0</v>
      </c>
      <c r="I56" s="400">
        <f>SUMIF('表7_特殊業務資料表(地震)'!$A:$A,"E2"&amp;表5_地震損失評估!$A56&amp;"L",'表7_特殊業務資料表(地震)'!$W:$W)</f>
        <v>0</v>
      </c>
      <c r="J56" s="355">
        <f>表4_公司資料表!E38</f>
        <v>0</v>
      </c>
      <c r="K56" s="355">
        <f>表4_公司資料表!F38</f>
        <v>0</v>
      </c>
      <c r="L56" s="355">
        <f>表4_公司資料表!G38</f>
        <v>0</v>
      </c>
      <c r="M56" s="355">
        <f>表4_公司資料表!H38</f>
        <v>0</v>
      </c>
      <c r="N56" s="355">
        <f>表4_公司資料表!I38</f>
        <v>0</v>
      </c>
      <c r="O56" s="111">
        <f>((($D56+$E56+$F56)*'附表1_模型產出係數(水工)'!C14*'附表1_模型產出係數(水工)'!$B$79)+(($G56+$H56+$I56)*'附表1_模型產出係數(水工)'!J14*'附表1_模型產出係數(水工)'!$C$79)+($J56*'附表1_模型產出係數(水工)'!C52*'附表1_模型產出係數(水工)'!$D$79)+($K56*'附表1_模型產出係數(水工)'!J52*'附表1_模型產出係數(水工)'!$E$79)+($L56*'附表1_模型產出係數(水工)'!J33*'附表1_模型產出係數(水工)'!$F$79)+($M56*'附表1_模型產出係數(水工)'!C33*'附表1_模型產出係數(水工)'!$G$79)+($N56*'附表1_模型產出係數(水工)'!C71*'附表1_模型產出係數(水工)'!$H$79))/1000*(1+'附表1_模型產出係數(水工)'!$B$80)*附表1_模型產出係數!$B$45</f>
        <v>0</v>
      </c>
      <c r="P56" s="23">
        <f>((($D56+$E56+$F56)*'附表1_模型產出係數(水工)'!D14*'附表1_模型產出係數(水工)'!$B$79)+(($G56+$H56+$I56)*'附表1_模型產出係數(水工)'!K14*'附表1_模型產出係數(水工)'!$C$79)+($J56*'附表1_模型產出係數(水工)'!D52*'附表1_模型產出係數(水工)'!$D$79)+($K56*'附表1_模型產出係數(水工)'!K52*'附表1_模型產出係數(水工)'!$E$79)+($L56*'附表1_模型產出係數(水工)'!K33*'附表1_模型產出係數(水工)'!$F$79)+($M56*'附表1_模型產出係數(水工)'!D33*'附表1_模型產出係數(水工)'!$G$79)+($N56*'附表1_模型產出係數(水工)'!D71*'附表1_模型產出係數(水工)'!$H$79))/1000*(1+'附表1_模型產出係數(水工)'!$B$80)*附表1_模型產出係數!$B$45</f>
        <v>0</v>
      </c>
      <c r="Q56" s="23">
        <f>((($D56+$E56+$F56)*'附表1_模型產出係數(水工)'!E14*'附表1_模型產出係數(水工)'!$B$79)+(($G56+$H56+$I56)*'附表1_模型產出係數(水工)'!L14*'附表1_模型產出係數(水工)'!$C$79)+($J56*'附表1_模型產出係數(水工)'!E52*'附表1_模型產出係數(水工)'!$D$79)+($K56*'附表1_模型產出係數(水工)'!L52*'附表1_模型產出係數(水工)'!$E$79)+($L56*'附表1_模型產出係數(水工)'!L33*'附表1_模型產出係數(水工)'!$F$79)+($M56*'附表1_模型產出係數(水工)'!E33*'附表1_模型產出係數(水工)'!$G$79)+($N56*'附表1_模型產出係數(水工)'!E71*'附表1_模型產出係數(水工)'!$H$79))/1000*(1+'附表1_模型產出係數(水工)'!$B$80)*附表1_模型產出係數!$B$45</f>
        <v>0</v>
      </c>
      <c r="R56" s="23">
        <f>((($D56+$E56+$F56)*'附表1_模型產出係數(水工)'!F14*'附表1_模型產出係數(水工)'!$B$79)+(($G56+$H56+$I56)*'附表1_模型產出係數(水工)'!M14*'附表1_模型產出係數(水工)'!$C$79)+($J56*'附表1_模型產出係數(水工)'!F52*'附表1_模型產出係數(水工)'!$D$79)+($K56*'附表1_模型產出係數(水工)'!M52*'附表1_模型產出係數(水工)'!$E$79)+($L56*'附表1_模型產出係數(水工)'!M33*'附表1_模型產出係數(水工)'!$F$79)+($M56*'附表1_模型產出係數(水工)'!F33*'附表1_模型產出係數(水工)'!$G$79)+($N56*'附表1_模型產出係數(水工)'!F71*'附表1_模型產出係數(水工)'!$H$79))/1000*(1+'附表1_模型產出係數(水工)'!$B$80)*附表1_模型產出係數!$B$45</f>
        <v>0</v>
      </c>
      <c r="S56" s="24">
        <f>(((($D56+$E56)*'附表1_模型產出係數(水工)'!G14+$F56*'附表1_模型產出係數(水工)'!AL14)*'附表1_模型產出係數(水工)'!$B$79)+((($G56+$H56)*'附表1_模型產出係數(水工)'!N14+($I56*'附表1_模型產出係數(水工)'!AL33))*'附表1_模型產出係數(水工)'!$C$79)+($J56*'附表1_模型產出係數(水工)'!G52*'附表1_模型產出係數(水工)'!$D$79)+($K56*'附表1_模型產出係數(水工)'!N52*'附表1_模型產出係數(水工)'!$E$79)+($L56*'附表1_模型產出係數(水工)'!N33*'附表1_模型產出係數(水工)'!$F$79)+($M56*'附表1_模型產出係數(水工)'!G33*'附表1_模型產出係數(水工)'!$G$79)+($N56*'附表1_模型產出係數(水工)'!G71*'附表1_模型產出係數(水工)'!$H$79))/1000*(1+'附表1_模型產出係數(水工)'!$B$80)*附表1_模型產出係數!$B$45</f>
        <v>0</v>
      </c>
      <c r="T56" s="268"/>
      <c r="U56" s="268"/>
      <c r="V56" s="268"/>
      <c r="W56" s="268"/>
      <c r="X56" s="268"/>
      <c r="Y56" s="268"/>
      <c r="Z56" s="268"/>
      <c r="AA56" s="27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c r="BQ56" s="268"/>
      <c r="BR56" s="268"/>
      <c r="BS56" s="268"/>
      <c r="BT56" s="268"/>
      <c r="BU56" s="268"/>
      <c r="BV56" s="268"/>
      <c r="BW56" s="268"/>
      <c r="BX56" s="268"/>
      <c r="BY56" s="268"/>
      <c r="BZ56" s="268"/>
      <c r="CA56" s="268"/>
      <c r="CB56" s="268"/>
      <c r="CC56" s="268"/>
      <c r="CD56" s="268"/>
      <c r="CE56" s="268"/>
      <c r="CF56" s="268"/>
      <c r="CG56" s="268"/>
      <c r="CH56" s="268"/>
      <c r="CI56" s="268"/>
      <c r="CJ56" s="268"/>
      <c r="CK56" s="268"/>
      <c r="CL56" s="268"/>
      <c r="CM56" s="268"/>
      <c r="CN56" s="268"/>
      <c r="CO56" s="268"/>
      <c r="CP56" s="268"/>
      <c r="CQ56" s="268"/>
      <c r="CR56" s="268"/>
      <c r="CS56" s="268"/>
      <c r="CT56" s="268"/>
      <c r="CU56" s="268"/>
      <c r="CV56" s="268"/>
      <c r="CW56" s="268"/>
      <c r="CX56" s="268"/>
      <c r="CY56" s="268"/>
      <c r="CZ56" s="268"/>
      <c r="DA56" s="268"/>
      <c r="DB56" s="268"/>
      <c r="DC56" s="268"/>
      <c r="DD56" s="268"/>
      <c r="DE56" s="268"/>
      <c r="DF56" s="268"/>
      <c r="DG56" s="268"/>
      <c r="DH56" s="268"/>
    </row>
    <row r="57" spans="1:112" ht="16.5" x14ac:dyDescent="0.25">
      <c r="A57" s="278" t="s">
        <v>15</v>
      </c>
      <c r="B57" s="20">
        <v>10</v>
      </c>
      <c r="C57" s="21" t="s">
        <v>258</v>
      </c>
      <c r="D57" s="355">
        <f>表4_公司資料表!C39</f>
        <v>0</v>
      </c>
      <c r="E57" s="164">
        <f>SUMIF('表7_特殊業務資料表(地震)'!$A:$A,"E1"&amp;表5_地震損失評估!$A57&amp;"Q",'表7_特殊業務資料表(地震)'!$N:$N)</f>
        <v>0</v>
      </c>
      <c r="F57" s="400">
        <f>SUMIF('表7_特殊業務資料表(地震)'!$A:$A,"E1"&amp;表5_地震損失評估!$A57&amp;"L",'表7_特殊業務資料表(地震)'!$W:$W)</f>
        <v>0</v>
      </c>
      <c r="G57" s="399">
        <f>表4_公司資料表!D39</f>
        <v>0</v>
      </c>
      <c r="H57" s="164">
        <f>SUMIF('表7_特殊業務資料表(地震)'!$A:$A,"E2"&amp;表5_地震損失評估!$A57&amp;"Q",'表7_特殊業務資料表(地震)'!$N:$N)</f>
        <v>0</v>
      </c>
      <c r="I57" s="400">
        <f>SUMIF('表7_特殊業務資料表(地震)'!$A:$A,"E2"&amp;表5_地震損失評估!$A57&amp;"L",'表7_特殊業務資料表(地震)'!$W:$W)</f>
        <v>0</v>
      </c>
      <c r="J57" s="355">
        <f>表4_公司資料表!E39</f>
        <v>0</v>
      </c>
      <c r="K57" s="355">
        <f>表4_公司資料表!F39</f>
        <v>0</v>
      </c>
      <c r="L57" s="355">
        <f>表4_公司資料表!G39</f>
        <v>0</v>
      </c>
      <c r="M57" s="355">
        <f>表4_公司資料表!H39</f>
        <v>0</v>
      </c>
      <c r="N57" s="355">
        <f>表4_公司資料表!I39</f>
        <v>0</v>
      </c>
      <c r="O57" s="111">
        <f>((($D57+$E57+$F57)*'附表1_模型產出係數(水工)'!C15*'附表1_模型產出係數(水工)'!$B$79)+(($G57+$H57+$I57)*'附表1_模型產出係數(水工)'!J15*'附表1_模型產出係數(水工)'!$C$79)+($J57*'附表1_模型產出係數(水工)'!C53*'附表1_模型產出係數(水工)'!$D$79)+($K57*'附表1_模型產出係數(水工)'!J53*'附表1_模型產出係數(水工)'!$E$79)+($L57*'附表1_模型產出係數(水工)'!J34*'附表1_模型產出係數(水工)'!$F$79)+($M57*'附表1_模型產出係數(水工)'!C34*'附表1_模型產出係數(水工)'!$G$79)+($N57*'附表1_模型產出係數(水工)'!C72*'附表1_模型產出係數(水工)'!$H$79))/1000*(1+'附表1_模型產出係數(水工)'!$B$80)*附表1_模型產出係數!$B$45</f>
        <v>0</v>
      </c>
      <c r="P57" s="23">
        <f>((($D57+$E57+$F57)*'附表1_模型產出係數(水工)'!D15*'附表1_模型產出係數(水工)'!$B$79)+(($G57+$H57+$I57)*'附表1_模型產出係數(水工)'!K15*'附表1_模型產出係數(水工)'!$C$79)+($J57*'附表1_模型產出係數(水工)'!D53*'附表1_模型產出係數(水工)'!$D$79)+($K57*'附表1_模型產出係數(水工)'!K53*'附表1_模型產出係數(水工)'!$E$79)+($L57*'附表1_模型產出係數(水工)'!K34*'附表1_模型產出係數(水工)'!$F$79)+($M57*'附表1_模型產出係數(水工)'!D34*'附表1_模型產出係數(水工)'!$G$79)+($N57*'附表1_模型產出係數(水工)'!D72*'附表1_模型產出係數(水工)'!$H$79))/1000*(1+'附表1_模型產出係數(水工)'!$B$80)*附表1_模型產出係數!$B$45</f>
        <v>0</v>
      </c>
      <c r="Q57" s="23">
        <f>((($D57+$E57+$F57)*'附表1_模型產出係數(水工)'!E15*'附表1_模型產出係數(水工)'!$B$79)+(($G57+$H57+$I57)*'附表1_模型產出係數(水工)'!L15*'附表1_模型產出係數(水工)'!$C$79)+($J57*'附表1_模型產出係數(水工)'!E53*'附表1_模型產出係數(水工)'!$D$79)+($K57*'附表1_模型產出係數(水工)'!L53*'附表1_模型產出係數(水工)'!$E$79)+($L57*'附表1_模型產出係數(水工)'!L34*'附表1_模型產出係數(水工)'!$F$79)+($M57*'附表1_模型產出係數(水工)'!E34*'附表1_模型產出係數(水工)'!$G$79)+($N57*'附表1_模型產出係數(水工)'!E72*'附表1_模型產出係數(水工)'!$H$79))/1000*(1+'附表1_模型產出係數(水工)'!$B$80)*附表1_模型產出係數!$B$45</f>
        <v>0</v>
      </c>
      <c r="R57" s="23">
        <f>((($D57+$E57+$F57)*'附表1_模型產出係數(水工)'!F15*'附表1_模型產出係數(水工)'!$B$79)+(($G57+$H57+$I57)*'附表1_模型產出係數(水工)'!M15*'附表1_模型產出係數(水工)'!$C$79)+($J57*'附表1_模型產出係數(水工)'!F53*'附表1_模型產出係數(水工)'!$D$79)+($K57*'附表1_模型產出係數(水工)'!M53*'附表1_模型產出係數(水工)'!$E$79)+($L57*'附表1_模型產出係數(水工)'!M34*'附表1_模型產出係數(水工)'!$F$79)+($M57*'附表1_模型產出係數(水工)'!F34*'附表1_模型產出係數(水工)'!$G$79)+($N57*'附表1_模型產出係數(水工)'!F72*'附表1_模型產出係數(水工)'!$H$79))/1000*(1+'附表1_模型產出係數(水工)'!$B$80)*附表1_模型產出係數!$B$45</f>
        <v>0</v>
      </c>
      <c r="S57" s="24">
        <f>(((($D57+$E57)*'附表1_模型產出係數(水工)'!G15+$F57*'附表1_模型產出係數(水工)'!AL15)*'附表1_模型產出係數(水工)'!$B$79)+((($G57+$H57)*'附表1_模型產出係數(水工)'!N15+($I57*'附表1_模型產出係數(水工)'!AL34))*'附表1_模型產出係數(水工)'!$C$79)+($J57*'附表1_模型產出係數(水工)'!G53*'附表1_模型產出係數(水工)'!$D$79)+($K57*'附表1_模型產出係數(水工)'!N53*'附表1_模型產出係數(水工)'!$E$79)+($L57*'附表1_模型產出係數(水工)'!N34*'附表1_模型產出係數(水工)'!$F$79)+($M57*'附表1_模型產出係數(水工)'!G34*'附表1_模型產出係數(水工)'!$G$79)+($N57*'附表1_模型產出係數(水工)'!G72*'附表1_模型產出係數(水工)'!$H$79))/1000*(1+'附表1_模型產出係數(水工)'!$B$80)*附表1_模型產出係數!$B$45</f>
        <v>0</v>
      </c>
      <c r="T57" s="268"/>
      <c r="U57" s="268"/>
      <c r="V57" s="268"/>
      <c r="W57" s="268"/>
      <c r="X57" s="268"/>
      <c r="Y57" s="268"/>
      <c r="Z57" s="268"/>
      <c r="AA57" s="27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268"/>
      <c r="CT57" s="268"/>
      <c r="CU57" s="268"/>
      <c r="CV57" s="268"/>
      <c r="CW57" s="268"/>
      <c r="CX57" s="268"/>
      <c r="CY57" s="268"/>
      <c r="CZ57" s="268"/>
      <c r="DA57" s="268"/>
      <c r="DB57" s="268"/>
      <c r="DC57" s="268"/>
      <c r="DD57" s="268"/>
      <c r="DE57" s="268"/>
      <c r="DF57" s="268"/>
      <c r="DG57" s="268"/>
      <c r="DH57" s="268"/>
    </row>
    <row r="58" spans="1:112" ht="16.5" x14ac:dyDescent="0.25">
      <c r="A58" s="278" t="s">
        <v>16</v>
      </c>
      <c r="B58" s="20">
        <v>11</v>
      </c>
      <c r="C58" s="21" t="s">
        <v>259</v>
      </c>
      <c r="D58" s="355">
        <f>表4_公司資料表!C40</f>
        <v>0</v>
      </c>
      <c r="E58" s="164">
        <f>SUMIF('表7_特殊業務資料表(地震)'!$A:$A,"E1"&amp;表5_地震損失評估!$A58&amp;"Q",'表7_特殊業務資料表(地震)'!$N:$N)</f>
        <v>0</v>
      </c>
      <c r="F58" s="400">
        <f>SUMIF('表7_特殊業務資料表(地震)'!$A:$A,"E1"&amp;表5_地震損失評估!$A58&amp;"L",'表7_特殊業務資料表(地震)'!$W:$W)</f>
        <v>0</v>
      </c>
      <c r="G58" s="399">
        <f>表4_公司資料表!D40</f>
        <v>0</v>
      </c>
      <c r="H58" s="164">
        <f>SUMIF('表7_特殊業務資料表(地震)'!$A:$A,"E2"&amp;表5_地震損失評估!$A58&amp;"Q",'表7_特殊業務資料表(地震)'!$N:$N)</f>
        <v>0</v>
      </c>
      <c r="I58" s="400">
        <f>SUMIF('表7_特殊業務資料表(地震)'!$A:$A,"E2"&amp;表5_地震損失評估!$A58&amp;"L",'表7_特殊業務資料表(地震)'!$W:$W)</f>
        <v>0</v>
      </c>
      <c r="J58" s="355">
        <f>表4_公司資料表!E40</f>
        <v>0</v>
      </c>
      <c r="K58" s="355">
        <f>表4_公司資料表!F40</f>
        <v>0</v>
      </c>
      <c r="L58" s="355">
        <f>表4_公司資料表!G40</f>
        <v>0</v>
      </c>
      <c r="M58" s="355">
        <f>表4_公司資料表!H40</f>
        <v>0</v>
      </c>
      <c r="N58" s="355">
        <f>表4_公司資料表!I40</f>
        <v>0</v>
      </c>
      <c r="O58" s="111">
        <f>((($D58+$E58+$F58)*'附表1_模型產出係數(水工)'!C16*'附表1_模型產出係數(水工)'!$B$79)+(($G58+$H58+$I58)*'附表1_模型產出係數(水工)'!J16*'附表1_模型產出係數(水工)'!$C$79)+($J58*'附表1_模型產出係數(水工)'!C54*'附表1_模型產出係數(水工)'!$D$79)+($K58*'附表1_模型產出係數(水工)'!J54*'附表1_模型產出係數(水工)'!$E$79)+($L58*'附表1_模型產出係數(水工)'!J35*'附表1_模型產出係數(水工)'!$F$79)+($M58*'附表1_模型產出係數(水工)'!C35*'附表1_模型產出係數(水工)'!$G$79)+($N58*'附表1_模型產出係數(水工)'!C73*'附表1_模型產出係數(水工)'!$H$79))/1000*(1+'附表1_模型產出係數(水工)'!$B$80)*附表1_模型產出係數!$B$45</f>
        <v>0</v>
      </c>
      <c r="P58" s="23">
        <f>((($D58+$E58+$F58)*'附表1_模型產出係數(水工)'!D16*'附表1_模型產出係數(水工)'!$B$79)+(($G58+$H58+$I58)*'附表1_模型產出係數(水工)'!K16*'附表1_模型產出係數(水工)'!$C$79)+($J58*'附表1_模型產出係數(水工)'!D54*'附表1_模型產出係數(水工)'!$D$79)+($K58*'附表1_模型產出係數(水工)'!K54*'附表1_模型產出係數(水工)'!$E$79)+($L58*'附表1_模型產出係數(水工)'!K35*'附表1_模型產出係數(水工)'!$F$79)+($M58*'附表1_模型產出係數(水工)'!D35*'附表1_模型產出係數(水工)'!$G$79)+($N58*'附表1_模型產出係數(水工)'!D73*'附表1_模型產出係數(水工)'!$H$79))/1000*(1+'附表1_模型產出係數(水工)'!$B$80)*附表1_模型產出係數!$B$45</f>
        <v>0</v>
      </c>
      <c r="Q58" s="23">
        <f>((($D58+$E58+$F58)*'附表1_模型產出係數(水工)'!E16*'附表1_模型產出係數(水工)'!$B$79)+(($G58+$H58+$I58)*'附表1_模型產出係數(水工)'!L16*'附表1_模型產出係數(水工)'!$C$79)+($J58*'附表1_模型產出係數(水工)'!E54*'附表1_模型產出係數(水工)'!$D$79)+($K58*'附表1_模型產出係數(水工)'!L54*'附表1_模型產出係數(水工)'!$E$79)+($L58*'附表1_模型產出係數(水工)'!L35*'附表1_模型產出係數(水工)'!$F$79)+($M58*'附表1_模型產出係數(水工)'!E35*'附表1_模型產出係數(水工)'!$G$79)+($N58*'附表1_模型產出係數(水工)'!E73*'附表1_模型產出係數(水工)'!$H$79))/1000*(1+'附表1_模型產出係數(水工)'!$B$80)*附表1_模型產出係數!$B$45</f>
        <v>0</v>
      </c>
      <c r="R58" s="23">
        <f>((($D58+$E58+$F58)*'附表1_模型產出係數(水工)'!F16*'附表1_模型產出係數(水工)'!$B$79)+(($G58+$H58+$I58)*'附表1_模型產出係數(水工)'!M16*'附表1_模型產出係數(水工)'!$C$79)+($J58*'附表1_模型產出係數(水工)'!F54*'附表1_模型產出係數(水工)'!$D$79)+($K58*'附表1_模型產出係數(水工)'!M54*'附表1_模型產出係數(水工)'!$E$79)+($L58*'附表1_模型產出係數(水工)'!M35*'附表1_模型產出係數(水工)'!$F$79)+($M58*'附表1_模型產出係數(水工)'!F35*'附表1_模型產出係數(水工)'!$G$79)+($N58*'附表1_模型產出係數(水工)'!F73*'附表1_模型產出係數(水工)'!$H$79))/1000*(1+'附表1_模型產出係數(水工)'!$B$80)*附表1_模型產出係數!$B$45</f>
        <v>0</v>
      </c>
      <c r="S58" s="24">
        <f>(((($D58+$E58)*'附表1_模型產出係數(水工)'!G16+$F58*'附表1_模型產出係數(水工)'!AL16)*'附表1_模型產出係數(水工)'!$B$79)+((($G58+$H58)*'附表1_模型產出係數(水工)'!N16+($I58*'附表1_模型產出係數(水工)'!AL35))*'附表1_模型產出係數(水工)'!$C$79)+($J58*'附表1_模型產出係數(水工)'!G54*'附表1_模型產出係數(水工)'!$D$79)+($K58*'附表1_模型產出係數(水工)'!N54*'附表1_模型產出係數(水工)'!$E$79)+($L58*'附表1_模型產出係數(水工)'!N35*'附表1_模型產出係數(水工)'!$F$79)+($M58*'附表1_模型產出係數(水工)'!G35*'附表1_模型產出係數(水工)'!$G$79)+($N58*'附表1_模型產出係數(水工)'!G73*'附表1_模型產出係數(水工)'!$H$79))/1000*(1+'附表1_模型產出係數(水工)'!$B$80)*附表1_模型產出係數!$B$45</f>
        <v>0</v>
      </c>
      <c r="T58" s="268"/>
      <c r="U58" s="268"/>
      <c r="V58" s="268"/>
      <c r="W58" s="268"/>
      <c r="X58" s="268"/>
      <c r="Y58" s="268"/>
      <c r="Z58" s="268"/>
      <c r="AA58" s="27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68"/>
      <c r="CP58" s="268"/>
      <c r="CQ58" s="268"/>
      <c r="CR58" s="268"/>
      <c r="CS58" s="268"/>
      <c r="CT58" s="268"/>
      <c r="CU58" s="268"/>
      <c r="CV58" s="268"/>
      <c r="CW58" s="268"/>
      <c r="CX58" s="268"/>
      <c r="CY58" s="268"/>
      <c r="CZ58" s="268"/>
      <c r="DA58" s="268"/>
      <c r="DB58" s="268"/>
      <c r="DC58" s="268"/>
      <c r="DD58" s="268"/>
      <c r="DE58" s="268"/>
      <c r="DF58" s="268"/>
      <c r="DG58" s="268"/>
      <c r="DH58" s="268"/>
    </row>
    <row r="59" spans="1:112" ht="16.5" x14ac:dyDescent="0.25">
      <c r="A59" s="278" t="s">
        <v>17</v>
      </c>
      <c r="B59" s="20">
        <v>12</v>
      </c>
      <c r="C59" s="21" t="s">
        <v>260</v>
      </c>
      <c r="D59" s="355">
        <f>表4_公司資料表!C41</f>
        <v>0</v>
      </c>
      <c r="E59" s="164">
        <f>SUMIF('表7_特殊業務資料表(地震)'!$A:$A,"E1"&amp;表5_地震損失評估!$A59&amp;"Q",'表7_特殊業務資料表(地震)'!$N:$N)</f>
        <v>0</v>
      </c>
      <c r="F59" s="400">
        <f>SUMIF('表7_特殊業務資料表(地震)'!$A:$A,"E1"&amp;表5_地震損失評估!$A59&amp;"L",'表7_特殊業務資料表(地震)'!$W:$W)</f>
        <v>0</v>
      </c>
      <c r="G59" s="399">
        <f>表4_公司資料表!D41</f>
        <v>0</v>
      </c>
      <c r="H59" s="164">
        <f>SUMIF('表7_特殊業務資料表(地震)'!$A:$A,"E2"&amp;表5_地震損失評估!$A59&amp;"Q",'表7_特殊業務資料表(地震)'!$N:$N)</f>
        <v>0</v>
      </c>
      <c r="I59" s="400">
        <f>SUMIF('表7_特殊業務資料表(地震)'!$A:$A,"E2"&amp;表5_地震損失評估!$A59&amp;"L",'表7_特殊業務資料表(地震)'!$W:$W)</f>
        <v>0</v>
      </c>
      <c r="J59" s="355">
        <f>表4_公司資料表!E41</f>
        <v>0</v>
      </c>
      <c r="K59" s="355">
        <f>表4_公司資料表!F41</f>
        <v>0</v>
      </c>
      <c r="L59" s="355">
        <f>表4_公司資料表!G41</f>
        <v>0</v>
      </c>
      <c r="M59" s="355">
        <f>表4_公司資料表!H41</f>
        <v>0</v>
      </c>
      <c r="N59" s="355">
        <f>表4_公司資料表!I41</f>
        <v>0</v>
      </c>
      <c r="O59" s="111">
        <f>((($D59+$E59+$F59)*'附表1_模型產出係數(水工)'!C17*'附表1_模型產出係數(水工)'!$B$79)+(($G59+$H59+$I59)*'附表1_模型產出係數(水工)'!J17*'附表1_模型產出係數(水工)'!$C$79)+($J59*'附表1_模型產出係數(水工)'!C55*'附表1_模型產出係數(水工)'!$D$79)+($K59*'附表1_模型產出係數(水工)'!J55*'附表1_模型產出係數(水工)'!$E$79)+($L59*'附表1_模型產出係數(水工)'!J36*'附表1_模型產出係數(水工)'!$F$79)+($M59*'附表1_模型產出係數(水工)'!C36*'附表1_模型產出係數(水工)'!$G$79)+($N59*'附表1_模型產出係數(水工)'!C74*'附表1_模型產出係數(水工)'!$H$79))/1000*(1+'附表1_模型產出係數(水工)'!$B$80)*附表1_模型產出係數!$B$45</f>
        <v>0</v>
      </c>
      <c r="P59" s="23">
        <f>((($D59+$E59+$F59)*'附表1_模型產出係數(水工)'!D17*'附表1_模型產出係數(水工)'!$B$79)+(($G59+$H59+$I59)*'附表1_模型產出係數(水工)'!K17*'附表1_模型產出係數(水工)'!$C$79)+($J59*'附表1_模型產出係數(水工)'!D55*'附表1_模型產出係數(水工)'!$D$79)+($K59*'附表1_模型產出係數(水工)'!K55*'附表1_模型產出係數(水工)'!$E$79)+($L59*'附表1_模型產出係數(水工)'!K36*'附表1_模型產出係數(水工)'!$F$79)+($M59*'附表1_模型產出係數(水工)'!D36*'附表1_模型產出係數(水工)'!$G$79)+($N59*'附表1_模型產出係數(水工)'!D74*'附表1_模型產出係數(水工)'!$H$79))/1000*(1+'附表1_模型產出係數(水工)'!$B$80)*附表1_模型產出係數!$B$45</f>
        <v>0</v>
      </c>
      <c r="Q59" s="23">
        <f>((($D59+$E59+$F59)*'附表1_模型產出係數(水工)'!E17*'附表1_模型產出係數(水工)'!$B$79)+(($G59+$H59+$I59)*'附表1_模型產出係數(水工)'!L17*'附表1_模型產出係數(水工)'!$C$79)+($J59*'附表1_模型產出係數(水工)'!E55*'附表1_模型產出係數(水工)'!$D$79)+($K59*'附表1_模型產出係數(水工)'!L55*'附表1_模型產出係數(水工)'!$E$79)+($L59*'附表1_模型產出係數(水工)'!L36*'附表1_模型產出係數(水工)'!$F$79)+($M59*'附表1_模型產出係數(水工)'!E36*'附表1_模型產出係數(水工)'!$G$79)+($N59*'附表1_模型產出係數(水工)'!E74*'附表1_模型產出係數(水工)'!$H$79))/1000*(1+'附表1_模型產出係數(水工)'!$B$80)*附表1_模型產出係數!$B$45</f>
        <v>0</v>
      </c>
      <c r="R59" s="23">
        <f>((($D59+$E59+$F59)*'附表1_模型產出係數(水工)'!F17*'附表1_模型產出係數(水工)'!$B$79)+(($G59+$H59+$I59)*'附表1_模型產出係數(水工)'!M17*'附表1_模型產出係數(水工)'!$C$79)+($J59*'附表1_模型產出係數(水工)'!F55*'附表1_模型產出係數(水工)'!$D$79)+($K59*'附表1_模型產出係數(水工)'!M55*'附表1_模型產出係數(水工)'!$E$79)+($L59*'附表1_模型產出係數(水工)'!M36*'附表1_模型產出係數(水工)'!$F$79)+($M59*'附表1_模型產出係數(水工)'!F36*'附表1_模型產出係數(水工)'!$G$79)+($N59*'附表1_模型產出係數(水工)'!F74*'附表1_模型產出係數(水工)'!$H$79))/1000*(1+'附表1_模型產出係數(水工)'!$B$80)*附表1_模型產出係數!$B$45</f>
        <v>0</v>
      </c>
      <c r="S59" s="24">
        <f>(((($D59+$E59)*'附表1_模型產出係數(水工)'!G17+$F59*'附表1_模型產出係數(水工)'!AL17)*'附表1_模型產出係數(水工)'!$B$79)+((($G59+$H59)*'附表1_模型產出係數(水工)'!N17+($I59*'附表1_模型產出係數(水工)'!AL36))*'附表1_模型產出係數(水工)'!$C$79)+($J59*'附表1_模型產出係數(水工)'!G55*'附表1_模型產出係數(水工)'!$D$79)+($K59*'附表1_模型產出係數(水工)'!N55*'附表1_模型產出係數(水工)'!$E$79)+($L59*'附表1_模型產出係數(水工)'!N36*'附表1_模型產出係數(水工)'!$F$79)+($M59*'附表1_模型產出係數(水工)'!G36*'附表1_模型產出係數(水工)'!$G$79)+($N59*'附表1_模型產出係數(水工)'!G74*'附表1_模型產出係數(水工)'!$H$79))/1000*(1+'附表1_模型產出係數(水工)'!$B$80)*附表1_模型產出係數!$B$45</f>
        <v>0</v>
      </c>
      <c r="T59" s="268"/>
      <c r="U59" s="268"/>
      <c r="V59" s="268"/>
      <c r="W59" s="268"/>
      <c r="X59" s="268"/>
      <c r="Y59" s="268"/>
      <c r="Z59" s="268"/>
      <c r="AA59" s="27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268"/>
      <c r="CI59" s="268"/>
      <c r="CJ59" s="268"/>
      <c r="CK59" s="268"/>
      <c r="CL59" s="268"/>
      <c r="CM59" s="268"/>
      <c r="CN59" s="268"/>
      <c r="CO59" s="268"/>
      <c r="CP59" s="268"/>
      <c r="CQ59" s="268"/>
      <c r="CR59" s="268"/>
      <c r="CS59" s="268"/>
      <c r="CT59" s="268"/>
      <c r="CU59" s="268"/>
      <c r="CV59" s="268"/>
      <c r="CW59" s="268"/>
      <c r="CX59" s="268"/>
      <c r="CY59" s="268"/>
      <c r="CZ59" s="268"/>
      <c r="DA59" s="268"/>
      <c r="DB59" s="268"/>
      <c r="DC59" s="268"/>
      <c r="DD59" s="268"/>
      <c r="DE59" s="268"/>
      <c r="DF59" s="268"/>
      <c r="DG59" s="268"/>
      <c r="DH59" s="268"/>
    </row>
    <row r="60" spans="1:112" ht="16.5" x14ac:dyDescent="0.25">
      <c r="A60" s="278" t="s">
        <v>611</v>
      </c>
      <c r="B60" s="20">
        <v>13</v>
      </c>
      <c r="C60" s="21" t="s">
        <v>261</v>
      </c>
      <c r="D60" s="355">
        <f>表4_公司資料表!C42</f>
        <v>0</v>
      </c>
      <c r="E60" s="164">
        <f>SUMIF('表7_特殊業務資料表(地震)'!$A:$A,"E1"&amp;表5_地震損失評估!$A60&amp;"Q",'表7_特殊業務資料表(地震)'!$N:$N)</f>
        <v>0</v>
      </c>
      <c r="F60" s="400">
        <f>SUMIF('表7_特殊業務資料表(地震)'!$A:$A,"E1"&amp;表5_地震損失評估!$A60&amp;"L",'表7_特殊業務資料表(地震)'!$W:$W)</f>
        <v>0</v>
      </c>
      <c r="G60" s="399">
        <f>表4_公司資料表!D42</f>
        <v>0</v>
      </c>
      <c r="H60" s="164">
        <f>SUMIF('表7_特殊業務資料表(地震)'!$A:$A,"E2"&amp;表5_地震損失評估!$A60&amp;"Q",'表7_特殊業務資料表(地震)'!$N:$N)</f>
        <v>0</v>
      </c>
      <c r="I60" s="400">
        <f>SUMIF('表7_特殊業務資料表(地震)'!$A:$A,"E2"&amp;表5_地震損失評估!$A60&amp;"L",'表7_特殊業務資料表(地震)'!$W:$W)</f>
        <v>0</v>
      </c>
      <c r="J60" s="355">
        <f>表4_公司資料表!E42</f>
        <v>0</v>
      </c>
      <c r="K60" s="355">
        <f>表4_公司資料表!F42</f>
        <v>0</v>
      </c>
      <c r="L60" s="355">
        <f>表4_公司資料表!G42</f>
        <v>0</v>
      </c>
      <c r="M60" s="355">
        <f>表4_公司資料表!H42</f>
        <v>0</v>
      </c>
      <c r="N60" s="355">
        <f>表4_公司資料表!I42</f>
        <v>0</v>
      </c>
      <c r="O60" s="111">
        <f>((($D60+$E60+$F60)*'附表1_模型產出係數(水工)'!C18*'附表1_模型產出係數(水工)'!$B$79)+(($G60+$H60+$I60)*'附表1_模型產出係數(水工)'!J18*'附表1_模型產出係數(水工)'!$C$79)+($J60*'附表1_模型產出係數(水工)'!C56*'附表1_模型產出係數(水工)'!$D$79)+($K60*'附表1_模型產出係數(水工)'!J56*'附表1_模型產出係數(水工)'!$E$79)+($L60*'附表1_模型產出係數(水工)'!J37*'附表1_模型產出係數(水工)'!$F$79)+($M60*'附表1_模型產出係數(水工)'!C37*'附表1_模型產出係數(水工)'!$G$79)+($N60*'附表1_模型產出係數(水工)'!C75*'附表1_模型產出係數(水工)'!$H$79))/1000*(1+'附表1_模型產出係數(水工)'!$B$80)*附表1_模型產出係數!$B$45</f>
        <v>0</v>
      </c>
      <c r="P60" s="23">
        <f>((($D60+$E60+$F60)*'附表1_模型產出係數(水工)'!D18*'附表1_模型產出係數(水工)'!$B$79)+(($G60+$H60+$I60)*'附表1_模型產出係數(水工)'!K18*'附表1_模型產出係數(水工)'!$C$79)+($J60*'附表1_模型產出係數(水工)'!D56*'附表1_模型產出係數(水工)'!$D$79)+($K60*'附表1_模型產出係數(水工)'!K56*'附表1_模型產出係數(水工)'!$E$79)+($L60*'附表1_模型產出係數(水工)'!K37*'附表1_模型產出係數(水工)'!$F$79)+($M60*'附表1_模型產出係數(水工)'!D37*'附表1_模型產出係數(水工)'!$G$79)+($N60*'附表1_模型產出係數(水工)'!D75*'附表1_模型產出係數(水工)'!$H$79))/1000*(1+'附表1_模型產出係數(水工)'!$B$80)*附表1_模型產出係數!$B$45</f>
        <v>0</v>
      </c>
      <c r="Q60" s="23">
        <f>((($D60+$E60+$F60)*'附表1_模型產出係數(水工)'!E18*'附表1_模型產出係數(水工)'!$B$79)+(($G60+$H60+$I60)*'附表1_模型產出係數(水工)'!L18*'附表1_模型產出係數(水工)'!$C$79)+($J60*'附表1_模型產出係數(水工)'!E56*'附表1_模型產出係數(水工)'!$D$79)+($K60*'附表1_模型產出係數(水工)'!L56*'附表1_模型產出係數(水工)'!$E$79)+($L60*'附表1_模型產出係數(水工)'!L37*'附表1_模型產出係數(水工)'!$F$79)+($M60*'附表1_模型產出係數(水工)'!E37*'附表1_模型產出係數(水工)'!$G$79)+($N60*'附表1_模型產出係數(水工)'!E75*'附表1_模型產出係數(水工)'!$H$79))/1000*(1+'附表1_模型產出係數(水工)'!$B$80)*附表1_模型產出係數!$B$45</f>
        <v>0</v>
      </c>
      <c r="R60" s="23">
        <f>((($D60+$E60+$F60)*'附表1_模型產出係數(水工)'!F18*'附表1_模型產出係數(水工)'!$B$79)+(($G60+$H60+$I60)*'附表1_模型產出係數(水工)'!M18*'附表1_模型產出係數(水工)'!$C$79)+($J60*'附表1_模型產出係數(水工)'!F56*'附表1_模型產出係數(水工)'!$D$79)+($K60*'附表1_模型產出係數(水工)'!M56*'附表1_模型產出係數(水工)'!$E$79)+($L60*'附表1_模型產出係數(水工)'!M37*'附表1_模型產出係數(水工)'!$F$79)+($M60*'附表1_模型產出係數(水工)'!F37*'附表1_模型產出係數(水工)'!$G$79)+($N60*'附表1_模型產出係數(水工)'!F75*'附表1_模型產出係數(水工)'!$H$79))/1000*(1+'附表1_模型產出係數(水工)'!$B$80)*附表1_模型產出係數!$B$45</f>
        <v>0</v>
      </c>
      <c r="S60" s="24">
        <f>(((($D60+$E60)*'附表1_模型產出係數(水工)'!G18+$F60*'附表1_模型產出係數(水工)'!AL18)*'附表1_模型產出係數(水工)'!$B$79)+((($G60+$H60)*'附表1_模型產出係數(水工)'!N18+($I60*'附表1_模型產出係數(水工)'!AL37))*'附表1_模型產出係數(水工)'!$C$79)+($J60*'附表1_模型產出係數(水工)'!G56*'附表1_模型產出係數(水工)'!$D$79)+($K60*'附表1_模型產出係數(水工)'!N56*'附表1_模型產出係數(水工)'!$E$79)+($L60*'附表1_模型產出係數(水工)'!N37*'附表1_模型產出係數(水工)'!$F$79)+($M60*'附表1_模型產出係數(水工)'!G37*'附表1_模型產出係數(水工)'!$G$79)+($N60*'附表1_模型產出係數(水工)'!G75*'附表1_模型產出係數(水工)'!$H$79))/1000*(1+'附表1_模型產出係數(水工)'!$B$80)*附表1_模型產出係數!$B$45</f>
        <v>0</v>
      </c>
      <c r="T60" s="268"/>
      <c r="U60" s="268"/>
      <c r="V60" s="268"/>
      <c r="W60" s="268"/>
      <c r="X60" s="268"/>
      <c r="Y60" s="268"/>
      <c r="Z60" s="268"/>
      <c r="AA60" s="27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268"/>
      <c r="CT60" s="268"/>
      <c r="CU60" s="268"/>
      <c r="CV60" s="268"/>
      <c r="CW60" s="268"/>
      <c r="CX60" s="268"/>
      <c r="CY60" s="268"/>
      <c r="CZ60" s="268"/>
      <c r="DA60" s="268"/>
      <c r="DB60" s="268"/>
      <c r="DC60" s="268"/>
      <c r="DD60" s="268"/>
      <c r="DE60" s="268"/>
      <c r="DF60" s="268"/>
      <c r="DG60" s="268"/>
      <c r="DH60" s="268"/>
    </row>
    <row r="61" spans="1:112" ht="16.5" x14ac:dyDescent="0.25">
      <c r="A61" s="278" t="s">
        <v>612</v>
      </c>
      <c r="B61" s="20">
        <v>14</v>
      </c>
      <c r="C61" s="25" t="s">
        <v>262</v>
      </c>
      <c r="D61" s="355">
        <f>表4_公司資料表!C43</f>
        <v>0</v>
      </c>
      <c r="E61" s="164">
        <f>SUMIF('表7_特殊業務資料表(地震)'!$A:$A,"E1"&amp;表5_地震損失評估!$A61&amp;"Q",'表7_特殊業務資料表(地震)'!$N:$N)</f>
        <v>0</v>
      </c>
      <c r="F61" s="400">
        <f>SUMIF('表7_特殊業務資料表(地震)'!$A:$A,"E1"&amp;表5_地震損失評估!$A61&amp;"L",'表7_特殊業務資料表(地震)'!$W:$W)</f>
        <v>0</v>
      </c>
      <c r="G61" s="399">
        <f>表4_公司資料表!D43</f>
        <v>0</v>
      </c>
      <c r="H61" s="164">
        <f>SUMIF('表7_特殊業務資料表(地震)'!$A:$A,"E2"&amp;表5_地震損失評估!$A61&amp;"Q",'表7_特殊業務資料表(地震)'!$N:$N)</f>
        <v>0</v>
      </c>
      <c r="I61" s="400">
        <f>SUMIF('表7_特殊業務資料表(地震)'!$A:$A,"E2"&amp;表5_地震損失評估!$A61&amp;"L",'表7_特殊業務資料表(地震)'!$W:$W)</f>
        <v>0</v>
      </c>
      <c r="J61" s="355">
        <f>表4_公司資料表!E43</f>
        <v>0</v>
      </c>
      <c r="K61" s="355">
        <f>表4_公司資料表!F43</f>
        <v>0</v>
      </c>
      <c r="L61" s="355">
        <f>表4_公司資料表!G43</f>
        <v>0</v>
      </c>
      <c r="M61" s="355">
        <f>表4_公司資料表!H43</f>
        <v>0</v>
      </c>
      <c r="N61" s="355">
        <f>表4_公司資料表!I43</f>
        <v>0</v>
      </c>
      <c r="O61" s="111">
        <f>((($D61+$E61+$F61)*'附表1_模型產出係數(水工)'!C19*'附表1_模型產出係數(水工)'!$B$79)+(($G61+$H61+$I61)*'附表1_模型產出係數(水工)'!J19*'附表1_模型產出係數(水工)'!$C$79)+($J61*'附表1_模型產出係數(水工)'!C57*'附表1_模型產出係數(水工)'!$D$79)+($K61*'附表1_模型產出係數(水工)'!J57*'附表1_模型產出係數(水工)'!$E$79)+($L61*'附表1_模型產出係數(水工)'!J38*'附表1_模型產出係數(水工)'!$F$79)+($M61*'附表1_模型產出係數(水工)'!C38*'附表1_模型產出係數(水工)'!$G$79)+($N61*'附表1_模型產出係數(水工)'!C76*'附表1_模型產出係數(水工)'!$H$79))/1000*(1+'附表1_模型產出係數(水工)'!$B$80)*附表1_模型產出係數!$B$45</f>
        <v>0</v>
      </c>
      <c r="P61" s="23">
        <f>((($D61+$E61+$F61)*'附表1_模型產出係數(水工)'!D19*'附表1_模型產出係數(水工)'!$B$79)+(($G61+$H61+$I61)*'附表1_模型產出係數(水工)'!K19*'附表1_模型產出係數(水工)'!$C$79)+($J61*'附表1_模型產出係數(水工)'!D57*'附表1_模型產出係數(水工)'!$D$79)+($K61*'附表1_模型產出係數(水工)'!K57*'附表1_模型產出係數(水工)'!$E$79)+($L61*'附表1_模型產出係數(水工)'!K38*'附表1_模型產出係數(水工)'!$F$79)+($M61*'附表1_模型產出係數(水工)'!D38*'附表1_模型產出係數(水工)'!$G$79)+($N61*'附表1_模型產出係數(水工)'!D76*'附表1_模型產出係數(水工)'!$H$79))/1000*(1+'附表1_模型產出係數(水工)'!$B$80)*附表1_模型產出係數!$B$45</f>
        <v>0</v>
      </c>
      <c r="Q61" s="23">
        <f>((($D61+$E61+$F61)*'附表1_模型產出係數(水工)'!E19*'附表1_模型產出係數(水工)'!$B$79)+(($G61+$H61+$I61)*'附表1_模型產出係數(水工)'!L19*'附表1_模型產出係數(水工)'!$C$79)+($J61*'附表1_模型產出係數(水工)'!E57*'附表1_模型產出係數(水工)'!$D$79)+($K61*'附表1_模型產出係數(水工)'!L57*'附表1_模型產出係數(水工)'!$E$79)+($L61*'附表1_模型產出係數(水工)'!L38*'附表1_模型產出係數(水工)'!$F$79)+($M61*'附表1_模型產出係數(水工)'!E38*'附表1_模型產出係數(水工)'!$G$79)+($N61*'附表1_模型產出係數(水工)'!E76*'附表1_模型產出係數(水工)'!$H$79))/1000*(1+'附表1_模型產出係數(水工)'!$B$80)*附表1_模型產出係數!$B$45</f>
        <v>0</v>
      </c>
      <c r="R61" s="23">
        <f>((($D61+$E61+$F61)*'附表1_模型產出係數(水工)'!F19*'附表1_模型產出係數(水工)'!$B$79)+(($G61+$H61+$I61)*'附表1_模型產出係數(水工)'!M19*'附表1_模型產出係數(水工)'!$C$79)+($J61*'附表1_模型產出係數(水工)'!F57*'附表1_模型產出係數(水工)'!$D$79)+($K61*'附表1_模型產出係數(水工)'!M57*'附表1_模型產出係數(水工)'!$E$79)+($L61*'附表1_模型產出係數(水工)'!M38*'附表1_模型產出係數(水工)'!$F$79)+($M61*'附表1_模型產出係數(水工)'!F38*'附表1_模型產出係數(水工)'!$G$79)+($N61*'附表1_模型產出係數(水工)'!F76*'附表1_模型產出係數(水工)'!$H$79))/1000*(1+'附表1_模型產出係數(水工)'!$B$80)*附表1_模型產出係數!$B$45</f>
        <v>0</v>
      </c>
      <c r="S61" s="24">
        <f>(((($D61+$E61)*'附表1_模型產出係數(水工)'!G19+$F61*'附表1_模型產出係數(水工)'!AL19)*'附表1_模型產出係數(水工)'!$B$79)+((($G61+$H61)*'附表1_模型產出係數(水工)'!N19+($I61*'附表1_模型產出係數(水工)'!AL38))*'附表1_模型產出係數(水工)'!$C$79)+($J61*'附表1_模型產出係數(水工)'!G57*'附表1_模型產出係數(水工)'!$D$79)+($K61*'附表1_模型產出係數(水工)'!N57*'附表1_模型產出係數(水工)'!$E$79)+($L61*'附表1_模型產出係數(水工)'!N38*'附表1_模型產出係數(水工)'!$F$79)+($M61*'附表1_模型產出係數(水工)'!G38*'附表1_模型產出係數(水工)'!$G$79)+($N61*'附表1_模型產出係數(水工)'!G76*'附表1_模型產出係數(水工)'!$H$79))/1000*(1+'附表1_模型產出係數(水工)'!$B$80)*附表1_模型產出係數!$B$45</f>
        <v>0</v>
      </c>
      <c r="T61" s="268"/>
      <c r="U61" s="268"/>
      <c r="V61" s="268"/>
      <c r="W61" s="268"/>
      <c r="X61" s="268"/>
      <c r="Y61" s="268"/>
      <c r="Z61" s="268"/>
      <c r="AA61" s="27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68"/>
      <c r="CM61" s="268"/>
      <c r="CN61" s="268"/>
      <c r="CO61" s="268"/>
      <c r="CP61" s="268"/>
      <c r="CQ61" s="268"/>
      <c r="CR61" s="268"/>
      <c r="CS61" s="268"/>
      <c r="CT61" s="268"/>
      <c r="CU61" s="268"/>
      <c r="CV61" s="268"/>
      <c r="CW61" s="268"/>
      <c r="CX61" s="268"/>
      <c r="CY61" s="268"/>
      <c r="CZ61" s="268"/>
      <c r="DA61" s="268"/>
      <c r="DB61" s="268"/>
      <c r="DC61" s="268"/>
      <c r="DD61" s="268"/>
      <c r="DE61" s="268"/>
      <c r="DF61" s="268"/>
      <c r="DG61" s="268"/>
      <c r="DH61" s="268"/>
    </row>
    <row r="62" spans="1:112" ht="17.25" thickBot="1" x14ac:dyDescent="0.3">
      <c r="A62" s="278">
        <v>99</v>
      </c>
      <c r="B62" s="591" t="s">
        <v>263</v>
      </c>
      <c r="C62" s="592"/>
      <c r="D62" s="356">
        <f t="shared" ref="D62:J62" si="2">SUM(D47:D61)</f>
        <v>0</v>
      </c>
      <c r="E62" s="27">
        <f t="shared" ref="E62:F62" si="3">SUM(E47:E61)</f>
        <v>0</v>
      </c>
      <c r="F62" s="401">
        <f t="shared" si="3"/>
        <v>0</v>
      </c>
      <c r="G62" s="365">
        <f t="shared" si="2"/>
        <v>0</v>
      </c>
      <c r="H62" s="27">
        <f t="shared" ref="H62:I62" si="4">SUM(H47:H61)</f>
        <v>0</v>
      </c>
      <c r="I62" s="401">
        <f t="shared" si="4"/>
        <v>0</v>
      </c>
      <c r="J62" s="356">
        <f t="shared" si="2"/>
        <v>0</v>
      </c>
      <c r="K62" s="356">
        <f t="shared" ref="K62:S62" si="5">SUM(K47:K61)</f>
        <v>0</v>
      </c>
      <c r="L62" s="356">
        <f t="shared" si="5"/>
        <v>0</v>
      </c>
      <c r="M62" s="357">
        <f t="shared" si="5"/>
        <v>0</v>
      </c>
      <c r="N62" s="358">
        <f t="shared" si="5"/>
        <v>0</v>
      </c>
      <c r="O62" s="359">
        <f>SUM(O47:O61)</f>
        <v>0</v>
      </c>
      <c r="P62" s="360">
        <f t="shared" si="5"/>
        <v>0</v>
      </c>
      <c r="Q62" s="360">
        <f t="shared" si="5"/>
        <v>0</v>
      </c>
      <c r="R62" s="360">
        <f t="shared" si="5"/>
        <v>0</v>
      </c>
      <c r="S62" s="361">
        <f t="shared" si="5"/>
        <v>0</v>
      </c>
      <c r="T62" s="268"/>
      <c r="U62" s="268"/>
      <c r="V62" s="268"/>
      <c r="W62" s="268"/>
      <c r="X62" s="268"/>
      <c r="Y62" s="268"/>
      <c r="Z62" s="268"/>
      <c r="AA62" s="27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268"/>
      <c r="CI62" s="268"/>
      <c r="CJ62" s="268"/>
      <c r="CK62" s="268"/>
      <c r="CL62" s="268"/>
      <c r="CM62" s="268"/>
      <c r="CN62" s="268"/>
      <c r="CO62" s="268"/>
      <c r="CP62" s="268"/>
      <c r="CQ62" s="268"/>
      <c r="CR62" s="268"/>
      <c r="CS62" s="268"/>
      <c r="CT62" s="268"/>
      <c r="CU62" s="268"/>
      <c r="CV62" s="268"/>
      <c r="CW62" s="268"/>
      <c r="CX62" s="268"/>
      <c r="CY62" s="268"/>
      <c r="CZ62" s="268"/>
      <c r="DA62" s="268"/>
      <c r="DB62" s="268"/>
      <c r="DC62" s="268"/>
      <c r="DD62" s="268"/>
      <c r="DE62" s="268"/>
      <c r="DF62" s="268"/>
      <c r="DG62" s="268"/>
      <c r="DH62" s="268"/>
    </row>
    <row r="63" spans="1:112" s="268" customFormat="1" x14ac:dyDescent="0.25">
      <c r="A63" s="278"/>
      <c r="AA63" s="278"/>
    </row>
    <row r="64" spans="1:112" s="268" customFormat="1" ht="17.25" thickBot="1" x14ac:dyDescent="0.3">
      <c r="A64" s="278"/>
      <c r="B64" s="269" t="s">
        <v>324</v>
      </c>
      <c r="C64" s="269"/>
      <c r="D64" s="269"/>
      <c r="E64" s="269"/>
      <c r="F64" s="269"/>
      <c r="G64" s="269"/>
      <c r="H64" s="269"/>
      <c r="I64" s="269"/>
      <c r="J64" s="269"/>
      <c r="K64" s="269"/>
      <c r="L64" s="269"/>
      <c r="M64" s="269"/>
      <c r="N64" s="269"/>
      <c r="O64" s="269"/>
      <c r="P64" s="269"/>
      <c r="Q64" s="269"/>
      <c r="R64" s="269"/>
      <c r="S64" s="267" t="s">
        <v>236</v>
      </c>
      <c r="AA64" s="278"/>
    </row>
    <row r="65" spans="1:112" ht="16.5" customHeight="1" x14ac:dyDescent="0.25">
      <c r="A65" s="593" t="s">
        <v>27</v>
      </c>
      <c r="B65" s="594" t="s">
        <v>139</v>
      </c>
      <c r="C65" s="596" t="s">
        <v>404</v>
      </c>
      <c r="D65" s="598" t="s">
        <v>266</v>
      </c>
      <c r="E65" s="599"/>
      <c r="F65" s="599"/>
      <c r="G65" s="599"/>
      <c r="H65" s="599"/>
      <c r="I65" s="599"/>
      <c r="J65" s="599"/>
      <c r="K65" s="599"/>
      <c r="L65" s="599"/>
      <c r="M65" s="599"/>
      <c r="N65" s="600"/>
      <c r="O65" s="583" t="s">
        <v>242</v>
      </c>
      <c r="P65" s="585" t="s">
        <v>243</v>
      </c>
      <c r="Q65" s="585"/>
      <c r="R65" s="585"/>
      <c r="S65" s="586"/>
      <c r="T65" s="268"/>
      <c r="U65" s="278"/>
      <c r="V65" s="280"/>
      <c r="W65" s="280"/>
      <c r="X65" s="280"/>
      <c r="Y65" s="280"/>
      <c r="Z65" s="280"/>
      <c r="AA65" s="27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S65" s="268"/>
      <c r="CT65" s="268"/>
      <c r="CU65" s="268"/>
      <c r="CV65" s="268"/>
      <c r="CW65" s="268"/>
      <c r="CX65" s="268"/>
      <c r="CY65" s="268"/>
      <c r="CZ65" s="268"/>
      <c r="DA65" s="268"/>
      <c r="DB65" s="268"/>
      <c r="DC65" s="268"/>
      <c r="DD65" s="268"/>
      <c r="DE65" s="268"/>
      <c r="DF65" s="268"/>
      <c r="DG65" s="268"/>
      <c r="DH65" s="268"/>
    </row>
    <row r="66" spans="1:112" ht="33" x14ac:dyDescent="0.25">
      <c r="A66" s="593"/>
      <c r="B66" s="595"/>
      <c r="C66" s="597"/>
      <c r="D66" s="66" t="s">
        <v>197</v>
      </c>
      <c r="E66" s="391" t="s">
        <v>467</v>
      </c>
      <c r="F66" s="391" t="s">
        <v>468</v>
      </c>
      <c r="G66" s="66" t="s">
        <v>198</v>
      </c>
      <c r="H66" s="391" t="s">
        <v>469</v>
      </c>
      <c r="I66" s="391" t="s">
        <v>470</v>
      </c>
      <c r="J66" s="66" t="s">
        <v>199</v>
      </c>
      <c r="K66" s="66" t="s">
        <v>200</v>
      </c>
      <c r="L66" s="66" t="s">
        <v>201</v>
      </c>
      <c r="M66" s="66" t="s">
        <v>202</v>
      </c>
      <c r="N66" s="110" t="s">
        <v>203</v>
      </c>
      <c r="O66" s="584"/>
      <c r="P66" s="122" t="s">
        <v>244</v>
      </c>
      <c r="Q66" s="122" t="s">
        <v>245</v>
      </c>
      <c r="R66" s="122" t="s">
        <v>246</v>
      </c>
      <c r="S66" s="19" t="s">
        <v>247</v>
      </c>
      <c r="T66" s="268"/>
      <c r="U66" s="278"/>
      <c r="V66" s="280"/>
      <c r="W66" s="280"/>
      <c r="X66" s="280"/>
      <c r="Y66" s="280"/>
      <c r="Z66" s="280"/>
      <c r="AA66" s="27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c r="BX66" s="268"/>
      <c r="BY66" s="268"/>
      <c r="BZ66" s="268"/>
      <c r="CA66" s="268"/>
      <c r="CB66" s="268"/>
      <c r="CC66" s="268"/>
      <c r="CD66" s="268"/>
      <c r="CE66" s="268"/>
      <c r="CF66" s="268"/>
      <c r="CG66" s="268"/>
      <c r="CH66" s="268"/>
      <c r="CI66" s="268"/>
      <c r="CJ66" s="268"/>
      <c r="CK66" s="268"/>
      <c r="CL66" s="268"/>
      <c r="CM66" s="268"/>
      <c r="CN66" s="268"/>
      <c r="CO66" s="268"/>
      <c r="CP66" s="268"/>
      <c r="CQ66" s="268"/>
      <c r="CR66" s="268"/>
      <c r="CS66" s="268"/>
      <c r="CT66" s="268"/>
      <c r="CU66" s="268"/>
      <c r="CV66" s="268"/>
      <c r="CW66" s="268"/>
      <c r="CX66" s="268"/>
      <c r="CY66" s="268"/>
      <c r="CZ66" s="268"/>
      <c r="DA66" s="268"/>
      <c r="DB66" s="268"/>
      <c r="DC66" s="268"/>
      <c r="DD66" s="268"/>
      <c r="DE66" s="268"/>
      <c r="DF66" s="268"/>
      <c r="DG66" s="268"/>
      <c r="DH66" s="268"/>
    </row>
    <row r="67" spans="1:112" ht="16.5" x14ac:dyDescent="0.25">
      <c r="A67" s="278" t="s">
        <v>5</v>
      </c>
      <c r="B67" s="20">
        <v>1</v>
      </c>
      <c r="C67" s="21" t="s">
        <v>248</v>
      </c>
      <c r="D67" s="355">
        <f>表4_公司資料表!C50</f>
        <v>0</v>
      </c>
      <c r="E67" s="164">
        <f>SUMIF('表7_特殊業務資料表(地震)'!$A:$A,"E1"&amp;表5_地震損失評估!$A67&amp;"Q",'表7_特殊業務資料表(地震)'!$O:$O)</f>
        <v>0</v>
      </c>
      <c r="F67" s="403">
        <f>SUMIF('表7_特殊業務資料表(地震)'!$A:$A,"E1"&amp;表5_地震損失評估!$A67&amp;"L",'表7_特殊業務資料表(地震)'!$Y:$Y)</f>
        <v>0</v>
      </c>
      <c r="G67" s="399">
        <f>表4_公司資料表!D50</f>
        <v>0</v>
      </c>
      <c r="H67" s="164">
        <f>SUMIF('表7_特殊業務資料表(地震)'!$A:$A,"E2"&amp;表5_地震損失評估!$A67&amp;"Q",'表7_特殊業務資料表(地震)'!$O:$O)</f>
        <v>0</v>
      </c>
      <c r="I67" s="403">
        <f>SUMIF('表7_特殊業務資料表(地震)'!$A:$A,"E2"&amp;表5_地震損失評估!$A67&amp;"L",'表7_特殊業務資料表(地震)'!$Y:$Y)</f>
        <v>0</v>
      </c>
      <c r="J67" s="355">
        <f>表4_公司資料表!E50</f>
        <v>0</v>
      </c>
      <c r="K67" s="164">
        <f>表4_公司資料表!F50</f>
        <v>0</v>
      </c>
      <c r="L67" s="164">
        <f>表4_公司資料表!G50</f>
        <v>0</v>
      </c>
      <c r="M67" s="165">
        <f>表4_公司資料表!H50</f>
        <v>0</v>
      </c>
      <c r="N67" s="362">
        <f>表4_公司資料表!I50</f>
        <v>0</v>
      </c>
      <c r="O67" s="111">
        <f>((($D67+$E67+$F67)*'附表1_模型產出係數(水工)'!C5*'附表1_模型產出係數(水工)'!$B$79)+(($G67+$H67+$I67)*'附表1_模型產出係數(水工)'!J5*'附表1_模型產出係數(水工)'!$C$79)+($J67*'附表1_模型產出係數(水工)'!C43*'附表1_模型產出係數(水工)'!$D$79)+($K67*'附表1_模型產出係數(水工)'!J43*'附表1_模型產出係數(水工)'!$E$79)+($L67*'附表1_模型產出係數(水工)'!J24*'附表1_模型產出係數(水工)'!$F$79)+($M67*'附表1_模型產出係數(水工)'!C24*'附表1_模型產出係數(水工)'!$G$79)+($N67*'附表1_模型產出係數(水工)'!C62*'附表1_模型產出係數(水工)'!$H$79))/1000*(1+'附表1_模型產出係數(水工)'!$B$80)*附表1_模型產出係數!$B$45</f>
        <v>0</v>
      </c>
      <c r="P67" s="23">
        <f>((($D67+$E67+$F67)*'附表1_模型產出係數(水工)'!D5*'附表1_模型產出係數(水工)'!$B$79)+(($G67+$H67+$I67)*'附表1_模型產出係數(水工)'!K5*'附表1_模型產出係數(水工)'!$C$79)+($J67*'附表1_模型產出係數(水工)'!D43*'附表1_模型產出係數(水工)'!$D$79)+($K67*'附表1_模型產出係數(水工)'!K43*'附表1_模型產出係數(水工)'!$E$79)+($L67*'附表1_模型產出係數(水工)'!K24*'附表1_模型產出係數(水工)'!$F$79)+($M67*'附表1_模型產出係數(水工)'!D24*'附表1_模型產出係數(水工)'!$G$79)+($N67*'附表1_模型產出係數(水工)'!D62*'附表1_模型產出係數(水工)'!$H$79))/1000*(1+'附表1_模型產出係數(水工)'!$B$80)*附表1_模型產出係數!$B$45</f>
        <v>0</v>
      </c>
      <c r="Q67" s="23">
        <f>((($D67+$E67+$F67)*'附表1_模型產出係數(水工)'!E5*'附表1_模型產出係數(水工)'!$B$79)+(($G67+$H67+$I67)*'附表1_模型產出係數(水工)'!L5*'附表1_模型產出係數(水工)'!$C$79)+($J67*'附表1_模型產出係數(水工)'!E43*'附表1_模型產出係數(水工)'!$D$79)+($K67*'附表1_模型產出係數(水工)'!L43*'附表1_模型產出係數(水工)'!$E$79)+($L67*'附表1_模型產出係數(水工)'!L24*'附表1_模型產出係數(水工)'!$F$79)+($M67*'附表1_模型產出係數(水工)'!E24*'附表1_模型產出係數(水工)'!$G$79)+($N67*'附表1_模型產出係數(水工)'!E62*'附表1_模型產出係數(水工)'!$H$79))/1000*(1+'附表1_模型產出係數(水工)'!$B$80)*附表1_模型產出係數!$B$45</f>
        <v>0</v>
      </c>
      <c r="R67" s="23">
        <f>((($D67+$E67+$F67)*'附表1_模型產出係數(水工)'!F5*'附表1_模型產出係數(水工)'!$B$79)+(($G67+$H67+$I67)*'附表1_模型產出係數(水工)'!M5*'附表1_模型產出係數(水工)'!$C$79)+($J67*'附表1_模型產出係數(水工)'!F43*'附表1_模型產出係數(水工)'!$D$79)+($K67*'附表1_模型產出係數(水工)'!M43*'附表1_模型產出係數(水工)'!$E$79)+($L67*'附表1_模型產出係數(水工)'!M24*'附表1_模型產出係數(水工)'!$F$79)+($M67*'附表1_模型產出係數(水工)'!F24*'附表1_模型產出係數(水工)'!$G$79)+($N67*'附表1_模型產出係數(水工)'!F62*'附表1_模型產出係數(水工)'!$H$79))/1000*(1+'附表1_模型產出係數(水工)'!$B$80)*附表1_模型產出係數!$B$45</f>
        <v>0</v>
      </c>
      <c r="S67" s="24">
        <f>(((($D67+E67)*'附表1_模型產出係數(水工)'!G5+F67*'附表1_模型產出係數(水工)'!AL5)*'附表1_模型產出係數(水工)'!$B$79)+((($G67+$H67)*'附表1_模型產出係數(水工)'!N5+$I67*'附表1_模型產出係數(水工)'!AL24)*'附表1_模型產出係數(水工)'!$C$79)+($J67*'附表1_模型產出係數(水工)'!G43*'附表1_模型產出係數(水工)'!$D$79)+($K67*'附表1_模型產出係數(水工)'!N43*'附表1_模型產出係數(水工)'!$E$79)+($L67*'附表1_模型產出係數(水工)'!N24*'附表1_模型產出係數(水工)'!$F$79)+($M67*'附表1_模型產出係數(水工)'!G24*'附表1_模型產出係數(水工)'!$G$79)+($N67*'附表1_模型產出係數(水工)'!G62*'附表1_模型產出係數(水工)'!$H$79))/1000*(1+'附表1_模型產出係數(水工)'!$B$80)*附表1_模型產出係數!$B$45</f>
        <v>0</v>
      </c>
      <c r="T67" s="268"/>
      <c r="U67" s="278"/>
      <c r="V67" s="280"/>
      <c r="W67" s="280"/>
      <c r="X67" s="280"/>
      <c r="Y67" s="280"/>
      <c r="Z67" s="280"/>
      <c r="AA67" s="281"/>
      <c r="AB67" s="279"/>
      <c r="AC67" s="279"/>
      <c r="AD67" s="279"/>
      <c r="AE67" s="279"/>
      <c r="AF67" s="279"/>
      <c r="AG67" s="268"/>
      <c r="AH67" s="268"/>
      <c r="AI67" s="268"/>
      <c r="AJ67" s="268"/>
      <c r="AK67" s="268"/>
      <c r="AL67" s="268"/>
      <c r="AM67" s="268"/>
      <c r="AN67" s="268"/>
      <c r="AO67" s="268"/>
      <c r="AP67" s="268"/>
      <c r="AQ67" s="268"/>
      <c r="AR67" s="268"/>
      <c r="AS67" s="268"/>
      <c r="AT67" s="268"/>
      <c r="AU67" s="268"/>
      <c r="AV67" s="268"/>
      <c r="AW67" s="268"/>
      <c r="AX67" s="268"/>
      <c r="AY67" s="268"/>
      <c r="AZ67" s="268"/>
      <c r="BA67" s="268"/>
      <c r="BB67" s="268"/>
      <c r="BC67" s="268"/>
      <c r="BD67" s="268"/>
      <c r="BE67" s="268"/>
      <c r="BF67" s="268"/>
      <c r="BG67" s="268"/>
      <c r="BH67" s="268"/>
      <c r="BI67" s="268"/>
      <c r="BJ67" s="268"/>
      <c r="BK67" s="268"/>
      <c r="BL67" s="268"/>
      <c r="BM67" s="268"/>
      <c r="BN67" s="268"/>
      <c r="BO67" s="268"/>
      <c r="BP67" s="268"/>
      <c r="BQ67" s="268"/>
      <c r="BR67" s="268"/>
      <c r="BS67" s="268"/>
      <c r="BT67" s="268"/>
      <c r="BU67" s="268"/>
      <c r="BV67" s="268"/>
      <c r="BW67" s="268"/>
      <c r="BX67" s="268"/>
      <c r="BY67" s="268"/>
      <c r="BZ67" s="268"/>
      <c r="CA67" s="268"/>
      <c r="CB67" s="268"/>
      <c r="CC67" s="268"/>
      <c r="CD67" s="268"/>
      <c r="CE67" s="268"/>
      <c r="CF67" s="268"/>
      <c r="CG67" s="268"/>
      <c r="CH67" s="268"/>
      <c r="CI67" s="268"/>
      <c r="CJ67" s="268"/>
      <c r="CK67" s="268"/>
      <c r="CL67" s="268"/>
      <c r="CM67" s="268"/>
      <c r="CN67" s="268"/>
      <c r="CO67" s="268"/>
      <c r="CP67" s="268"/>
      <c r="CQ67" s="268"/>
      <c r="CR67" s="268"/>
      <c r="CS67" s="268"/>
      <c r="CT67" s="268"/>
      <c r="CU67" s="268"/>
      <c r="CV67" s="268"/>
      <c r="CW67" s="268"/>
      <c r="CX67" s="268"/>
      <c r="CY67" s="268"/>
      <c r="CZ67" s="268"/>
      <c r="DA67" s="268"/>
      <c r="DB67" s="268"/>
      <c r="DC67" s="268"/>
      <c r="DD67" s="268"/>
      <c r="DE67" s="268"/>
      <c r="DF67" s="268"/>
      <c r="DG67" s="268"/>
      <c r="DH67" s="268"/>
    </row>
    <row r="68" spans="1:112" ht="16.5" x14ac:dyDescent="0.25">
      <c r="A68" s="278" t="s">
        <v>6</v>
      </c>
      <c r="B68" s="20">
        <v>1.1000000000000001</v>
      </c>
      <c r="C68" s="21" t="s">
        <v>249</v>
      </c>
      <c r="D68" s="355">
        <f>表4_公司資料表!C51</f>
        <v>0</v>
      </c>
      <c r="E68" s="164">
        <f>SUMIF('表7_特殊業務資料表(地震)'!$A:$A,"E1"&amp;表5_地震損失評估!$A68&amp;"Q",'表7_特殊業務資料表(地震)'!$O:$O)</f>
        <v>0</v>
      </c>
      <c r="F68" s="403">
        <f>SUMIF('表7_特殊業務資料表(地震)'!$A:$A,"E1"&amp;表5_地震損失評估!$A68&amp;"L",'表7_特殊業務資料表(地震)'!$Y:$Y)</f>
        <v>0</v>
      </c>
      <c r="G68" s="399">
        <f>表4_公司資料表!D51</f>
        <v>0</v>
      </c>
      <c r="H68" s="164">
        <f>SUMIF('表7_特殊業務資料表(地震)'!$A:$A,"E2"&amp;表5_地震損失評估!$A68&amp;"Q",'表7_特殊業務資料表(地震)'!$O:$O)</f>
        <v>0</v>
      </c>
      <c r="I68" s="403">
        <f>SUMIF('表7_特殊業務資料表(地震)'!$A:$A,"E2"&amp;表5_地震損失評估!$A68&amp;"L",'表7_特殊業務資料表(地震)'!$Y:$Y)</f>
        <v>0</v>
      </c>
      <c r="J68" s="355">
        <f>表4_公司資料表!E51</f>
        <v>0</v>
      </c>
      <c r="K68" s="164">
        <f>表4_公司資料表!F51</f>
        <v>0</v>
      </c>
      <c r="L68" s="164">
        <f>表4_公司資料表!G51</f>
        <v>0</v>
      </c>
      <c r="M68" s="165">
        <f>表4_公司資料表!H51</f>
        <v>0</v>
      </c>
      <c r="N68" s="362">
        <f>表4_公司資料表!I51</f>
        <v>0</v>
      </c>
      <c r="O68" s="111">
        <f>((($D68+$E68+$F68)*'附表1_模型產出係數(水工)'!C6*'附表1_模型產出係數(水工)'!$B$79)+(($G68+$H68+$I68)*'附表1_模型產出係數(水工)'!J6*'附表1_模型產出係數(水工)'!$C$79)+($J68*'附表1_模型產出係數(水工)'!C44*'附表1_模型產出係數(水工)'!$D$79)+($K68*'附表1_模型產出係數(水工)'!J44*'附表1_模型產出係數(水工)'!$E$79)+($L68*'附表1_模型產出係數(水工)'!J25*'附表1_模型產出係數(水工)'!$F$79)+($M68*'附表1_模型產出係數(水工)'!C25*'附表1_模型產出係數(水工)'!$G$79)+($N68*'附表1_模型產出係數(水工)'!C63*'附表1_模型產出係數(水工)'!$H$79))/1000*(1+'附表1_模型產出係數(水工)'!$B$80)*附表1_模型產出係數!$B$45</f>
        <v>0</v>
      </c>
      <c r="P68" s="23">
        <f>((($D68+$E68+$F68)*'附表1_模型產出係數(水工)'!D6*'附表1_模型產出係數(水工)'!$B$79)+(($G68+$H68+$I68)*'附表1_模型產出係數(水工)'!K6*'附表1_模型產出係數(水工)'!$C$79)+($J68*'附表1_模型產出係數(水工)'!D44*'附表1_模型產出係數(水工)'!$D$79)+($K68*'附表1_模型產出係數(水工)'!K44*'附表1_模型產出係數(水工)'!$E$79)+($L68*'附表1_模型產出係數(水工)'!K25*'附表1_模型產出係數(水工)'!$F$79)+($M68*'附表1_模型產出係數(水工)'!D25*'附表1_模型產出係數(水工)'!$G$79)+($N68*'附表1_模型產出係數(水工)'!D63*'附表1_模型產出係數(水工)'!$H$79))/1000*(1+'附表1_模型產出係數(水工)'!$B$80)*附表1_模型產出係數!$B$45</f>
        <v>0</v>
      </c>
      <c r="Q68" s="23">
        <f>((($D68+$E68+$F68)*'附表1_模型產出係數(水工)'!E6*'附表1_模型產出係數(水工)'!$B$79)+(($G68+$H68+$I68)*'附表1_模型產出係數(水工)'!L6*'附表1_模型產出係數(水工)'!$C$79)+($J68*'附表1_模型產出係數(水工)'!E44*'附表1_模型產出係數(水工)'!$D$79)+($K68*'附表1_模型產出係數(水工)'!L44*'附表1_模型產出係數(水工)'!$E$79)+($L68*'附表1_模型產出係數(水工)'!L25*'附表1_模型產出係數(水工)'!$F$79)+($M68*'附表1_模型產出係數(水工)'!E25*'附表1_模型產出係數(水工)'!$G$79)+($N68*'附表1_模型產出係數(水工)'!E63*'附表1_模型產出係數(水工)'!$H$79))/1000*(1+'附表1_模型產出係數(水工)'!$B$80)*附表1_模型產出係數!$B$45</f>
        <v>0</v>
      </c>
      <c r="R68" s="23">
        <f>((($D68+$E68+$F68)*'附表1_模型產出係數(水工)'!F6*'附表1_模型產出係數(水工)'!$B$79)+(($G68+$H68+$I68)*'附表1_模型產出係數(水工)'!M6*'附表1_模型產出係數(水工)'!$C$79)+($J68*'附表1_模型產出係數(水工)'!F44*'附表1_模型產出係數(水工)'!$D$79)+($K68*'附表1_模型產出係數(水工)'!M44*'附表1_模型產出係數(水工)'!$E$79)+($L68*'附表1_模型產出係數(水工)'!M25*'附表1_模型產出係數(水工)'!$F$79)+($M68*'附表1_模型產出係數(水工)'!F25*'附表1_模型產出係數(水工)'!$G$79)+($N68*'附表1_模型產出係數(水工)'!F63*'附表1_模型產出係數(水工)'!$H$79))/1000*(1+'附表1_模型產出係數(水工)'!$B$80)*附表1_模型產出係數!$B$45</f>
        <v>0</v>
      </c>
      <c r="S68" s="24">
        <f>(((($D68+E68)*'附表1_模型產出係數(水工)'!G6+F68*'附表1_模型產出係數(水工)'!AL6)*'附表1_模型產出係數(水工)'!$B$79)+((($G68+$H68)*'附表1_模型產出係數(水工)'!N6+$I68*'附表1_模型產出係數(水工)'!AL25)*'附表1_模型產出係數(水工)'!$C$79)+($J68*'附表1_模型產出係數(水工)'!G44*'附表1_模型產出係數(水工)'!$D$79)+($K68*'附表1_模型產出係數(水工)'!N44*'附表1_模型產出係數(水工)'!$E$79)+($L68*'附表1_模型產出係數(水工)'!N25*'附表1_模型產出係數(水工)'!$F$79)+($M68*'附表1_模型產出係數(水工)'!G25*'附表1_模型產出係數(水工)'!$G$79)+($N68*'附表1_模型產出係數(水工)'!G63*'附表1_模型產出係數(水工)'!$H$79))/1000*(1+'附表1_模型產出係數(水工)'!$B$80)*附表1_模型產出係數!$B$45</f>
        <v>0</v>
      </c>
      <c r="T68" s="268"/>
      <c r="U68" s="278"/>
      <c r="V68" s="280"/>
      <c r="W68" s="280"/>
      <c r="X68" s="280"/>
      <c r="Y68" s="280"/>
      <c r="Z68" s="280"/>
      <c r="AA68" s="27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c r="BQ68" s="268"/>
      <c r="BR68" s="268"/>
      <c r="BS68" s="268"/>
      <c r="BT68" s="268"/>
      <c r="BU68" s="268"/>
      <c r="BV68" s="268"/>
      <c r="BW68" s="268"/>
      <c r="BX68" s="268"/>
      <c r="BY68" s="268"/>
      <c r="BZ68" s="268"/>
      <c r="CA68" s="268"/>
      <c r="CB68" s="268"/>
      <c r="CC68" s="268"/>
      <c r="CD68" s="268"/>
      <c r="CE68" s="268"/>
      <c r="CF68" s="268"/>
      <c r="CG68" s="268"/>
      <c r="CH68" s="268"/>
      <c r="CI68" s="268"/>
      <c r="CJ68" s="268"/>
      <c r="CK68" s="268"/>
      <c r="CL68" s="268"/>
      <c r="CM68" s="268"/>
      <c r="CN68" s="268"/>
      <c r="CO68" s="268"/>
      <c r="CP68" s="268"/>
      <c r="CQ68" s="268"/>
      <c r="CR68" s="268"/>
      <c r="CS68" s="268"/>
      <c r="CT68" s="268"/>
      <c r="CU68" s="268"/>
      <c r="CV68" s="268"/>
      <c r="CW68" s="268"/>
      <c r="CX68" s="268"/>
      <c r="CY68" s="268"/>
      <c r="CZ68" s="268"/>
      <c r="DA68" s="268"/>
      <c r="DB68" s="268"/>
      <c r="DC68" s="268"/>
      <c r="DD68" s="268"/>
      <c r="DE68" s="268"/>
      <c r="DF68" s="268"/>
      <c r="DG68" s="268"/>
      <c r="DH68" s="268"/>
    </row>
    <row r="69" spans="1:112" ht="16.5" x14ac:dyDescent="0.25">
      <c r="A69" s="278" t="s">
        <v>7</v>
      </c>
      <c r="B69" s="20">
        <v>2</v>
      </c>
      <c r="C69" s="21" t="s">
        <v>250</v>
      </c>
      <c r="D69" s="355">
        <f>表4_公司資料表!C52</f>
        <v>0</v>
      </c>
      <c r="E69" s="164">
        <f>SUMIF('表7_特殊業務資料表(地震)'!$A:$A,"E1"&amp;表5_地震損失評估!$A69&amp;"Q",'表7_特殊業務資料表(地震)'!$O:$O)</f>
        <v>0</v>
      </c>
      <c r="F69" s="403">
        <f>SUMIF('表7_特殊業務資料表(地震)'!$A:$A,"E1"&amp;表5_地震損失評估!$A69&amp;"L",'表7_特殊業務資料表(地震)'!$Y:$Y)</f>
        <v>0</v>
      </c>
      <c r="G69" s="399">
        <f>表4_公司資料表!D52</f>
        <v>0</v>
      </c>
      <c r="H69" s="164">
        <f>SUMIF('表7_特殊業務資料表(地震)'!$A:$A,"E2"&amp;表5_地震損失評估!$A69&amp;"Q",'表7_特殊業務資料表(地震)'!$O:$O)</f>
        <v>0</v>
      </c>
      <c r="I69" s="403">
        <f>SUMIF('表7_特殊業務資料表(地震)'!$A:$A,"E2"&amp;表5_地震損失評估!$A69&amp;"L",'表7_特殊業務資料表(地震)'!$Y:$Y)</f>
        <v>0</v>
      </c>
      <c r="J69" s="355">
        <f>表4_公司資料表!E52</f>
        <v>0</v>
      </c>
      <c r="K69" s="164">
        <f>表4_公司資料表!F52</f>
        <v>0</v>
      </c>
      <c r="L69" s="164">
        <f>表4_公司資料表!G52</f>
        <v>0</v>
      </c>
      <c r="M69" s="165">
        <f>表4_公司資料表!H52</f>
        <v>0</v>
      </c>
      <c r="N69" s="362">
        <f>表4_公司資料表!I52</f>
        <v>0</v>
      </c>
      <c r="O69" s="111">
        <f>((($D69+$E69+$F69)*'附表1_模型產出係數(水工)'!C7*'附表1_模型產出係數(水工)'!$B$79)+(($G69+$H69+$I69)*'附表1_模型產出係數(水工)'!J7*'附表1_模型產出係數(水工)'!$C$79)+($J69*'附表1_模型產出係數(水工)'!C45*'附表1_模型產出係數(水工)'!$D$79)+($K69*'附表1_模型產出係數(水工)'!J45*'附表1_模型產出係數(水工)'!$E$79)+($L69*'附表1_模型產出係數(水工)'!J26*'附表1_模型產出係數(水工)'!$F$79)+($M69*'附表1_模型產出係數(水工)'!C26*'附表1_模型產出係數(水工)'!$G$79)+($N69*'附表1_模型產出係數(水工)'!C64*'附表1_模型產出係數(水工)'!$H$79))/1000*(1+'附表1_模型產出係數(水工)'!$B$80)*附表1_模型產出係數!$B$45</f>
        <v>0</v>
      </c>
      <c r="P69" s="23">
        <f>((($D69+$E69+$F69)*'附表1_模型產出係數(水工)'!D7*'附表1_模型產出係數(水工)'!$B$79)+(($G69+$H69+$I69)*'附表1_模型產出係數(水工)'!K7*'附表1_模型產出係數(水工)'!$C$79)+($J69*'附表1_模型產出係數(水工)'!D45*'附表1_模型產出係數(水工)'!$D$79)+($K69*'附表1_模型產出係數(水工)'!K45*'附表1_模型產出係數(水工)'!$E$79)+($L69*'附表1_模型產出係數(水工)'!K26*'附表1_模型產出係數(水工)'!$F$79)+($M69*'附表1_模型產出係數(水工)'!D26*'附表1_模型產出係數(水工)'!$G$79)+($N69*'附表1_模型產出係數(水工)'!D64*'附表1_模型產出係數(水工)'!$H$79))/1000*(1+'附表1_模型產出係數(水工)'!$B$80)*附表1_模型產出係數!$B$45</f>
        <v>0</v>
      </c>
      <c r="Q69" s="23">
        <f>((($D69+$E69+$F69)*'附表1_模型產出係數(水工)'!E7*'附表1_模型產出係數(水工)'!$B$79)+(($G69+$H69+$I69)*'附表1_模型產出係數(水工)'!L7*'附表1_模型產出係數(水工)'!$C$79)+($J69*'附表1_模型產出係數(水工)'!E45*'附表1_模型產出係數(水工)'!$D$79)+($K69*'附表1_模型產出係數(水工)'!L45*'附表1_模型產出係數(水工)'!$E$79)+($L69*'附表1_模型產出係數(水工)'!L26*'附表1_模型產出係數(水工)'!$F$79)+($M69*'附表1_模型產出係數(水工)'!E26*'附表1_模型產出係數(水工)'!$G$79)+($N69*'附表1_模型產出係數(水工)'!E64*'附表1_模型產出係數(水工)'!$H$79))/1000*(1+'附表1_模型產出係數(水工)'!$B$80)*附表1_模型產出係數!$B$45</f>
        <v>0</v>
      </c>
      <c r="R69" s="23">
        <f>((($D69+$E69+$F69)*'附表1_模型產出係數(水工)'!F7*'附表1_模型產出係數(水工)'!$B$79)+(($G69+$H69+$I69)*'附表1_模型產出係數(水工)'!M7*'附表1_模型產出係數(水工)'!$C$79)+($J69*'附表1_模型產出係數(水工)'!F45*'附表1_模型產出係數(水工)'!$D$79)+($K69*'附表1_模型產出係數(水工)'!M45*'附表1_模型產出係數(水工)'!$E$79)+($L69*'附表1_模型產出係數(水工)'!M26*'附表1_模型產出係數(水工)'!$F$79)+($M69*'附表1_模型產出係數(水工)'!F26*'附表1_模型產出係數(水工)'!$G$79)+($N69*'附表1_模型產出係數(水工)'!F64*'附表1_模型產出係數(水工)'!$H$79))/1000*(1+'附表1_模型產出係數(水工)'!$B$80)*附表1_模型產出係數!$B$45</f>
        <v>0</v>
      </c>
      <c r="S69" s="24">
        <f>(((($D69+E69)*'附表1_模型產出係數(水工)'!G7+F69*'附表1_模型產出係數(水工)'!AL7)*'附表1_模型產出係數(水工)'!$B$79)+((($G69+$H69)*'附表1_模型產出係數(水工)'!N7+$I69*'附表1_模型產出係數(水工)'!AL26)*'附表1_模型產出係數(水工)'!$C$79)+($J69*'附表1_模型產出係數(水工)'!G45*'附表1_模型產出係數(水工)'!$D$79)+($K69*'附表1_模型產出係數(水工)'!N45*'附表1_模型產出係數(水工)'!$E$79)+($L69*'附表1_模型產出係數(水工)'!N26*'附表1_模型產出係數(水工)'!$F$79)+($M69*'附表1_模型產出係數(水工)'!G26*'附表1_模型產出係數(水工)'!$G$79)+($N69*'附表1_模型產出係數(水工)'!G64*'附表1_模型產出係數(水工)'!$H$79))/1000*(1+'附表1_模型產出係數(水工)'!$B$80)*附表1_模型產出係數!$B$45</f>
        <v>0</v>
      </c>
      <c r="T69" s="268"/>
      <c r="U69" s="278"/>
      <c r="V69" s="280"/>
      <c r="W69" s="280"/>
      <c r="X69" s="280"/>
      <c r="Y69" s="280"/>
      <c r="Z69" s="280"/>
      <c r="AA69" s="27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8"/>
      <c r="BR69" s="268"/>
      <c r="BS69" s="268"/>
      <c r="BT69" s="268"/>
      <c r="BU69" s="268"/>
      <c r="BV69" s="268"/>
      <c r="BW69" s="268"/>
      <c r="BX69" s="268"/>
      <c r="BY69" s="268"/>
      <c r="BZ69" s="268"/>
      <c r="CA69" s="268"/>
      <c r="CB69" s="268"/>
      <c r="CC69" s="268"/>
      <c r="CD69" s="268"/>
      <c r="CE69" s="268"/>
      <c r="CF69" s="268"/>
      <c r="CG69" s="268"/>
      <c r="CH69" s="268"/>
      <c r="CI69" s="268"/>
      <c r="CJ69" s="268"/>
      <c r="CK69" s="268"/>
      <c r="CL69" s="268"/>
      <c r="CM69" s="268"/>
      <c r="CN69" s="268"/>
      <c r="CO69" s="268"/>
      <c r="CP69" s="268"/>
      <c r="CQ69" s="268"/>
      <c r="CR69" s="268"/>
      <c r="CS69" s="268"/>
      <c r="CT69" s="268"/>
      <c r="CU69" s="268"/>
      <c r="CV69" s="268"/>
      <c r="CW69" s="268"/>
      <c r="CX69" s="268"/>
      <c r="CY69" s="268"/>
      <c r="CZ69" s="268"/>
      <c r="DA69" s="268"/>
      <c r="DB69" s="268"/>
      <c r="DC69" s="268"/>
      <c r="DD69" s="268"/>
      <c r="DE69" s="268"/>
      <c r="DF69" s="268"/>
      <c r="DG69" s="268"/>
      <c r="DH69" s="268"/>
    </row>
    <row r="70" spans="1:112" ht="16.5" x14ac:dyDescent="0.25">
      <c r="A70" s="278" t="s">
        <v>8</v>
      </c>
      <c r="B70" s="20">
        <v>3</v>
      </c>
      <c r="C70" s="21" t="s">
        <v>251</v>
      </c>
      <c r="D70" s="355">
        <f>表4_公司資料表!C53</f>
        <v>0</v>
      </c>
      <c r="E70" s="164">
        <f>SUMIF('表7_特殊業務資料表(地震)'!$A:$A,"E1"&amp;表5_地震損失評估!$A70&amp;"Q",'表7_特殊業務資料表(地震)'!$O:$O)</f>
        <v>0</v>
      </c>
      <c r="F70" s="403">
        <f>SUMIF('表7_特殊業務資料表(地震)'!$A:$A,"E1"&amp;表5_地震損失評估!$A70&amp;"L",'表7_特殊業務資料表(地震)'!$Y:$Y)</f>
        <v>0</v>
      </c>
      <c r="G70" s="399">
        <f>表4_公司資料表!D53</f>
        <v>0</v>
      </c>
      <c r="H70" s="164">
        <f>SUMIF('表7_特殊業務資料表(地震)'!$A:$A,"E2"&amp;表5_地震損失評估!$A70&amp;"Q",'表7_特殊業務資料表(地震)'!$O:$O)</f>
        <v>0</v>
      </c>
      <c r="I70" s="403">
        <f>SUMIF('表7_特殊業務資料表(地震)'!$A:$A,"E2"&amp;表5_地震損失評估!$A70&amp;"L",'表7_特殊業務資料表(地震)'!$Y:$Y)</f>
        <v>0</v>
      </c>
      <c r="J70" s="355">
        <f>表4_公司資料表!E53</f>
        <v>0</v>
      </c>
      <c r="K70" s="164">
        <f>表4_公司資料表!F53</f>
        <v>0</v>
      </c>
      <c r="L70" s="164">
        <f>表4_公司資料表!G53</f>
        <v>0</v>
      </c>
      <c r="M70" s="165">
        <f>表4_公司資料表!H53</f>
        <v>0</v>
      </c>
      <c r="N70" s="166">
        <f>表4_公司資料表!I53</f>
        <v>0</v>
      </c>
      <c r="O70" s="22">
        <f>((($D70+$E70+$F70)*'附表1_模型產出係數(水工)'!C8*'附表1_模型產出係數(水工)'!$B$79)+(($G70+$H70+$I70)*'附表1_模型產出係數(水工)'!J8*'附表1_模型產出係數(水工)'!$C$79)+($J70*'附表1_模型產出係數(水工)'!C46*'附表1_模型產出係數(水工)'!$D$79)+($K70*'附表1_模型產出係數(水工)'!J46*'附表1_模型產出係數(水工)'!$E$79)+($L70*'附表1_模型產出係數(水工)'!J27*'附表1_模型產出係數(水工)'!$F$79)+($M70*'附表1_模型產出係數(水工)'!C27*'附表1_模型產出係數(水工)'!$G$79)+($N70*'附表1_模型產出係數(水工)'!C65*'附表1_模型產出係數(水工)'!$H$79))/1000*(1+'附表1_模型產出係數(水工)'!$B$80)*附表1_模型產出係數!$B$45</f>
        <v>0</v>
      </c>
      <c r="P70" s="23">
        <f>((($D70+$E70+$F70)*'附表1_模型產出係數(水工)'!D8*'附表1_模型產出係數(水工)'!$B$79)+(($G70+$H70+$I70)*'附表1_模型產出係數(水工)'!K8*'附表1_模型產出係數(水工)'!$C$79)+($J70*'附表1_模型產出係數(水工)'!D46*'附表1_模型產出係數(水工)'!$D$79)+($K70*'附表1_模型產出係數(水工)'!K46*'附表1_模型產出係數(水工)'!$E$79)+($L70*'附表1_模型產出係數(水工)'!K27*'附表1_模型產出係數(水工)'!$F$79)+($M70*'附表1_模型產出係數(水工)'!D27*'附表1_模型產出係數(水工)'!$G$79)+($N70*'附表1_模型產出係數(水工)'!D65*'附表1_模型產出係數(水工)'!$H$79))/1000*(1+'附表1_模型產出係數(水工)'!$B$80)*附表1_模型產出係數!$B$45</f>
        <v>0</v>
      </c>
      <c r="Q70" s="23">
        <f>((($D70+$E70+$F70)*'附表1_模型產出係數(水工)'!E8*'附表1_模型產出係數(水工)'!$B$79)+(($G70+$H70+$I70)*'附表1_模型產出係數(水工)'!L8*'附表1_模型產出係數(水工)'!$C$79)+($J70*'附表1_模型產出係數(水工)'!E46*'附表1_模型產出係數(水工)'!$D$79)+($K70*'附表1_模型產出係數(水工)'!L46*'附表1_模型產出係數(水工)'!$E$79)+($L70*'附表1_模型產出係數(水工)'!L27*'附表1_模型產出係數(水工)'!$F$79)+($M70*'附表1_模型產出係數(水工)'!E27*'附表1_模型產出係數(水工)'!$G$79)+($N70*'附表1_模型產出係數(水工)'!E65*'附表1_模型產出係數(水工)'!$H$79))/1000*(1+'附表1_模型產出係數(水工)'!$B$80)*附表1_模型產出係數!$B$45</f>
        <v>0</v>
      </c>
      <c r="R70" s="23">
        <f>((($D70+$E70+$F70)*'附表1_模型產出係數(水工)'!F8*'附表1_模型產出係數(水工)'!$B$79)+(($G70+$H70+$I70)*'附表1_模型產出係數(水工)'!M8*'附表1_模型產出係數(水工)'!$C$79)+($J70*'附表1_模型產出係數(水工)'!F46*'附表1_模型產出係數(水工)'!$D$79)+($K70*'附表1_模型產出係數(水工)'!M46*'附表1_模型產出係數(水工)'!$E$79)+($L70*'附表1_模型產出係數(水工)'!M27*'附表1_模型產出係數(水工)'!$F$79)+($M70*'附表1_模型產出係數(水工)'!F27*'附表1_模型產出係數(水工)'!$G$79)+($N70*'附表1_模型產出係數(水工)'!F65*'附表1_模型產出係數(水工)'!$H$79))/1000*(1+'附表1_模型產出係數(水工)'!$B$80)*附表1_模型產出係數!$B$45</f>
        <v>0</v>
      </c>
      <c r="S70" s="24">
        <f>(((($D70+E70)*'附表1_模型產出係數(水工)'!G8+F70*'附表1_模型產出係數(水工)'!AL8)*'附表1_模型產出係數(水工)'!$B$79)+((($G70+$H70)*'附表1_模型產出係數(水工)'!N8+$I70*'附表1_模型產出係數(水工)'!AL27)*'附表1_模型產出係數(水工)'!$C$79)+($J70*'附表1_模型產出係數(水工)'!G46*'附表1_模型產出係數(水工)'!$D$79)+($K70*'附表1_模型產出係數(水工)'!N46*'附表1_模型產出係數(水工)'!$E$79)+($L70*'附表1_模型產出係數(水工)'!N27*'附表1_模型產出係數(水工)'!$F$79)+($M70*'附表1_模型產出係數(水工)'!G27*'附表1_模型產出係數(水工)'!$G$79)+($N70*'附表1_模型產出係數(水工)'!G65*'附表1_模型產出係數(水工)'!$H$79))/1000*(1+'附表1_模型產出係數(水工)'!$B$80)*附表1_模型產出係數!$B$45</f>
        <v>0</v>
      </c>
      <c r="T70" s="268"/>
      <c r="U70" s="278"/>
      <c r="V70" s="280"/>
      <c r="W70" s="280"/>
      <c r="X70" s="280"/>
      <c r="Y70" s="280"/>
      <c r="Z70" s="280"/>
      <c r="AA70" s="278"/>
      <c r="AB70" s="279"/>
      <c r="AC70" s="279"/>
      <c r="AD70" s="279"/>
      <c r="AE70" s="279"/>
      <c r="AF70" s="279"/>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68"/>
      <c r="BV70" s="268"/>
      <c r="BW70" s="268"/>
      <c r="BX70" s="268"/>
      <c r="BY70" s="268"/>
      <c r="BZ70" s="268"/>
      <c r="CA70" s="268"/>
      <c r="CB70" s="268"/>
      <c r="CC70" s="268"/>
      <c r="CD70" s="268"/>
      <c r="CE70" s="268"/>
      <c r="CF70" s="268"/>
      <c r="CG70" s="268"/>
      <c r="CH70" s="268"/>
      <c r="CI70" s="268"/>
      <c r="CJ70" s="268"/>
      <c r="CK70" s="268"/>
      <c r="CL70" s="268"/>
      <c r="CM70" s="268"/>
      <c r="CN70" s="268"/>
      <c r="CO70" s="268"/>
      <c r="CP70" s="268"/>
      <c r="CQ70" s="268"/>
      <c r="CR70" s="268"/>
      <c r="CS70" s="268"/>
      <c r="CT70" s="268"/>
      <c r="CU70" s="268"/>
      <c r="CV70" s="268"/>
      <c r="CW70" s="268"/>
      <c r="CX70" s="268"/>
      <c r="CY70" s="268"/>
      <c r="CZ70" s="268"/>
      <c r="DA70" s="268"/>
      <c r="DB70" s="268"/>
      <c r="DC70" s="268"/>
      <c r="DD70" s="268"/>
      <c r="DE70" s="268"/>
      <c r="DF70" s="268"/>
      <c r="DG70" s="268"/>
      <c r="DH70" s="268"/>
    </row>
    <row r="71" spans="1:112" ht="16.5" x14ac:dyDescent="0.25">
      <c r="A71" s="278" t="s">
        <v>9</v>
      </c>
      <c r="B71" s="20">
        <v>4</v>
      </c>
      <c r="C71" s="21" t="s">
        <v>252</v>
      </c>
      <c r="D71" s="355">
        <f>表4_公司資料表!C54</f>
        <v>0</v>
      </c>
      <c r="E71" s="164">
        <f>SUMIF('表7_特殊業務資料表(地震)'!$A:$A,"E1"&amp;表5_地震損失評估!$A71&amp;"Q",'表7_特殊業務資料表(地震)'!$O:$O)</f>
        <v>0</v>
      </c>
      <c r="F71" s="403">
        <f>SUMIF('表7_特殊業務資料表(地震)'!$A:$A,"E1"&amp;表5_地震損失評估!$A71&amp;"L",'表7_特殊業務資料表(地震)'!$Y:$Y)</f>
        <v>0</v>
      </c>
      <c r="G71" s="399">
        <f>表4_公司資料表!D54</f>
        <v>0</v>
      </c>
      <c r="H71" s="164">
        <f>SUMIF('表7_特殊業務資料表(地震)'!$A:$A,"E2"&amp;表5_地震損失評估!$A71&amp;"Q",'表7_特殊業務資料表(地震)'!$O:$O)</f>
        <v>0</v>
      </c>
      <c r="I71" s="403">
        <f>SUMIF('表7_特殊業務資料表(地震)'!$A:$A,"E2"&amp;表5_地震損失評估!$A71&amp;"L",'表7_特殊業務資料表(地震)'!$Y:$Y)</f>
        <v>0</v>
      </c>
      <c r="J71" s="355">
        <f>表4_公司資料表!E54</f>
        <v>0</v>
      </c>
      <c r="K71" s="164">
        <f>表4_公司資料表!F54</f>
        <v>0</v>
      </c>
      <c r="L71" s="164">
        <f>表4_公司資料表!G54</f>
        <v>0</v>
      </c>
      <c r="M71" s="165">
        <f>表4_公司資料表!H54</f>
        <v>0</v>
      </c>
      <c r="N71" s="166">
        <f>表4_公司資料表!I54</f>
        <v>0</v>
      </c>
      <c r="O71" s="22">
        <f>((($D71+$E71+$F71)*'附表1_模型產出係數(水工)'!C9*'附表1_模型產出係數(水工)'!$B$79)+(($G71+$H71+$I71)*'附表1_模型產出係數(水工)'!J9*'附表1_模型產出係數(水工)'!$C$79)+($J71*'附表1_模型產出係數(水工)'!C47*'附表1_模型產出係數(水工)'!$D$79)+($K71*'附表1_模型產出係數(水工)'!J47*'附表1_模型產出係數(水工)'!$E$79)+($L71*'附表1_模型產出係數(水工)'!J28*'附表1_模型產出係數(水工)'!$F$79)+($M71*'附表1_模型產出係數(水工)'!C28*'附表1_模型產出係數(水工)'!$G$79)+($N71*'附表1_模型產出係數(水工)'!C66*'附表1_模型產出係數(水工)'!$H$79))/1000*(1+'附表1_模型產出係數(水工)'!$B$80)*附表1_模型產出係數!$B$45</f>
        <v>0</v>
      </c>
      <c r="P71" s="23">
        <f>((($D71+$E71+$F71)*'附表1_模型產出係數(水工)'!D9*'附表1_模型產出係數(水工)'!$B$79)+(($G71+$H71+$I71)*'附表1_模型產出係數(水工)'!K9*'附表1_模型產出係數(水工)'!$C$79)+($J71*'附表1_模型產出係數(水工)'!D47*'附表1_模型產出係數(水工)'!$D$79)+($K71*'附表1_模型產出係數(水工)'!K47*'附表1_模型產出係數(水工)'!$E$79)+($L71*'附表1_模型產出係數(水工)'!K28*'附表1_模型產出係數(水工)'!$F$79)+($M71*'附表1_模型產出係數(水工)'!D28*'附表1_模型產出係數(水工)'!$G$79)+($N71*'附表1_模型產出係數(水工)'!D66*'附表1_模型產出係數(水工)'!$H$79))/1000*(1+'附表1_模型產出係數(水工)'!$B$80)*附表1_模型產出係數!$B$45</f>
        <v>0</v>
      </c>
      <c r="Q71" s="23">
        <f>((($D71+$E71+$F71)*'附表1_模型產出係數(水工)'!E9*'附表1_模型產出係數(水工)'!$B$79)+(($G71+$H71+$I71)*'附表1_模型產出係數(水工)'!L9*'附表1_模型產出係數(水工)'!$C$79)+($J71*'附表1_模型產出係數(水工)'!E47*'附表1_模型產出係數(水工)'!$D$79)+($K71*'附表1_模型產出係數(水工)'!L47*'附表1_模型產出係數(水工)'!$E$79)+($L71*'附表1_模型產出係數(水工)'!L28*'附表1_模型產出係數(水工)'!$F$79)+($M71*'附表1_模型產出係數(水工)'!E28*'附表1_模型產出係數(水工)'!$G$79)+($N71*'附表1_模型產出係數(水工)'!E66*'附表1_模型產出係數(水工)'!$H$79))/1000*(1+'附表1_模型產出係數(水工)'!$B$80)*附表1_模型產出係數!$B$45</f>
        <v>0</v>
      </c>
      <c r="R71" s="23">
        <f>((($D71+$E71+$F71)*'附表1_模型產出係數(水工)'!F9*'附表1_模型產出係數(水工)'!$B$79)+(($G71+$H71+$I71)*'附表1_模型產出係數(水工)'!M9*'附表1_模型產出係數(水工)'!$C$79)+($J71*'附表1_模型產出係數(水工)'!F47*'附表1_模型產出係數(水工)'!$D$79)+($K71*'附表1_模型產出係數(水工)'!M47*'附表1_模型產出係數(水工)'!$E$79)+($L71*'附表1_模型產出係數(水工)'!M28*'附表1_模型產出係數(水工)'!$F$79)+($M71*'附表1_模型產出係數(水工)'!F28*'附表1_模型產出係數(水工)'!$G$79)+($N71*'附表1_模型產出係數(水工)'!F66*'附表1_模型產出係數(水工)'!$H$79))/1000*(1+'附表1_模型產出係數(水工)'!$B$80)*附表1_模型產出係數!$B$45</f>
        <v>0</v>
      </c>
      <c r="S71" s="24">
        <f>(((($D71+E71)*'附表1_模型產出係數(水工)'!G9+F71*'附表1_模型產出係數(水工)'!AL9)*'附表1_模型產出係數(水工)'!$B$79)+((($G71+$H71)*'附表1_模型產出係數(水工)'!N9+$I71*'附表1_模型產出係數(水工)'!AL28)*'附表1_模型產出係數(水工)'!$C$79)+($J71*'附表1_模型產出係數(水工)'!G47*'附表1_模型產出係數(水工)'!$D$79)+($K71*'附表1_模型產出係數(水工)'!N47*'附表1_模型產出係數(水工)'!$E$79)+($L71*'附表1_模型產出係數(水工)'!N28*'附表1_模型產出係數(水工)'!$F$79)+($M71*'附表1_模型產出係數(水工)'!G28*'附表1_模型產出係數(水工)'!$G$79)+($N71*'附表1_模型產出係數(水工)'!G66*'附表1_模型產出係數(水工)'!$H$79))/1000*(1+'附表1_模型產出係數(水工)'!$B$80)*附表1_模型產出係數!$B$45</f>
        <v>0</v>
      </c>
      <c r="T71" s="268"/>
      <c r="U71" s="278"/>
      <c r="V71" s="280"/>
      <c r="W71" s="280"/>
      <c r="X71" s="280"/>
      <c r="Y71" s="280"/>
      <c r="Z71" s="280"/>
      <c r="AA71" s="27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268"/>
      <c r="AZ71" s="268"/>
      <c r="BA71" s="268"/>
      <c r="BB71" s="268"/>
      <c r="BC71" s="268"/>
      <c r="BD71" s="268"/>
      <c r="BE71" s="268"/>
      <c r="BF71" s="268"/>
      <c r="BG71" s="268"/>
      <c r="BH71" s="268"/>
      <c r="BI71" s="268"/>
      <c r="BJ71" s="268"/>
      <c r="BK71" s="268"/>
      <c r="BL71" s="268"/>
      <c r="BM71" s="268"/>
      <c r="BN71" s="268"/>
      <c r="BO71" s="268"/>
      <c r="BP71" s="268"/>
      <c r="BQ71" s="268"/>
      <c r="BR71" s="268"/>
      <c r="BS71" s="268"/>
      <c r="BT71" s="268"/>
      <c r="BU71" s="268"/>
      <c r="BV71" s="268"/>
      <c r="BW71" s="268"/>
      <c r="BX71" s="268"/>
      <c r="BY71" s="268"/>
      <c r="BZ71" s="268"/>
      <c r="CA71" s="268"/>
      <c r="CB71" s="268"/>
      <c r="CC71" s="268"/>
      <c r="CD71" s="268"/>
      <c r="CE71" s="268"/>
      <c r="CF71" s="268"/>
      <c r="CG71" s="268"/>
      <c r="CH71" s="268"/>
      <c r="CI71" s="268"/>
      <c r="CJ71" s="268"/>
      <c r="CK71" s="268"/>
      <c r="CL71" s="268"/>
      <c r="CM71" s="268"/>
      <c r="CN71" s="268"/>
      <c r="CO71" s="268"/>
      <c r="CP71" s="268"/>
      <c r="CQ71" s="268"/>
      <c r="CR71" s="268"/>
      <c r="CS71" s="268"/>
      <c r="CT71" s="268"/>
      <c r="CU71" s="268"/>
      <c r="CV71" s="268"/>
      <c r="CW71" s="268"/>
      <c r="CX71" s="268"/>
      <c r="CY71" s="268"/>
      <c r="CZ71" s="268"/>
      <c r="DA71" s="268"/>
      <c r="DB71" s="268"/>
      <c r="DC71" s="268"/>
      <c r="DD71" s="268"/>
      <c r="DE71" s="268"/>
      <c r="DF71" s="268"/>
      <c r="DG71" s="268"/>
      <c r="DH71" s="268"/>
    </row>
    <row r="72" spans="1:112" ht="16.5" x14ac:dyDescent="0.25">
      <c r="A72" s="278" t="s">
        <v>10</v>
      </c>
      <c r="B72" s="20">
        <v>5</v>
      </c>
      <c r="C72" s="21" t="s">
        <v>253</v>
      </c>
      <c r="D72" s="355">
        <f>表4_公司資料表!C55</f>
        <v>0</v>
      </c>
      <c r="E72" s="164">
        <f>SUMIF('表7_特殊業務資料表(地震)'!$A:$A,"E1"&amp;表5_地震損失評估!$A72&amp;"Q",'表7_特殊業務資料表(地震)'!$O:$O)</f>
        <v>0</v>
      </c>
      <c r="F72" s="403">
        <f>SUMIF('表7_特殊業務資料表(地震)'!$A:$A,"E1"&amp;表5_地震損失評估!$A72&amp;"L",'表7_特殊業務資料表(地震)'!$Y:$Y)</f>
        <v>0</v>
      </c>
      <c r="G72" s="399">
        <f>表4_公司資料表!D55</f>
        <v>0</v>
      </c>
      <c r="H72" s="164">
        <f>SUMIF('表7_特殊業務資料表(地震)'!$A:$A,"E2"&amp;表5_地震損失評估!$A72&amp;"Q",'表7_特殊業務資料表(地震)'!$O:$O)</f>
        <v>0</v>
      </c>
      <c r="I72" s="403">
        <f>SUMIF('表7_特殊業務資料表(地震)'!$A:$A,"E2"&amp;表5_地震損失評估!$A72&amp;"L",'表7_特殊業務資料表(地震)'!$Y:$Y)</f>
        <v>0</v>
      </c>
      <c r="J72" s="355">
        <f>表4_公司資料表!E55</f>
        <v>0</v>
      </c>
      <c r="K72" s="164">
        <f>表4_公司資料表!F55</f>
        <v>0</v>
      </c>
      <c r="L72" s="164">
        <f>表4_公司資料表!G55</f>
        <v>0</v>
      </c>
      <c r="M72" s="165">
        <f>表4_公司資料表!H55</f>
        <v>0</v>
      </c>
      <c r="N72" s="166">
        <f>表4_公司資料表!I55</f>
        <v>0</v>
      </c>
      <c r="O72" s="22">
        <f>((($D72+$E72+$F72)*'附表1_模型產出係數(水工)'!C10*'附表1_模型產出係數(水工)'!$B$79)+(($G72+$H72+$I72)*'附表1_模型產出係數(水工)'!J10*'附表1_模型產出係數(水工)'!$C$79)+($J72*'附表1_模型產出係數(水工)'!C48*'附表1_模型產出係數(水工)'!$D$79)+($K72*'附表1_模型產出係數(水工)'!J48*'附表1_模型產出係數(水工)'!$E$79)+($L72*'附表1_模型產出係數(水工)'!J29*'附表1_模型產出係數(水工)'!$F$79)+($M72*'附表1_模型產出係數(水工)'!C29*'附表1_模型產出係數(水工)'!$G$79)+($N72*'附表1_模型產出係數(水工)'!C67*'附表1_模型產出係數(水工)'!$H$79))/1000*(1+'附表1_模型產出係數(水工)'!$B$80)*附表1_模型產出係數!$B$45</f>
        <v>0</v>
      </c>
      <c r="P72" s="23">
        <f>((($D72+$E72+$F72)*'附表1_模型產出係數(水工)'!D10*'附表1_模型產出係數(水工)'!$B$79)+(($G72+$H72+$I72)*'附表1_模型產出係數(水工)'!K10*'附表1_模型產出係數(水工)'!$C$79)+($J72*'附表1_模型產出係數(水工)'!D48*'附表1_模型產出係數(水工)'!$D$79)+($K72*'附表1_模型產出係數(水工)'!K48*'附表1_模型產出係數(水工)'!$E$79)+($L72*'附表1_模型產出係數(水工)'!K29*'附表1_模型產出係數(水工)'!$F$79)+($M72*'附表1_模型產出係數(水工)'!D29*'附表1_模型產出係數(水工)'!$G$79)+($N72*'附表1_模型產出係數(水工)'!D67*'附表1_模型產出係數(水工)'!$H$79))/1000*(1+'附表1_模型產出係數(水工)'!$B$80)*附表1_模型產出係數!$B$45</f>
        <v>0</v>
      </c>
      <c r="Q72" s="23">
        <f>((($D72+$E72+$F72)*'附表1_模型產出係數(水工)'!E10*'附表1_模型產出係數(水工)'!$B$79)+(($G72+$H72+$I72)*'附表1_模型產出係數(水工)'!L10*'附表1_模型產出係數(水工)'!$C$79)+($J72*'附表1_模型產出係數(水工)'!E48*'附表1_模型產出係數(水工)'!$D$79)+($K72*'附表1_模型產出係數(水工)'!L48*'附表1_模型產出係數(水工)'!$E$79)+($L72*'附表1_模型產出係數(水工)'!L29*'附表1_模型產出係數(水工)'!$F$79)+($M72*'附表1_模型產出係數(水工)'!E29*'附表1_模型產出係數(水工)'!$G$79)+($N72*'附表1_模型產出係數(水工)'!E67*'附表1_模型產出係數(水工)'!$H$79))/1000*(1+'附表1_模型產出係數(水工)'!$B$80)*附表1_模型產出係數!$B$45</f>
        <v>0</v>
      </c>
      <c r="R72" s="23">
        <f>((($D72+$E72+$F72)*'附表1_模型產出係數(水工)'!F10*'附表1_模型產出係數(水工)'!$B$79)+(($G72+$H72+$I72)*'附表1_模型產出係數(水工)'!M10*'附表1_模型產出係數(水工)'!$C$79)+($J72*'附表1_模型產出係數(水工)'!F48*'附表1_模型產出係數(水工)'!$D$79)+($K72*'附表1_模型產出係數(水工)'!M48*'附表1_模型產出係數(水工)'!$E$79)+($L72*'附表1_模型產出係數(水工)'!M29*'附表1_模型產出係數(水工)'!$F$79)+($M72*'附表1_模型產出係數(水工)'!F29*'附表1_模型產出係數(水工)'!$G$79)+($N72*'附表1_模型產出係數(水工)'!F67*'附表1_模型產出係數(水工)'!$H$79))/1000*(1+'附表1_模型產出係數(水工)'!$B$80)*附表1_模型產出係數!$B$45</f>
        <v>0</v>
      </c>
      <c r="S72" s="24">
        <f>(((($D72+E72)*'附表1_模型產出係數(水工)'!G10+F72*'附表1_模型產出係數(水工)'!AL10)*'附表1_模型產出係數(水工)'!$B$79)+((($G72+$H72)*'附表1_模型產出係數(水工)'!N10+$I72*'附表1_模型產出係數(水工)'!AL29)*'附表1_模型產出係數(水工)'!$C$79)+($J72*'附表1_模型產出係數(水工)'!G48*'附表1_模型產出係數(水工)'!$D$79)+($K72*'附表1_模型產出係數(水工)'!N48*'附表1_模型產出係數(水工)'!$E$79)+($L72*'附表1_模型產出係數(水工)'!N29*'附表1_模型產出係數(水工)'!$F$79)+($M72*'附表1_模型產出係數(水工)'!G29*'附表1_模型產出係數(水工)'!$G$79)+($N72*'附表1_模型產出係數(水工)'!G67*'附表1_模型產出係數(水工)'!$H$79))/1000*(1+'附表1_模型產出係數(水工)'!$B$80)*附表1_模型產出係數!$B$45</f>
        <v>0</v>
      </c>
      <c r="T72" s="268"/>
      <c r="U72" s="278"/>
      <c r="V72" s="280"/>
      <c r="W72" s="280"/>
      <c r="X72" s="280"/>
      <c r="Y72" s="280"/>
      <c r="Z72" s="280"/>
      <c r="AA72" s="27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68"/>
      <c r="BV72" s="268"/>
      <c r="BW72" s="268"/>
      <c r="BX72" s="268"/>
      <c r="BY72" s="268"/>
      <c r="BZ72" s="268"/>
      <c r="CA72" s="268"/>
      <c r="CB72" s="268"/>
      <c r="CC72" s="268"/>
      <c r="CD72" s="268"/>
      <c r="CE72" s="268"/>
      <c r="CF72" s="268"/>
      <c r="CG72" s="268"/>
      <c r="CH72" s="268"/>
      <c r="CI72" s="268"/>
      <c r="CJ72" s="268"/>
      <c r="CK72" s="268"/>
      <c r="CL72" s="268"/>
      <c r="CM72" s="268"/>
      <c r="CN72" s="268"/>
      <c r="CO72" s="268"/>
      <c r="CP72" s="268"/>
      <c r="CQ72" s="268"/>
      <c r="CR72" s="268"/>
      <c r="CS72" s="268"/>
      <c r="CT72" s="268"/>
      <c r="CU72" s="268"/>
      <c r="CV72" s="268"/>
      <c r="CW72" s="268"/>
      <c r="CX72" s="268"/>
      <c r="CY72" s="268"/>
      <c r="CZ72" s="268"/>
      <c r="DA72" s="268"/>
      <c r="DB72" s="268"/>
      <c r="DC72" s="268"/>
      <c r="DD72" s="268"/>
      <c r="DE72" s="268"/>
      <c r="DF72" s="268"/>
      <c r="DG72" s="268"/>
      <c r="DH72" s="268"/>
    </row>
    <row r="73" spans="1:112" ht="16.5" x14ac:dyDescent="0.25">
      <c r="A73" s="278" t="s">
        <v>11</v>
      </c>
      <c r="B73" s="20">
        <v>6</v>
      </c>
      <c r="C73" s="21" t="s">
        <v>254</v>
      </c>
      <c r="D73" s="355">
        <f>表4_公司資料表!C56</f>
        <v>0</v>
      </c>
      <c r="E73" s="164">
        <f>SUMIF('表7_特殊業務資料表(地震)'!$A:$A,"E1"&amp;表5_地震損失評估!$A73&amp;"Q",'表7_特殊業務資料表(地震)'!$O:$O)</f>
        <v>0</v>
      </c>
      <c r="F73" s="403">
        <f>SUMIF('表7_特殊業務資料表(地震)'!$A:$A,"E1"&amp;表5_地震損失評估!$A73&amp;"L",'表7_特殊業務資料表(地震)'!$Y:$Y)</f>
        <v>0</v>
      </c>
      <c r="G73" s="399">
        <f>表4_公司資料表!D56</f>
        <v>0</v>
      </c>
      <c r="H73" s="164">
        <f>SUMIF('表7_特殊業務資料表(地震)'!$A:$A,"E2"&amp;表5_地震損失評估!$A73&amp;"Q",'表7_特殊業務資料表(地震)'!$O:$O)</f>
        <v>0</v>
      </c>
      <c r="I73" s="403">
        <f>SUMIF('表7_特殊業務資料表(地震)'!$A:$A,"E2"&amp;表5_地震損失評估!$A73&amp;"L",'表7_特殊業務資料表(地震)'!$Y:$Y)</f>
        <v>0</v>
      </c>
      <c r="J73" s="355">
        <f>表4_公司資料表!E56</f>
        <v>0</v>
      </c>
      <c r="K73" s="164">
        <f>表4_公司資料表!F56</f>
        <v>0</v>
      </c>
      <c r="L73" s="164">
        <f>表4_公司資料表!G56</f>
        <v>0</v>
      </c>
      <c r="M73" s="165">
        <f>表4_公司資料表!H56</f>
        <v>0</v>
      </c>
      <c r="N73" s="166">
        <f>表4_公司資料表!I56</f>
        <v>0</v>
      </c>
      <c r="O73" s="22">
        <f>((($D73+$E73+$F73)*'附表1_模型產出係數(水工)'!C11*'附表1_模型產出係數(水工)'!$B$79)+(($G73+$H73+$I73)*'附表1_模型產出係數(水工)'!J11*'附表1_模型產出係數(水工)'!$C$79)+($J73*'附表1_模型產出係數(水工)'!C49*'附表1_模型產出係數(水工)'!$D$79)+($K73*'附表1_模型產出係數(水工)'!J49*'附表1_模型產出係數(水工)'!$E$79)+($L73*'附表1_模型產出係數(水工)'!J30*'附表1_模型產出係數(水工)'!$F$79)+($M73*'附表1_模型產出係數(水工)'!C30*'附表1_模型產出係數(水工)'!$G$79)+($N73*'附表1_模型產出係數(水工)'!C68*'附表1_模型產出係數(水工)'!$H$79))/1000*(1+'附表1_模型產出係數(水工)'!$B$80)*附表1_模型產出係數!$B$45</f>
        <v>0</v>
      </c>
      <c r="P73" s="23">
        <f>((($D73+$E73+$F73)*'附表1_模型產出係數(水工)'!D11*'附表1_模型產出係數(水工)'!$B$79)+(($G73+$H73+$I73)*'附表1_模型產出係數(水工)'!K11*'附表1_模型產出係數(水工)'!$C$79)+($J73*'附表1_模型產出係數(水工)'!D49*'附表1_模型產出係數(水工)'!$D$79)+($K73*'附表1_模型產出係數(水工)'!K49*'附表1_模型產出係數(水工)'!$E$79)+($L73*'附表1_模型產出係數(水工)'!K30*'附表1_模型產出係數(水工)'!$F$79)+($M73*'附表1_模型產出係數(水工)'!D30*'附表1_模型產出係數(水工)'!$G$79)+($N73*'附表1_模型產出係數(水工)'!D68*'附表1_模型產出係數(水工)'!$H$79))/1000*(1+'附表1_模型產出係數(水工)'!$B$80)*附表1_模型產出係數!$B$45</f>
        <v>0</v>
      </c>
      <c r="Q73" s="23">
        <f>((($D73+$E73+$F73)*'附表1_模型產出係數(水工)'!E11*'附表1_模型產出係數(水工)'!$B$79)+(($G73+$H73+$I73)*'附表1_模型產出係數(水工)'!L11*'附表1_模型產出係數(水工)'!$C$79)+($J73*'附表1_模型產出係數(水工)'!E49*'附表1_模型產出係數(水工)'!$D$79)+($K73*'附表1_模型產出係數(水工)'!L49*'附表1_模型產出係數(水工)'!$E$79)+($L73*'附表1_模型產出係數(水工)'!L30*'附表1_模型產出係數(水工)'!$F$79)+($M73*'附表1_模型產出係數(水工)'!E30*'附表1_模型產出係數(水工)'!$G$79)+($N73*'附表1_模型產出係數(水工)'!E68*'附表1_模型產出係數(水工)'!$H$79))/1000*(1+'附表1_模型產出係數(水工)'!$B$80)*附表1_模型產出係數!$B$45</f>
        <v>0</v>
      </c>
      <c r="R73" s="23">
        <f>((($D73+$E73+$F73)*'附表1_模型產出係數(水工)'!F11*'附表1_模型產出係數(水工)'!$B$79)+(($G73+$H73+$I73)*'附表1_模型產出係數(水工)'!M11*'附表1_模型產出係數(水工)'!$C$79)+($J73*'附表1_模型產出係數(水工)'!F49*'附表1_模型產出係數(水工)'!$D$79)+($K73*'附表1_模型產出係數(水工)'!M49*'附表1_模型產出係數(水工)'!$E$79)+($L73*'附表1_模型產出係數(水工)'!M30*'附表1_模型產出係數(水工)'!$F$79)+($M73*'附表1_模型產出係數(水工)'!F30*'附表1_模型產出係數(水工)'!$G$79)+($N73*'附表1_模型產出係數(水工)'!F68*'附表1_模型產出係數(水工)'!$H$79))/1000*(1+'附表1_模型產出係數(水工)'!$B$80)*附表1_模型產出係數!$B$45</f>
        <v>0</v>
      </c>
      <c r="S73" s="24">
        <f>(((($D73+E73)*'附表1_模型產出係數(水工)'!G11+F73*'附表1_模型產出係數(水工)'!AL11)*'附表1_模型產出係數(水工)'!$B$79)+((($G73+$H73)*'附表1_模型產出係數(水工)'!N11+$I73*'附表1_模型產出係數(水工)'!AL30)*'附表1_模型產出係數(水工)'!$C$79)+($J73*'附表1_模型產出係數(水工)'!G49*'附表1_模型產出係數(水工)'!$D$79)+($K73*'附表1_模型產出係數(水工)'!N49*'附表1_模型產出係數(水工)'!$E$79)+($L73*'附表1_模型產出係數(水工)'!N30*'附表1_模型產出係數(水工)'!$F$79)+($M73*'附表1_模型產出係數(水工)'!G30*'附表1_模型產出係數(水工)'!$G$79)+($N73*'附表1_模型產出係數(水工)'!G68*'附表1_模型產出係數(水工)'!$H$79))/1000*(1+'附表1_模型產出係數(水工)'!$B$80)*附表1_模型產出係數!$B$45</f>
        <v>0</v>
      </c>
      <c r="T73" s="268"/>
      <c r="U73" s="278"/>
      <c r="V73" s="280"/>
      <c r="W73" s="280"/>
      <c r="X73" s="280"/>
      <c r="Y73" s="280"/>
      <c r="Z73" s="280"/>
      <c r="AA73" s="27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68"/>
      <c r="BV73" s="268"/>
      <c r="BW73" s="268"/>
      <c r="BX73" s="268"/>
      <c r="BY73" s="268"/>
      <c r="BZ73" s="268"/>
      <c r="CA73" s="268"/>
      <c r="CB73" s="268"/>
      <c r="CC73" s="268"/>
      <c r="CD73" s="268"/>
      <c r="CE73" s="268"/>
      <c r="CF73" s="268"/>
      <c r="CG73" s="268"/>
      <c r="CH73" s="268"/>
      <c r="CI73" s="268"/>
      <c r="CJ73" s="268"/>
      <c r="CK73" s="268"/>
      <c r="CL73" s="268"/>
      <c r="CM73" s="268"/>
      <c r="CN73" s="268"/>
      <c r="CO73" s="268"/>
      <c r="CP73" s="268"/>
      <c r="CQ73" s="268"/>
      <c r="CR73" s="268"/>
      <c r="CS73" s="268"/>
      <c r="CT73" s="268"/>
      <c r="CU73" s="268"/>
      <c r="CV73" s="268"/>
      <c r="CW73" s="268"/>
      <c r="CX73" s="268"/>
      <c r="CY73" s="268"/>
      <c r="CZ73" s="268"/>
      <c r="DA73" s="268"/>
      <c r="DB73" s="268"/>
      <c r="DC73" s="268"/>
      <c r="DD73" s="268"/>
      <c r="DE73" s="268"/>
      <c r="DF73" s="268"/>
      <c r="DG73" s="268"/>
      <c r="DH73" s="268"/>
    </row>
    <row r="74" spans="1:112" ht="16.5" x14ac:dyDescent="0.25">
      <c r="A74" s="278" t="s">
        <v>12</v>
      </c>
      <c r="B74" s="20">
        <v>7</v>
      </c>
      <c r="C74" s="21" t="s">
        <v>255</v>
      </c>
      <c r="D74" s="355">
        <f>表4_公司資料表!C57</f>
        <v>0</v>
      </c>
      <c r="E74" s="164">
        <f>SUMIF('表7_特殊業務資料表(地震)'!$A:$A,"E1"&amp;表5_地震損失評估!$A74&amp;"Q",'表7_特殊業務資料表(地震)'!$O:$O)</f>
        <v>0</v>
      </c>
      <c r="F74" s="403">
        <f>SUMIF('表7_特殊業務資料表(地震)'!$A:$A,"E1"&amp;表5_地震損失評估!$A74&amp;"L",'表7_特殊業務資料表(地震)'!$Y:$Y)</f>
        <v>0</v>
      </c>
      <c r="G74" s="399">
        <f>表4_公司資料表!D57</f>
        <v>0</v>
      </c>
      <c r="H74" s="164">
        <f>SUMIF('表7_特殊業務資料表(地震)'!$A:$A,"E2"&amp;表5_地震損失評估!$A74&amp;"Q",'表7_特殊業務資料表(地震)'!$O:$O)</f>
        <v>0</v>
      </c>
      <c r="I74" s="403">
        <f>SUMIF('表7_特殊業務資料表(地震)'!$A:$A,"E2"&amp;表5_地震損失評估!$A74&amp;"L",'表7_特殊業務資料表(地震)'!$Y:$Y)</f>
        <v>0</v>
      </c>
      <c r="J74" s="355">
        <f>表4_公司資料表!E57</f>
        <v>0</v>
      </c>
      <c r="K74" s="164">
        <f>表4_公司資料表!F57</f>
        <v>0</v>
      </c>
      <c r="L74" s="164">
        <f>表4_公司資料表!G57</f>
        <v>0</v>
      </c>
      <c r="M74" s="165">
        <f>表4_公司資料表!H57</f>
        <v>0</v>
      </c>
      <c r="N74" s="166">
        <f>表4_公司資料表!I57</f>
        <v>0</v>
      </c>
      <c r="O74" s="22">
        <f>((($D74+$E74+$F74)*'附表1_模型產出係數(水工)'!C12*'附表1_模型產出係數(水工)'!$B$79)+(($G74+$H74+$I74)*'附表1_模型產出係數(水工)'!J12*'附表1_模型產出係數(水工)'!$C$79)+($J74*'附表1_模型產出係數(水工)'!C50*'附表1_模型產出係數(水工)'!$D$79)+($K74*'附表1_模型產出係數(水工)'!J50*'附表1_模型產出係數(水工)'!$E$79)+($L74*'附表1_模型產出係數(水工)'!J31*'附表1_模型產出係數(水工)'!$F$79)+($M74*'附表1_模型產出係數(水工)'!C31*'附表1_模型產出係數(水工)'!$G$79)+($N74*'附表1_模型產出係數(水工)'!C69*'附表1_模型產出係數(水工)'!$H$79))/1000*(1+'附表1_模型產出係數(水工)'!$B$80)*附表1_模型產出係數!$B$45</f>
        <v>0</v>
      </c>
      <c r="P74" s="23">
        <f>((($D74+$E74+$F74)*'附表1_模型產出係數(水工)'!D12*'附表1_模型產出係數(水工)'!$B$79)+(($G74+$H74+$I74)*'附表1_模型產出係數(水工)'!K12*'附表1_模型產出係數(水工)'!$C$79)+($J74*'附表1_模型產出係數(水工)'!D50*'附表1_模型產出係數(水工)'!$D$79)+($K74*'附表1_模型產出係數(水工)'!K50*'附表1_模型產出係數(水工)'!$E$79)+($L74*'附表1_模型產出係數(水工)'!K31*'附表1_模型產出係數(水工)'!$F$79)+($M74*'附表1_模型產出係數(水工)'!D31*'附表1_模型產出係數(水工)'!$G$79)+($N74*'附表1_模型產出係數(水工)'!D69*'附表1_模型產出係數(水工)'!$H$79))/1000*(1+'附表1_模型產出係數(水工)'!$B$80)*附表1_模型產出係數!$B$45</f>
        <v>0</v>
      </c>
      <c r="Q74" s="23">
        <f>((($D74+$E74+$F74)*'附表1_模型產出係數(水工)'!E12*'附表1_模型產出係數(水工)'!$B$79)+(($G74+$H74+$I74)*'附表1_模型產出係數(水工)'!L12*'附表1_模型產出係數(水工)'!$C$79)+($J74*'附表1_模型產出係數(水工)'!E50*'附表1_模型產出係數(水工)'!$D$79)+($K74*'附表1_模型產出係數(水工)'!L50*'附表1_模型產出係數(水工)'!$E$79)+($L74*'附表1_模型產出係數(水工)'!L31*'附表1_模型產出係數(水工)'!$F$79)+($M74*'附表1_模型產出係數(水工)'!E31*'附表1_模型產出係數(水工)'!$G$79)+($N74*'附表1_模型產出係數(水工)'!E69*'附表1_模型產出係數(水工)'!$H$79))/1000*(1+'附表1_模型產出係數(水工)'!$B$80)*附表1_模型產出係數!$B$45</f>
        <v>0</v>
      </c>
      <c r="R74" s="23">
        <f>((($D74+$E74+$F74)*'附表1_模型產出係數(水工)'!F12*'附表1_模型產出係數(水工)'!$B$79)+(($G74+$H74+$I74)*'附表1_模型產出係數(水工)'!M12*'附表1_模型產出係數(水工)'!$C$79)+($J74*'附表1_模型產出係數(水工)'!F50*'附表1_模型產出係數(水工)'!$D$79)+($K74*'附表1_模型產出係數(水工)'!M50*'附表1_模型產出係數(水工)'!$E$79)+($L74*'附表1_模型產出係數(水工)'!M31*'附表1_模型產出係數(水工)'!$F$79)+($M74*'附表1_模型產出係數(水工)'!F31*'附表1_模型產出係數(水工)'!$G$79)+($N74*'附表1_模型產出係數(水工)'!F69*'附表1_模型產出係數(水工)'!$H$79))/1000*(1+'附表1_模型產出係數(水工)'!$B$80)*附表1_模型產出係數!$B$45</f>
        <v>0</v>
      </c>
      <c r="S74" s="24">
        <f>(((($D74+E74)*'附表1_模型產出係數(水工)'!G12+F74*'附表1_模型產出係數(水工)'!AL12)*'附表1_模型產出係數(水工)'!$B$79)+((($G74+$H74)*'附表1_模型產出係數(水工)'!N12+$I74*'附表1_模型產出係數(水工)'!AL31)*'附表1_模型產出係數(水工)'!$C$79)+($J74*'附表1_模型產出係數(水工)'!G50*'附表1_模型產出係數(水工)'!$D$79)+($K74*'附表1_模型產出係數(水工)'!N50*'附表1_模型產出係數(水工)'!$E$79)+($L74*'附表1_模型產出係數(水工)'!N31*'附表1_模型產出係數(水工)'!$F$79)+($M74*'附表1_模型產出係數(水工)'!G31*'附表1_模型產出係數(水工)'!$G$79)+($N74*'附表1_模型產出係數(水工)'!G69*'附表1_模型產出係數(水工)'!$H$79))/1000*(1+'附表1_模型產出係數(水工)'!$B$80)*附表1_模型產出係數!$B$45</f>
        <v>0</v>
      </c>
      <c r="T74" s="268"/>
      <c r="U74" s="278"/>
      <c r="V74" s="280"/>
      <c r="W74" s="280"/>
      <c r="X74" s="280"/>
      <c r="Y74" s="280"/>
      <c r="Z74" s="280"/>
      <c r="AA74" s="27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8"/>
      <c r="CP74" s="268"/>
      <c r="CQ74" s="268"/>
      <c r="CR74" s="268"/>
      <c r="CS74" s="268"/>
      <c r="CT74" s="268"/>
      <c r="CU74" s="268"/>
      <c r="CV74" s="268"/>
      <c r="CW74" s="268"/>
      <c r="CX74" s="268"/>
      <c r="CY74" s="268"/>
      <c r="CZ74" s="268"/>
      <c r="DA74" s="268"/>
      <c r="DB74" s="268"/>
      <c r="DC74" s="268"/>
      <c r="DD74" s="268"/>
      <c r="DE74" s="268"/>
      <c r="DF74" s="268"/>
      <c r="DG74" s="268"/>
      <c r="DH74" s="268"/>
    </row>
    <row r="75" spans="1:112" ht="16.5" x14ac:dyDescent="0.25">
      <c r="A75" s="278" t="s">
        <v>13</v>
      </c>
      <c r="B75" s="20">
        <v>8</v>
      </c>
      <c r="C75" s="21" t="s">
        <v>256</v>
      </c>
      <c r="D75" s="355">
        <f>表4_公司資料表!C58</f>
        <v>0</v>
      </c>
      <c r="E75" s="164">
        <f>SUMIF('表7_特殊業務資料表(地震)'!$A:$A,"E1"&amp;表5_地震損失評估!$A75&amp;"Q",'表7_特殊業務資料表(地震)'!$O:$O)</f>
        <v>0</v>
      </c>
      <c r="F75" s="403">
        <f>SUMIF('表7_特殊業務資料表(地震)'!$A:$A,"E1"&amp;表5_地震損失評估!$A75&amp;"L",'表7_特殊業務資料表(地震)'!$Y:$Y)</f>
        <v>0</v>
      </c>
      <c r="G75" s="399">
        <f>表4_公司資料表!D58</f>
        <v>0</v>
      </c>
      <c r="H75" s="164">
        <f>SUMIF('表7_特殊業務資料表(地震)'!$A:$A,"E2"&amp;表5_地震損失評估!$A75&amp;"Q",'表7_特殊業務資料表(地震)'!$O:$O)</f>
        <v>0</v>
      </c>
      <c r="I75" s="403">
        <f>SUMIF('表7_特殊業務資料表(地震)'!$A:$A,"E2"&amp;表5_地震損失評估!$A75&amp;"L",'表7_特殊業務資料表(地震)'!$Y:$Y)</f>
        <v>0</v>
      </c>
      <c r="J75" s="355">
        <f>表4_公司資料表!E58</f>
        <v>0</v>
      </c>
      <c r="K75" s="164">
        <f>表4_公司資料表!F58</f>
        <v>0</v>
      </c>
      <c r="L75" s="164">
        <f>表4_公司資料表!G58</f>
        <v>0</v>
      </c>
      <c r="M75" s="165">
        <f>表4_公司資料表!H58</f>
        <v>0</v>
      </c>
      <c r="N75" s="166">
        <f>表4_公司資料表!I58</f>
        <v>0</v>
      </c>
      <c r="O75" s="22">
        <f>((($D75+$E75+$F75)*'附表1_模型產出係數(水工)'!C13*'附表1_模型產出係數(水工)'!$B$79)+(($G75+$H75+$I75)*'附表1_模型產出係數(水工)'!J13*'附表1_模型產出係數(水工)'!$C$79)+($J75*'附表1_模型產出係數(水工)'!C51*'附表1_模型產出係數(水工)'!$D$79)+($K75*'附表1_模型產出係數(水工)'!J51*'附表1_模型產出係數(水工)'!$E$79)+($L75*'附表1_模型產出係數(水工)'!J32*'附表1_模型產出係數(水工)'!$F$79)+($M75*'附表1_模型產出係數(水工)'!C32*'附表1_模型產出係數(水工)'!$G$79)+($N75*'附表1_模型產出係數(水工)'!C70*'附表1_模型產出係數(水工)'!$H$79))/1000*(1+'附表1_模型產出係數(水工)'!$B$80)*附表1_模型產出係數!$B$45</f>
        <v>0</v>
      </c>
      <c r="P75" s="23">
        <f>((($D75+$E75+$F75)*'附表1_模型產出係數(水工)'!D13*'附表1_模型產出係數(水工)'!$B$79)+(($G75+$H75+$I75)*'附表1_模型產出係數(水工)'!K13*'附表1_模型產出係數(水工)'!$C$79)+($J75*'附表1_模型產出係數(水工)'!D51*'附表1_模型產出係數(水工)'!$D$79)+($K75*'附表1_模型產出係數(水工)'!K51*'附表1_模型產出係數(水工)'!$E$79)+($L75*'附表1_模型產出係數(水工)'!K32*'附表1_模型產出係數(水工)'!$F$79)+($M75*'附表1_模型產出係數(水工)'!D32*'附表1_模型產出係數(水工)'!$G$79)+($N75*'附表1_模型產出係數(水工)'!D70*'附表1_模型產出係數(水工)'!$H$79))/1000*(1+'附表1_模型產出係數(水工)'!$B$80)*附表1_模型產出係數!$B$45</f>
        <v>0</v>
      </c>
      <c r="Q75" s="23">
        <f>((($D75+$E75+$F75)*'附表1_模型產出係數(水工)'!E13*'附表1_模型產出係數(水工)'!$B$79)+(($G75+$H75+$I75)*'附表1_模型產出係數(水工)'!L13*'附表1_模型產出係數(水工)'!$C$79)+($J75*'附表1_模型產出係數(水工)'!E51*'附表1_模型產出係數(水工)'!$D$79)+($K75*'附表1_模型產出係數(水工)'!L51*'附表1_模型產出係數(水工)'!$E$79)+($L75*'附表1_模型產出係數(水工)'!L32*'附表1_模型產出係數(水工)'!$F$79)+($M75*'附表1_模型產出係數(水工)'!E32*'附表1_模型產出係數(水工)'!$G$79)+($N75*'附表1_模型產出係數(水工)'!E70*'附表1_模型產出係數(水工)'!$H$79))/1000*(1+'附表1_模型產出係數(水工)'!$B$80)*附表1_模型產出係數!$B$45</f>
        <v>0</v>
      </c>
      <c r="R75" s="23">
        <f>((($D75+$E75+$F75)*'附表1_模型產出係數(水工)'!F13*'附表1_模型產出係數(水工)'!$B$79)+(($G75+$H75+$I75)*'附表1_模型產出係數(水工)'!M13*'附表1_模型產出係數(水工)'!$C$79)+($J75*'附表1_模型產出係數(水工)'!F51*'附表1_模型產出係數(水工)'!$D$79)+($K75*'附表1_模型產出係數(水工)'!M51*'附表1_模型產出係數(水工)'!$E$79)+($L75*'附表1_模型產出係數(水工)'!M32*'附表1_模型產出係數(水工)'!$F$79)+($M75*'附表1_模型產出係數(水工)'!F32*'附表1_模型產出係數(水工)'!$G$79)+($N75*'附表1_模型產出係數(水工)'!F70*'附表1_模型產出係數(水工)'!$H$79))/1000*(1+'附表1_模型產出係數(水工)'!$B$80)*附表1_模型產出係數!$B$45</f>
        <v>0</v>
      </c>
      <c r="S75" s="24">
        <f>(((($D75+E75)*'附表1_模型產出係數(水工)'!G13+F75*'附表1_模型產出係數(水工)'!AL13)*'附表1_模型產出係數(水工)'!$B$79)+((($G75+$H75)*'附表1_模型產出係數(水工)'!N13+$I75*'附表1_模型產出係數(水工)'!AL32)*'附表1_模型產出係數(水工)'!$C$79)+($J75*'附表1_模型產出係數(水工)'!G51*'附表1_模型產出係數(水工)'!$D$79)+($K75*'附表1_模型產出係數(水工)'!N51*'附表1_模型產出係數(水工)'!$E$79)+($L75*'附表1_模型產出係數(水工)'!N32*'附表1_模型產出係數(水工)'!$F$79)+($M75*'附表1_模型產出係數(水工)'!G32*'附表1_模型產出係數(水工)'!$G$79)+($N75*'附表1_模型產出係數(水工)'!G70*'附表1_模型產出係數(水工)'!$H$79))/1000*(1+'附表1_模型產出係數(水工)'!$B$80)*附表1_模型產出係數!$B$45</f>
        <v>0</v>
      </c>
      <c r="T75" s="268"/>
      <c r="U75" s="278"/>
      <c r="V75" s="280"/>
      <c r="W75" s="280"/>
      <c r="X75" s="280"/>
      <c r="Y75" s="280"/>
      <c r="Z75" s="280"/>
      <c r="AA75" s="27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8"/>
      <c r="BJ75" s="268"/>
      <c r="BK75" s="268"/>
      <c r="BL75" s="268"/>
      <c r="BM75" s="268"/>
      <c r="BN75" s="268"/>
      <c r="BO75" s="268"/>
      <c r="BP75" s="268"/>
      <c r="BQ75" s="268"/>
      <c r="BR75" s="268"/>
      <c r="BS75" s="268"/>
      <c r="BT75" s="268"/>
      <c r="BU75" s="268"/>
      <c r="BV75" s="268"/>
      <c r="BW75" s="268"/>
      <c r="BX75" s="268"/>
      <c r="BY75" s="268"/>
      <c r="BZ75" s="268"/>
      <c r="CA75" s="268"/>
      <c r="CB75" s="268"/>
      <c r="CC75" s="268"/>
      <c r="CD75" s="268"/>
      <c r="CE75" s="268"/>
      <c r="CF75" s="268"/>
      <c r="CG75" s="268"/>
      <c r="CH75" s="268"/>
      <c r="CI75" s="268"/>
      <c r="CJ75" s="268"/>
      <c r="CK75" s="268"/>
      <c r="CL75" s="268"/>
      <c r="CM75" s="268"/>
      <c r="CN75" s="268"/>
      <c r="CO75" s="268"/>
      <c r="CP75" s="268"/>
      <c r="CQ75" s="268"/>
      <c r="CR75" s="268"/>
      <c r="CS75" s="268"/>
      <c r="CT75" s="268"/>
      <c r="CU75" s="268"/>
      <c r="CV75" s="268"/>
      <c r="CW75" s="268"/>
      <c r="CX75" s="268"/>
      <c r="CY75" s="268"/>
      <c r="CZ75" s="268"/>
      <c r="DA75" s="268"/>
      <c r="DB75" s="268"/>
      <c r="DC75" s="268"/>
      <c r="DD75" s="268"/>
      <c r="DE75" s="268"/>
      <c r="DF75" s="268"/>
      <c r="DG75" s="268"/>
      <c r="DH75" s="268"/>
    </row>
    <row r="76" spans="1:112" ht="16.5" x14ac:dyDescent="0.25">
      <c r="A76" s="278" t="s">
        <v>14</v>
      </c>
      <c r="B76" s="20">
        <v>9</v>
      </c>
      <c r="C76" s="21" t="s">
        <v>257</v>
      </c>
      <c r="D76" s="355">
        <f>表4_公司資料表!C59</f>
        <v>0</v>
      </c>
      <c r="E76" s="164">
        <f>SUMIF('表7_特殊業務資料表(地震)'!$A:$A,"E1"&amp;表5_地震損失評估!$A76&amp;"Q",'表7_特殊業務資料表(地震)'!$O:$O)</f>
        <v>0</v>
      </c>
      <c r="F76" s="403">
        <f>SUMIF('表7_特殊業務資料表(地震)'!$A:$A,"E1"&amp;表5_地震損失評估!$A76&amp;"L",'表7_特殊業務資料表(地震)'!$Y:$Y)</f>
        <v>0</v>
      </c>
      <c r="G76" s="399">
        <f>表4_公司資料表!D59</f>
        <v>0</v>
      </c>
      <c r="H76" s="164">
        <f>SUMIF('表7_特殊業務資料表(地震)'!$A:$A,"E2"&amp;表5_地震損失評估!$A76&amp;"Q",'表7_特殊業務資料表(地震)'!$O:$O)</f>
        <v>0</v>
      </c>
      <c r="I76" s="403">
        <f>SUMIF('表7_特殊業務資料表(地震)'!$A:$A,"E2"&amp;表5_地震損失評估!$A76&amp;"L",'表7_特殊業務資料表(地震)'!$Y:$Y)</f>
        <v>0</v>
      </c>
      <c r="J76" s="355">
        <f>表4_公司資料表!E59</f>
        <v>0</v>
      </c>
      <c r="K76" s="164">
        <f>表4_公司資料表!F59</f>
        <v>0</v>
      </c>
      <c r="L76" s="164">
        <f>表4_公司資料表!G59</f>
        <v>0</v>
      </c>
      <c r="M76" s="165">
        <f>表4_公司資料表!H59</f>
        <v>0</v>
      </c>
      <c r="N76" s="166">
        <f>表4_公司資料表!I59</f>
        <v>0</v>
      </c>
      <c r="O76" s="22">
        <f>((($D76+$E76+$F76)*'附表1_模型產出係數(水工)'!C14*'附表1_模型產出係數(水工)'!$B$79)+(($G76+$H76+$I76)*'附表1_模型產出係數(水工)'!J14*'附表1_模型產出係數(水工)'!$C$79)+($J76*'附表1_模型產出係數(水工)'!C52*'附表1_模型產出係數(水工)'!$D$79)+($K76*'附表1_模型產出係數(水工)'!J52*'附表1_模型產出係數(水工)'!$E$79)+($L76*'附表1_模型產出係數(水工)'!J33*'附表1_模型產出係數(水工)'!$F$79)+($M76*'附表1_模型產出係數(水工)'!C33*'附表1_模型產出係數(水工)'!$G$79)+($N76*'附表1_模型產出係數(水工)'!C71*'附表1_模型產出係數(水工)'!$H$79))/1000*(1+'附表1_模型產出係數(水工)'!$B$80)*附表1_模型產出係數!$B$45</f>
        <v>0</v>
      </c>
      <c r="P76" s="23">
        <f>((($D76+$E76+$F76)*'附表1_模型產出係數(水工)'!D14*'附表1_模型產出係數(水工)'!$B$79)+(($G76+$H76+$I76)*'附表1_模型產出係數(水工)'!K14*'附表1_模型產出係數(水工)'!$C$79)+($J76*'附表1_模型產出係數(水工)'!D52*'附表1_模型產出係數(水工)'!$D$79)+($K76*'附表1_模型產出係數(水工)'!K52*'附表1_模型產出係數(水工)'!$E$79)+($L76*'附表1_模型產出係數(水工)'!K33*'附表1_模型產出係數(水工)'!$F$79)+($M76*'附表1_模型產出係數(水工)'!D33*'附表1_模型產出係數(水工)'!$G$79)+($N76*'附表1_模型產出係數(水工)'!D71*'附表1_模型產出係數(水工)'!$H$79))/1000*(1+'附表1_模型產出係數(水工)'!$B$80)*附表1_模型產出係數!$B$45</f>
        <v>0</v>
      </c>
      <c r="Q76" s="23">
        <f>((($D76+$E76+$F76)*'附表1_模型產出係數(水工)'!E14*'附表1_模型產出係數(水工)'!$B$79)+(($G76+$H76+$I76)*'附表1_模型產出係數(水工)'!L14*'附表1_模型產出係數(水工)'!$C$79)+($J76*'附表1_模型產出係數(水工)'!E52*'附表1_模型產出係數(水工)'!$D$79)+($K76*'附表1_模型產出係數(水工)'!L52*'附表1_模型產出係數(水工)'!$E$79)+($L76*'附表1_模型產出係數(水工)'!L33*'附表1_模型產出係數(水工)'!$F$79)+($M76*'附表1_模型產出係數(水工)'!E33*'附表1_模型產出係數(水工)'!$G$79)+($N76*'附表1_模型產出係數(水工)'!E71*'附表1_模型產出係數(水工)'!$H$79))/1000*(1+'附表1_模型產出係數(水工)'!$B$80)*附表1_模型產出係數!$B$45</f>
        <v>0</v>
      </c>
      <c r="R76" s="23">
        <f>((($D76+$E76+$F76)*'附表1_模型產出係數(水工)'!F14*'附表1_模型產出係數(水工)'!$B$79)+(($G76+$H76+$I76)*'附表1_模型產出係數(水工)'!M14*'附表1_模型產出係數(水工)'!$C$79)+($J76*'附表1_模型產出係數(水工)'!F52*'附表1_模型產出係數(水工)'!$D$79)+($K76*'附表1_模型產出係數(水工)'!M52*'附表1_模型產出係數(水工)'!$E$79)+($L76*'附表1_模型產出係數(水工)'!M33*'附表1_模型產出係數(水工)'!$F$79)+($M76*'附表1_模型產出係數(水工)'!F33*'附表1_模型產出係數(水工)'!$G$79)+($N76*'附表1_模型產出係數(水工)'!F71*'附表1_模型產出係數(水工)'!$H$79))/1000*(1+'附表1_模型產出係數(水工)'!$B$80)*附表1_模型產出係數!$B$45</f>
        <v>0</v>
      </c>
      <c r="S76" s="24">
        <f>(((($D76+E76)*'附表1_模型產出係數(水工)'!G14+F76*'附表1_模型產出係數(水工)'!AL14)*'附表1_模型產出係數(水工)'!$B$79)+((($G76+$H76)*'附表1_模型產出係數(水工)'!N14+$I76*'附表1_模型產出係數(水工)'!AL33)*'附表1_模型產出係數(水工)'!$C$79)+($J76*'附表1_模型產出係數(水工)'!G52*'附表1_模型產出係數(水工)'!$D$79)+($K76*'附表1_模型產出係數(水工)'!N52*'附表1_模型產出係數(水工)'!$E$79)+($L76*'附表1_模型產出係數(水工)'!N33*'附表1_模型產出係數(水工)'!$F$79)+($M76*'附表1_模型產出係數(水工)'!G33*'附表1_模型產出係數(水工)'!$G$79)+($N76*'附表1_模型產出係數(水工)'!G71*'附表1_模型產出係數(水工)'!$H$79))/1000*(1+'附表1_模型產出係數(水工)'!$B$80)*附表1_模型產出係數!$B$45</f>
        <v>0</v>
      </c>
      <c r="T76" s="268"/>
      <c r="U76" s="278"/>
      <c r="V76" s="280"/>
      <c r="W76" s="280"/>
      <c r="X76" s="280"/>
      <c r="Y76" s="280"/>
      <c r="Z76" s="280"/>
      <c r="AA76" s="27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68"/>
      <c r="BK76" s="268"/>
      <c r="BL76" s="268"/>
      <c r="BM76" s="268"/>
      <c r="BN76" s="268"/>
      <c r="BO76" s="268"/>
      <c r="BP76" s="268"/>
      <c r="BQ76" s="268"/>
      <c r="BR76" s="268"/>
      <c r="BS76" s="268"/>
      <c r="BT76" s="268"/>
      <c r="BU76" s="268"/>
      <c r="BV76" s="268"/>
      <c r="BW76" s="268"/>
      <c r="BX76" s="268"/>
      <c r="BY76" s="268"/>
      <c r="BZ76" s="268"/>
      <c r="CA76" s="268"/>
      <c r="CB76" s="268"/>
      <c r="CC76" s="268"/>
      <c r="CD76" s="268"/>
      <c r="CE76" s="268"/>
      <c r="CF76" s="268"/>
      <c r="CG76" s="268"/>
      <c r="CH76" s="268"/>
      <c r="CI76" s="268"/>
      <c r="CJ76" s="268"/>
      <c r="CK76" s="268"/>
      <c r="CL76" s="268"/>
      <c r="CM76" s="268"/>
      <c r="CN76" s="268"/>
      <c r="CO76" s="268"/>
      <c r="CP76" s="268"/>
      <c r="CQ76" s="268"/>
      <c r="CR76" s="268"/>
      <c r="CS76" s="268"/>
      <c r="CT76" s="268"/>
      <c r="CU76" s="268"/>
      <c r="CV76" s="268"/>
      <c r="CW76" s="268"/>
      <c r="CX76" s="268"/>
      <c r="CY76" s="268"/>
      <c r="CZ76" s="268"/>
      <c r="DA76" s="268"/>
      <c r="DB76" s="268"/>
      <c r="DC76" s="268"/>
      <c r="DD76" s="268"/>
      <c r="DE76" s="268"/>
      <c r="DF76" s="268"/>
      <c r="DG76" s="268"/>
      <c r="DH76" s="268"/>
    </row>
    <row r="77" spans="1:112" ht="16.5" x14ac:dyDescent="0.25">
      <c r="A77" s="278" t="s">
        <v>15</v>
      </c>
      <c r="B77" s="20">
        <v>10</v>
      </c>
      <c r="C77" s="21" t="s">
        <v>258</v>
      </c>
      <c r="D77" s="355">
        <f>表4_公司資料表!C60</f>
        <v>0</v>
      </c>
      <c r="E77" s="164">
        <f>SUMIF('表7_特殊業務資料表(地震)'!$A:$A,"E1"&amp;表5_地震損失評估!$A77&amp;"Q",'表7_特殊業務資料表(地震)'!$O:$O)</f>
        <v>0</v>
      </c>
      <c r="F77" s="403">
        <f>SUMIF('表7_特殊業務資料表(地震)'!$A:$A,"E1"&amp;表5_地震損失評估!$A77&amp;"L",'表7_特殊業務資料表(地震)'!$Y:$Y)</f>
        <v>0</v>
      </c>
      <c r="G77" s="399">
        <f>表4_公司資料表!D60</f>
        <v>0</v>
      </c>
      <c r="H77" s="164">
        <f>SUMIF('表7_特殊業務資料表(地震)'!$A:$A,"E2"&amp;表5_地震損失評估!$A77&amp;"Q",'表7_特殊業務資料表(地震)'!$O:$O)</f>
        <v>0</v>
      </c>
      <c r="I77" s="403">
        <f>SUMIF('表7_特殊業務資料表(地震)'!$A:$A,"E2"&amp;表5_地震損失評估!$A77&amp;"L",'表7_特殊業務資料表(地震)'!$Y:$Y)</f>
        <v>0</v>
      </c>
      <c r="J77" s="355">
        <f>表4_公司資料表!E60</f>
        <v>0</v>
      </c>
      <c r="K77" s="164">
        <f>表4_公司資料表!F60</f>
        <v>0</v>
      </c>
      <c r="L77" s="164">
        <f>表4_公司資料表!G60</f>
        <v>0</v>
      </c>
      <c r="M77" s="165">
        <f>表4_公司資料表!H60</f>
        <v>0</v>
      </c>
      <c r="N77" s="166">
        <f>表4_公司資料表!I60</f>
        <v>0</v>
      </c>
      <c r="O77" s="22">
        <f>((($D77+$E77+$F77)*'附表1_模型產出係數(水工)'!C15*'附表1_模型產出係數(水工)'!$B$79)+(($G77+$H77+$I77)*'附表1_模型產出係數(水工)'!J15*'附表1_模型產出係數(水工)'!$C$79)+($J77*'附表1_模型產出係數(水工)'!C53*'附表1_模型產出係數(水工)'!$D$79)+($K77*'附表1_模型產出係數(水工)'!J53*'附表1_模型產出係數(水工)'!$E$79)+($L77*'附表1_模型產出係數(水工)'!J34*'附表1_模型產出係數(水工)'!$F$79)+($M77*'附表1_模型產出係數(水工)'!C34*'附表1_模型產出係數(水工)'!$G$79)+($N77*'附表1_模型產出係數(水工)'!C72*'附表1_模型產出係數(水工)'!$H$79))/1000*(1+'附表1_模型產出係數(水工)'!$B$80)*附表1_模型產出係數!$B$45</f>
        <v>0</v>
      </c>
      <c r="P77" s="23">
        <f>((($D77+$E77+$F77)*'附表1_模型產出係數(水工)'!D15*'附表1_模型產出係數(水工)'!$B$79)+(($G77+$H77+$I77)*'附表1_模型產出係數(水工)'!K15*'附表1_模型產出係數(水工)'!$C$79)+($J77*'附表1_模型產出係數(水工)'!D53*'附表1_模型產出係數(水工)'!$D$79)+($K77*'附表1_模型產出係數(水工)'!K53*'附表1_模型產出係數(水工)'!$E$79)+($L77*'附表1_模型產出係數(水工)'!K34*'附表1_模型產出係數(水工)'!$F$79)+($M77*'附表1_模型產出係數(水工)'!D34*'附表1_模型產出係數(水工)'!$G$79)+($N77*'附表1_模型產出係數(水工)'!D72*'附表1_模型產出係數(水工)'!$H$79))/1000*(1+'附表1_模型產出係數(水工)'!$B$80)*附表1_模型產出係數!$B$45</f>
        <v>0</v>
      </c>
      <c r="Q77" s="23">
        <f>((($D77+$E77+$F77)*'附表1_模型產出係數(水工)'!E15*'附表1_模型產出係數(水工)'!$B$79)+(($G77+$H77+$I77)*'附表1_模型產出係數(水工)'!L15*'附表1_模型產出係數(水工)'!$C$79)+($J77*'附表1_模型產出係數(水工)'!E53*'附表1_模型產出係數(水工)'!$D$79)+($K77*'附表1_模型產出係數(水工)'!L53*'附表1_模型產出係數(水工)'!$E$79)+($L77*'附表1_模型產出係數(水工)'!L34*'附表1_模型產出係數(水工)'!$F$79)+($M77*'附表1_模型產出係數(水工)'!E34*'附表1_模型產出係數(水工)'!$G$79)+($N77*'附表1_模型產出係數(水工)'!E72*'附表1_模型產出係數(水工)'!$H$79))/1000*(1+'附表1_模型產出係數(水工)'!$B$80)*附表1_模型產出係數!$B$45</f>
        <v>0</v>
      </c>
      <c r="R77" s="23">
        <f>((($D77+$E77+$F77)*'附表1_模型產出係數(水工)'!F15*'附表1_模型產出係數(水工)'!$B$79)+(($G77+$H77+$I77)*'附表1_模型產出係數(水工)'!M15*'附表1_模型產出係數(水工)'!$C$79)+($J77*'附表1_模型產出係數(水工)'!F53*'附表1_模型產出係數(水工)'!$D$79)+($K77*'附表1_模型產出係數(水工)'!M53*'附表1_模型產出係數(水工)'!$E$79)+($L77*'附表1_模型產出係數(水工)'!M34*'附表1_模型產出係數(水工)'!$F$79)+($M77*'附表1_模型產出係數(水工)'!F34*'附表1_模型產出係數(水工)'!$G$79)+($N77*'附表1_模型產出係數(水工)'!F72*'附表1_模型產出係數(水工)'!$H$79))/1000*(1+'附表1_模型產出係數(水工)'!$B$80)*附表1_模型產出係數!$B$45</f>
        <v>0</v>
      </c>
      <c r="S77" s="24">
        <f>(((($D77+E77)*'附表1_模型產出係數(水工)'!G15+F77*'附表1_模型產出係數(水工)'!AL15)*'附表1_模型產出係數(水工)'!$B$79)+((($G77+$H77)*'附表1_模型產出係數(水工)'!N15+$I77*'附表1_模型產出係數(水工)'!AL34)*'附表1_模型產出係數(水工)'!$C$79)+($J77*'附表1_模型產出係數(水工)'!G53*'附表1_模型產出係數(水工)'!$D$79)+($K77*'附表1_模型產出係數(水工)'!N53*'附表1_模型產出係數(水工)'!$E$79)+($L77*'附表1_模型產出係數(水工)'!N34*'附表1_模型產出係數(水工)'!$F$79)+($M77*'附表1_模型產出係數(水工)'!G34*'附表1_模型產出係數(水工)'!$G$79)+($N77*'附表1_模型產出係數(水工)'!G72*'附表1_模型產出係數(水工)'!$H$79))/1000*(1+'附表1_模型產出係數(水工)'!$B$80)*附表1_模型產出係數!$B$45</f>
        <v>0</v>
      </c>
      <c r="T77" s="268"/>
      <c r="U77" s="278"/>
      <c r="V77" s="280"/>
      <c r="W77" s="280"/>
      <c r="X77" s="280"/>
      <c r="Y77" s="280"/>
      <c r="Z77" s="280"/>
      <c r="AA77" s="27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68"/>
      <c r="BL77" s="268"/>
      <c r="BM77" s="268"/>
      <c r="BN77" s="268"/>
      <c r="BO77" s="268"/>
      <c r="BP77" s="268"/>
      <c r="BQ77" s="268"/>
      <c r="BR77" s="268"/>
      <c r="BS77" s="268"/>
      <c r="BT77" s="268"/>
      <c r="BU77" s="268"/>
      <c r="BV77" s="268"/>
      <c r="BW77" s="268"/>
      <c r="BX77" s="268"/>
      <c r="BY77" s="268"/>
      <c r="BZ77" s="268"/>
      <c r="CA77" s="268"/>
      <c r="CB77" s="268"/>
      <c r="CC77" s="268"/>
      <c r="CD77" s="268"/>
      <c r="CE77" s="268"/>
      <c r="CF77" s="268"/>
      <c r="CG77" s="268"/>
      <c r="CH77" s="268"/>
      <c r="CI77" s="268"/>
      <c r="CJ77" s="268"/>
      <c r="CK77" s="268"/>
      <c r="CL77" s="268"/>
      <c r="CM77" s="268"/>
      <c r="CN77" s="268"/>
      <c r="CO77" s="268"/>
      <c r="CP77" s="268"/>
      <c r="CQ77" s="268"/>
      <c r="CR77" s="268"/>
      <c r="CS77" s="268"/>
      <c r="CT77" s="268"/>
      <c r="CU77" s="268"/>
      <c r="CV77" s="268"/>
      <c r="CW77" s="268"/>
      <c r="CX77" s="268"/>
      <c r="CY77" s="268"/>
      <c r="CZ77" s="268"/>
      <c r="DA77" s="268"/>
      <c r="DB77" s="268"/>
      <c r="DC77" s="268"/>
      <c r="DD77" s="268"/>
      <c r="DE77" s="268"/>
      <c r="DF77" s="268"/>
      <c r="DG77" s="268"/>
      <c r="DH77" s="268"/>
    </row>
    <row r="78" spans="1:112" ht="16.5" x14ac:dyDescent="0.25">
      <c r="A78" s="278" t="s">
        <v>16</v>
      </c>
      <c r="B78" s="20">
        <v>11</v>
      </c>
      <c r="C78" s="21" t="s">
        <v>259</v>
      </c>
      <c r="D78" s="355">
        <f>表4_公司資料表!C61</f>
        <v>0</v>
      </c>
      <c r="E78" s="164">
        <f>SUMIF('表7_特殊業務資料表(地震)'!$A:$A,"E1"&amp;表5_地震損失評估!$A78&amp;"Q",'表7_特殊業務資料表(地震)'!$O:$O)</f>
        <v>0</v>
      </c>
      <c r="F78" s="403">
        <f>SUMIF('表7_特殊業務資料表(地震)'!$A:$A,"E1"&amp;表5_地震損失評估!$A78&amp;"L",'表7_特殊業務資料表(地震)'!$Y:$Y)</f>
        <v>0</v>
      </c>
      <c r="G78" s="399">
        <f>表4_公司資料表!D61</f>
        <v>0</v>
      </c>
      <c r="H78" s="164">
        <f>SUMIF('表7_特殊業務資料表(地震)'!$A:$A,"E2"&amp;表5_地震損失評估!$A78&amp;"Q",'表7_特殊業務資料表(地震)'!$O:$O)</f>
        <v>0</v>
      </c>
      <c r="I78" s="403">
        <f>SUMIF('表7_特殊業務資料表(地震)'!$A:$A,"E2"&amp;表5_地震損失評估!$A78&amp;"L",'表7_特殊業務資料表(地震)'!$Y:$Y)</f>
        <v>0</v>
      </c>
      <c r="J78" s="355">
        <f>表4_公司資料表!E61</f>
        <v>0</v>
      </c>
      <c r="K78" s="164">
        <f>表4_公司資料表!F61</f>
        <v>0</v>
      </c>
      <c r="L78" s="164">
        <f>表4_公司資料表!G61</f>
        <v>0</v>
      </c>
      <c r="M78" s="165">
        <f>表4_公司資料表!H61</f>
        <v>0</v>
      </c>
      <c r="N78" s="166">
        <f>表4_公司資料表!I61</f>
        <v>0</v>
      </c>
      <c r="O78" s="22">
        <f>((($D78+$E78+$F78)*'附表1_模型產出係數(水工)'!C16*'附表1_模型產出係數(水工)'!$B$79)+(($G78+$H78+$I78)*'附表1_模型產出係數(水工)'!J16*'附表1_模型產出係數(水工)'!$C$79)+($J78*'附表1_模型產出係數(水工)'!C54*'附表1_模型產出係數(水工)'!$D$79)+($K78*'附表1_模型產出係數(水工)'!J54*'附表1_模型產出係數(水工)'!$E$79)+($L78*'附表1_模型產出係數(水工)'!J35*'附表1_模型產出係數(水工)'!$F$79)+($M78*'附表1_模型產出係數(水工)'!C35*'附表1_模型產出係數(水工)'!$G$79)+($N78*'附表1_模型產出係數(水工)'!C73*'附表1_模型產出係數(水工)'!$H$79))/1000*(1+'附表1_模型產出係數(水工)'!$B$80)*附表1_模型產出係數!$B$45</f>
        <v>0</v>
      </c>
      <c r="P78" s="23">
        <f>((($D78+$E78+$F78)*'附表1_模型產出係數(水工)'!D16*'附表1_模型產出係數(水工)'!$B$79)+(($G78+$H78+$I78)*'附表1_模型產出係數(水工)'!K16*'附表1_模型產出係數(水工)'!$C$79)+($J78*'附表1_模型產出係數(水工)'!D54*'附表1_模型產出係數(水工)'!$D$79)+($K78*'附表1_模型產出係數(水工)'!K54*'附表1_模型產出係數(水工)'!$E$79)+($L78*'附表1_模型產出係數(水工)'!K35*'附表1_模型產出係數(水工)'!$F$79)+($M78*'附表1_模型產出係數(水工)'!D35*'附表1_模型產出係數(水工)'!$G$79)+($N78*'附表1_模型產出係數(水工)'!D73*'附表1_模型產出係數(水工)'!$H$79))/1000*(1+'附表1_模型產出係數(水工)'!$B$80)*附表1_模型產出係數!$B$45</f>
        <v>0</v>
      </c>
      <c r="Q78" s="23">
        <f>((($D78+$E78+$F78)*'附表1_模型產出係數(水工)'!E16*'附表1_模型產出係數(水工)'!$B$79)+(($G78+$H78+$I78)*'附表1_模型產出係數(水工)'!L16*'附表1_模型產出係數(水工)'!$C$79)+($J78*'附表1_模型產出係數(水工)'!E54*'附表1_模型產出係數(水工)'!$D$79)+($K78*'附表1_模型產出係數(水工)'!L54*'附表1_模型產出係數(水工)'!$E$79)+($L78*'附表1_模型產出係數(水工)'!L35*'附表1_模型產出係數(水工)'!$F$79)+($M78*'附表1_模型產出係數(水工)'!E35*'附表1_模型產出係數(水工)'!$G$79)+($N78*'附表1_模型產出係數(水工)'!E73*'附表1_模型產出係數(水工)'!$H$79))/1000*(1+'附表1_模型產出係數(水工)'!$B$80)*附表1_模型產出係數!$B$45</f>
        <v>0</v>
      </c>
      <c r="R78" s="23">
        <f>((($D78+$E78+$F78)*'附表1_模型產出係數(水工)'!F16*'附表1_模型產出係數(水工)'!$B$79)+(($G78+$H78+$I78)*'附表1_模型產出係數(水工)'!M16*'附表1_模型產出係數(水工)'!$C$79)+($J78*'附表1_模型產出係數(水工)'!F54*'附表1_模型產出係數(水工)'!$D$79)+($K78*'附表1_模型產出係數(水工)'!M54*'附表1_模型產出係數(水工)'!$E$79)+($L78*'附表1_模型產出係數(水工)'!M35*'附表1_模型產出係數(水工)'!$F$79)+($M78*'附表1_模型產出係數(水工)'!F35*'附表1_模型產出係數(水工)'!$G$79)+($N78*'附表1_模型產出係數(水工)'!F73*'附表1_模型產出係數(水工)'!$H$79))/1000*(1+'附表1_模型產出係數(水工)'!$B$80)*附表1_模型產出係數!$B$45</f>
        <v>0</v>
      </c>
      <c r="S78" s="24">
        <f>(((($D78+E78)*'附表1_模型產出係數(水工)'!G16+F78*'附表1_模型產出係數(水工)'!AL16)*'附表1_模型產出係數(水工)'!$B$79)+((($G78+$H78)*'附表1_模型產出係數(水工)'!N16+$I78*'附表1_模型產出係數(水工)'!AL35)*'附表1_模型產出係數(水工)'!$C$79)+($J78*'附表1_模型產出係數(水工)'!G54*'附表1_模型產出係數(水工)'!$D$79)+($K78*'附表1_模型產出係數(水工)'!N54*'附表1_模型產出係數(水工)'!$E$79)+($L78*'附表1_模型產出係數(水工)'!N35*'附表1_模型產出係數(水工)'!$F$79)+($M78*'附表1_模型產出係數(水工)'!G35*'附表1_模型產出係數(水工)'!$G$79)+($N78*'附表1_模型產出係數(水工)'!G73*'附表1_模型產出係數(水工)'!$H$79))/1000*(1+'附表1_模型產出係數(水工)'!$B$80)*附表1_模型產出係數!$B$45</f>
        <v>0</v>
      </c>
      <c r="T78" s="268"/>
      <c r="U78" s="278"/>
      <c r="V78" s="280"/>
      <c r="W78" s="280"/>
      <c r="X78" s="280"/>
      <c r="Y78" s="280"/>
      <c r="Z78" s="280"/>
      <c r="AA78" s="27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c r="CI78" s="268"/>
      <c r="CJ78" s="268"/>
      <c r="CK78" s="268"/>
      <c r="CL78" s="268"/>
      <c r="CM78" s="268"/>
      <c r="CN78" s="268"/>
      <c r="CO78" s="268"/>
      <c r="CP78" s="268"/>
      <c r="CQ78" s="268"/>
      <c r="CR78" s="268"/>
      <c r="CS78" s="268"/>
      <c r="CT78" s="268"/>
      <c r="CU78" s="268"/>
      <c r="CV78" s="268"/>
      <c r="CW78" s="268"/>
      <c r="CX78" s="268"/>
      <c r="CY78" s="268"/>
      <c r="CZ78" s="268"/>
      <c r="DA78" s="268"/>
      <c r="DB78" s="268"/>
      <c r="DC78" s="268"/>
      <c r="DD78" s="268"/>
      <c r="DE78" s="268"/>
      <c r="DF78" s="268"/>
      <c r="DG78" s="268"/>
      <c r="DH78" s="268"/>
    </row>
    <row r="79" spans="1:112" ht="16.5" x14ac:dyDescent="0.25">
      <c r="A79" s="278" t="s">
        <v>17</v>
      </c>
      <c r="B79" s="20">
        <v>12</v>
      </c>
      <c r="C79" s="21" t="s">
        <v>260</v>
      </c>
      <c r="D79" s="355">
        <f>表4_公司資料表!C62</f>
        <v>0</v>
      </c>
      <c r="E79" s="164">
        <f>SUMIF('表7_特殊業務資料表(地震)'!$A:$A,"E1"&amp;表5_地震損失評估!$A79&amp;"Q",'表7_特殊業務資料表(地震)'!$O:$O)</f>
        <v>0</v>
      </c>
      <c r="F79" s="403">
        <f>SUMIF('表7_特殊業務資料表(地震)'!$A:$A,"E1"&amp;表5_地震損失評估!$A79&amp;"L",'表7_特殊業務資料表(地震)'!$Y:$Y)</f>
        <v>0</v>
      </c>
      <c r="G79" s="399">
        <f>表4_公司資料表!D62</f>
        <v>0</v>
      </c>
      <c r="H79" s="164">
        <f>SUMIF('表7_特殊業務資料表(地震)'!$A:$A,"E2"&amp;表5_地震損失評估!$A79&amp;"Q",'表7_特殊業務資料表(地震)'!$O:$O)</f>
        <v>0</v>
      </c>
      <c r="I79" s="403">
        <f>SUMIF('表7_特殊業務資料表(地震)'!$A:$A,"E2"&amp;表5_地震損失評估!$A79&amp;"L",'表7_特殊業務資料表(地震)'!$Y:$Y)</f>
        <v>0</v>
      </c>
      <c r="J79" s="355">
        <f>表4_公司資料表!E62</f>
        <v>0</v>
      </c>
      <c r="K79" s="164">
        <f>表4_公司資料表!F62</f>
        <v>0</v>
      </c>
      <c r="L79" s="164">
        <f>表4_公司資料表!G62</f>
        <v>0</v>
      </c>
      <c r="M79" s="165">
        <f>表4_公司資料表!H62</f>
        <v>0</v>
      </c>
      <c r="N79" s="166">
        <f>表4_公司資料表!I62</f>
        <v>0</v>
      </c>
      <c r="O79" s="22">
        <f>((($D79+$E79+$F79)*'附表1_模型產出係數(水工)'!C17*'附表1_模型產出係數(水工)'!$B$79)+(($G79+$H79+$I79)*'附表1_模型產出係數(水工)'!J17*'附表1_模型產出係數(水工)'!$C$79)+($J79*'附表1_模型產出係數(水工)'!C55*'附表1_模型產出係數(水工)'!$D$79)+($K79*'附表1_模型產出係數(水工)'!J55*'附表1_模型產出係數(水工)'!$E$79)+($L79*'附表1_模型產出係數(水工)'!J36*'附表1_模型產出係數(水工)'!$F$79)+($M79*'附表1_模型產出係數(水工)'!C36*'附表1_模型產出係數(水工)'!$G$79)+($N79*'附表1_模型產出係數(水工)'!C74*'附表1_模型產出係數(水工)'!$H$79))/1000*(1+'附表1_模型產出係數(水工)'!$B$80)*附表1_模型產出係數!$B$45</f>
        <v>0</v>
      </c>
      <c r="P79" s="23">
        <f>((($D79+$E79+$F79)*'附表1_模型產出係數(水工)'!D17*'附表1_模型產出係數(水工)'!$B$79)+(($G79+$H79+$I79)*'附表1_模型產出係數(水工)'!K17*'附表1_模型產出係數(水工)'!$C$79)+($J79*'附表1_模型產出係數(水工)'!D55*'附表1_模型產出係數(水工)'!$D$79)+($K79*'附表1_模型產出係數(水工)'!K55*'附表1_模型產出係數(水工)'!$E$79)+($L79*'附表1_模型產出係數(水工)'!K36*'附表1_模型產出係數(水工)'!$F$79)+($M79*'附表1_模型產出係數(水工)'!D36*'附表1_模型產出係數(水工)'!$G$79)+($N79*'附表1_模型產出係數(水工)'!D74*'附表1_模型產出係數(水工)'!$H$79))/1000*(1+'附表1_模型產出係數(水工)'!$B$80)*附表1_模型產出係數!$B$45</f>
        <v>0</v>
      </c>
      <c r="Q79" s="23">
        <f>((($D79+$E79+$F79)*'附表1_模型產出係數(水工)'!E17*'附表1_模型產出係數(水工)'!$B$79)+(($G79+$H79+$I79)*'附表1_模型產出係數(水工)'!L17*'附表1_模型產出係數(水工)'!$C$79)+($J79*'附表1_模型產出係數(水工)'!E55*'附表1_模型產出係數(水工)'!$D$79)+($K79*'附表1_模型產出係數(水工)'!L55*'附表1_模型產出係數(水工)'!$E$79)+($L79*'附表1_模型產出係數(水工)'!L36*'附表1_模型產出係數(水工)'!$F$79)+($M79*'附表1_模型產出係數(水工)'!E36*'附表1_模型產出係數(水工)'!$G$79)+($N79*'附表1_模型產出係數(水工)'!E74*'附表1_模型產出係數(水工)'!$H$79))/1000*(1+'附表1_模型產出係數(水工)'!$B$80)*附表1_模型產出係數!$B$45</f>
        <v>0</v>
      </c>
      <c r="R79" s="23">
        <f>((($D79+$E79+$F79)*'附表1_模型產出係數(水工)'!F17*'附表1_模型產出係數(水工)'!$B$79)+(($G79+$H79+$I79)*'附表1_模型產出係數(水工)'!M17*'附表1_模型產出係數(水工)'!$C$79)+($J79*'附表1_模型產出係數(水工)'!F55*'附表1_模型產出係數(水工)'!$D$79)+($K79*'附表1_模型產出係數(水工)'!M55*'附表1_模型產出係數(水工)'!$E$79)+($L79*'附表1_模型產出係數(水工)'!M36*'附表1_模型產出係數(水工)'!$F$79)+($M79*'附表1_模型產出係數(水工)'!F36*'附表1_模型產出係數(水工)'!$G$79)+($N79*'附表1_模型產出係數(水工)'!F74*'附表1_模型產出係數(水工)'!$H$79))/1000*(1+'附表1_模型產出係數(水工)'!$B$80)*附表1_模型產出係數!$B$45</f>
        <v>0</v>
      </c>
      <c r="S79" s="24">
        <f>(((($D79+E79)*'附表1_模型產出係數(水工)'!G17+F79*'附表1_模型產出係數(水工)'!AL17)*'附表1_模型產出係數(水工)'!$B$79)+((($G79+$H79)*'附表1_模型產出係數(水工)'!N17+$I79*'附表1_模型產出係數(水工)'!AL36)*'附表1_模型產出係數(水工)'!$C$79)+($J79*'附表1_模型產出係數(水工)'!G55*'附表1_模型產出係數(水工)'!$D$79)+($K79*'附表1_模型產出係數(水工)'!N55*'附表1_模型產出係數(水工)'!$E$79)+($L79*'附表1_模型產出係數(水工)'!N36*'附表1_模型產出係數(水工)'!$F$79)+($M79*'附表1_模型產出係數(水工)'!G36*'附表1_模型產出係數(水工)'!$G$79)+($N79*'附表1_模型產出係數(水工)'!G74*'附表1_模型產出係數(水工)'!$H$79))/1000*(1+'附表1_模型產出係數(水工)'!$B$80)*附表1_模型產出係數!$B$45</f>
        <v>0</v>
      </c>
      <c r="T79" s="268"/>
      <c r="U79" s="278"/>
      <c r="V79" s="280"/>
      <c r="W79" s="280"/>
      <c r="X79" s="280"/>
      <c r="Y79" s="280"/>
      <c r="Z79" s="280"/>
      <c r="AA79" s="27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68"/>
      <c r="BA79" s="268"/>
      <c r="BB79" s="268"/>
      <c r="BC79" s="268"/>
      <c r="BD79" s="268"/>
      <c r="BE79" s="268"/>
      <c r="BF79" s="268"/>
      <c r="BG79" s="268"/>
      <c r="BH79" s="268"/>
      <c r="BI79" s="268"/>
      <c r="BJ79" s="268"/>
      <c r="BK79" s="268"/>
      <c r="BL79" s="268"/>
      <c r="BM79" s="268"/>
      <c r="BN79" s="268"/>
      <c r="BO79" s="268"/>
      <c r="BP79" s="268"/>
      <c r="BQ79" s="268"/>
      <c r="BR79" s="268"/>
      <c r="BS79" s="268"/>
      <c r="BT79" s="268"/>
      <c r="BU79" s="268"/>
      <c r="BV79" s="268"/>
      <c r="BW79" s="268"/>
      <c r="BX79" s="268"/>
      <c r="BY79" s="268"/>
      <c r="BZ79" s="268"/>
      <c r="CA79" s="268"/>
      <c r="CB79" s="268"/>
      <c r="CC79" s="268"/>
      <c r="CD79" s="268"/>
      <c r="CE79" s="268"/>
      <c r="CF79" s="268"/>
      <c r="CG79" s="268"/>
      <c r="CH79" s="268"/>
      <c r="CI79" s="268"/>
      <c r="CJ79" s="268"/>
      <c r="CK79" s="268"/>
      <c r="CL79" s="268"/>
      <c r="CM79" s="268"/>
      <c r="CN79" s="268"/>
      <c r="CO79" s="268"/>
      <c r="CP79" s="268"/>
      <c r="CQ79" s="268"/>
      <c r="CR79" s="268"/>
      <c r="CS79" s="268"/>
      <c r="CT79" s="268"/>
      <c r="CU79" s="268"/>
      <c r="CV79" s="268"/>
      <c r="CW79" s="268"/>
      <c r="CX79" s="268"/>
      <c r="CY79" s="268"/>
      <c r="CZ79" s="268"/>
      <c r="DA79" s="268"/>
      <c r="DB79" s="268"/>
      <c r="DC79" s="268"/>
      <c r="DD79" s="268"/>
      <c r="DE79" s="268"/>
      <c r="DF79" s="268"/>
      <c r="DG79" s="268"/>
      <c r="DH79" s="268"/>
    </row>
    <row r="80" spans="1:112" ht="16.5" x14ac:dyDescent="0.25">
      <c r="A80" s="278" t="s">
        <v>611</v>
      </c>
      <c r="B80" s="20">
        <v>13</v>
      </c>
      <c r="C80" s="21" t="s">
        <v>261</v>
      </c>
      <c r="D80" s="355">
        <f>表4_公司資料表!C63</f>
        <v>0</v>
      </c>
      <c r="E80" s="164">
        <f>SUMIF('表7_特殊業務資料表(地震)'!$A:$A,"E1"&amp;表5_地震損失評估!$A80&amp;"Q",'表7_特殊業務資料表(地震)'!$O:$O)</f>
        <v>0</v>
      </c>
      <c r="F80" s="403">
        <f>SUMIF('表7_特殊業務資料表(地震)'!$A:$A,"E1"&amp;表5_地震損失評估!$A80&amp;"L",'表7_特殊業務資料表(地震)'!$Y:$Y)</f>
        <v>0</v>
      </c>
      <c r="G80" s="399">
        <f>表4_公司資料表!D63</f>
        <v>0</v>
      </c>
      <c r="H80" s="164">
        <f>SUMIF('表7_特殊業務資料表(地震)'!$A:$A,"E2"&amp;表5_地震損失評估!$A80&amp;"Q",'表7_特殊業務資料表(地震)'!$O:$O)</f>
        <v>0</v>
      </c>
      <c r="I80" s="403">
        <f>SUMIF('表7_特殊業務資料表(地震)'!$A:$A,"E2"&amp;表5_地震損失評估!$A80&amp;"L",'表7_特殊業務資料表(地震)'!$Y:$Y)</f>
        <v>0</v>
      </c>
      <c r="J80" s="355">
        <f>表4_公司資料表!E63</f>
        <v>0</v>
      </c>
      <c r="K80" s="164">
        <f>表4_公司資料表!F63</f>
        <v>0</v>
      </c>
      <c r="L80" s="164">
        <f>表4_公司資料表!G63</f>
        <v>0</v>
      </c>
      <c r="M80" s="165">
        <f>表4_公司資料表!H63</f>
        <v>0</v>
      </c>
      <c r="N80" s="166">
        <f>表4_公司資料表!I63</f>
        <v>0</v>
      </c>
      <c r="O80" s="22">
        <f>((($D80+$E80+$F80)*'附表1_模型產出係數(水工)'!C18*'附表1_模型產出係數(水工)'!$B$79)+(($G80+$H80+$I80)*'附表1_模型產出係數(水工)'!J18*'附表1_模型產出係數(水工)'!$C$79)+($J80*'附表1_模型產出係數(水工)'!C56*'附表1_模型產出係數(水工)'!$D$79)+($K80*'附表1_模型產出係數(水工)'!J56*'附表1_模型產出係數(水工)'!$E$79)+($L80*'附表1_模型產出係數(水工)'!J37*'附表1_模型產出係數(水工)'!$F$79)+($M80*'附表1_模型產出係數(水工)'!C37*'附表1_模型產出係數(水工)'!$G$79)+($N80*'附表1_模型產出係數(水工)'!C75*'附表1_模型產出係數(水工)'!$H$79))/1000*(1+'附表1_模型產出係數(水工)'!$B$80)*附表1_模型產出係數!$B$45</f>
        <v>0</v>
      </c>
      <c r="P80" s="23">
        <f>((($D80+$E80+$F80)*'附表1_模型產出係數(水工)'!D18*'附表1_模型產出係數(水工)'!$B$79)+(($G80+$H80+$I80)*'附表1_模型產出係數(水工)'!K18*'附表1_模型產出係數(水工)'!$C$79)+($J80*'附表1_模型產出係數(水工)'!D56*'附表1_模型產出係數(水工)'!$D$79)+($K80*'附表1_模型產出係數(水工)'!K56*'附表1_模型產出係數(水工)'!$E$79)+($L80*'附表1_模型產出係數(水工)'!K37*'附表1_模型產出係數(水工)'!$F$79)+($M80*'附表1_模型產出係數(水工)'!D37*'附表1_模型產出係數(水工)'!$G$79)+($N80*'附表1_模型產出係數(水工)'!D75*'附表1_模型產出係數(水工)'!$H$79))/1000*(1+'附表1_模型產出係數(水工)'!$B$80)*附表1_模型產出係數!$B$45</f>
        <v>0</v>
      </c>
      <c r="Q80" s="23">
        <f>((($D80+$E80+$F80)*'附表1_模型產出係數(水工)'!E18*'附表1_模型產出係數(水工)'!$B$79)+(($G80+$H80+$I80)*'附表1_模型產出係數(水工)'!L18*'附表1_模型產出係數(水工)'!$C$79)+($J80*'附表1_模型產出係數(水工)'!E56*'附表1_模型產出係數(水工)'!$D$79)+($K80*'附表1_模型產出係數(水工)'!L56*'附表1_模型產出係數(水工)'!$E$79)+($L80*'附表1_模型產出係數(水工)'!L37*'附表1_模型產出係數(水工)'!$F$79)+($M80*'附表1_模型產出係數(水工)'!E37*'附表1_模型產出係數(水工)'!$G$79)+($N80*'附表1_模型產出係數(水工)'!E75*'附表1_模型產出係數(水工)'!$H$79))/1000*(1+'附表1_模型產出係數(水工)'!$B$80)*附表1_模型產出係數!$B$45</f>
        <v>0</v>
      </c>
      <c r="R80" s="23">
        <f>((($D80+$E80+$F80)*'附表1_模型產出係數(水工)'!F18*'附表1_模型產出係數(水工)'!$B$79)+(($G80+$H80+$I80)*'附表1_模型產出係數(水工)'!M18*'附表1_模型產出係數(水工)'!$C$79)+($J80*'附表1_模型產出係數(水工)'!F56*'附表1_模型產出係數(水工)'!$D$79)+($K80*'附表1_模型產出係數(水工)'!M56*'附表1_模型產出係數(水工)'!$E$79)+($L80*'附表1_模型產出係數(水工)'!M37*'附表1_模型產出係數(水工)'!$F$79)+($M80*'附表1_模型產出係數(水工)'!F37*'附表1_模型產出係數(水工)'!$G$79)+($N80*'附表1_模型產出係數(水工)'!F75*'附表1_模型產出係數(水工)'!$H$79))/1000*(1+'附表1_模型產出係數(水工)'!$B$80)*附表1_模型產出係數!$B$45</f>
        <v>0</v>
      </c>
      <c r="S80" s="24">
        <f>(((($D80+E80)*'附表1_模型產出係數(水工)'!G18+F80*'附表1_模型產出係數(水工)'!AL18)*'附表1_模型產出係數(水工)'!$B$79)+((($G80+$H80)*'附表1_模型產出係數(水工)'!N18+$I80*'附表1_模型產出係數(水工)'!AL37)*'附表1_模型產出係數(水工)'!$C$79)+($J80*'附表1_模型產出係數(水工)'!G56*'附表1_模型產出係數(水工)'!$D$79)+($K80*'附表1_模型產出係數(水工)'!N56*'附表1_模型產出係數(水工)'!$E$79)+($L80*'附表1_模型產出係數(水工)'!N37*'附表1_模型產出係數(水工)'!$F$79)+($M80*'附表1_模型產出係數(水工)'!G37*'附表1_模型產出係數(水工)'!$G$79)+($N80*'附表1_模型產出係數(水工)'!G75*'附表1_模型產出係數(水工)'!$H$79))/1000*(1+'附表1_模型產出係數(水工)'!$B$80)*附表1_模型產出係數!$B$45</f>
        <v>0</v>
      </c>
      <c r="T80" s="268"/>
      <c r="U80" s="268"/>
      <c r="V80" s="268"/>
      <c r="W80" s="268"/>
      <c r="X80" s="268"/>
      <c r="Y80" s="268"/>
      <c r="Z80" s="268"/>
      <c r="AA80" s="27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68"/>
      <c r="BO80" s="268"/>
      <c r="BP80" s="268"/>
      <c r="BQ80" s="268"/>
      <c r="BR80" s="268"/>
      <c r="BS80" s="268"/>
      <c r="BT80" s="268"/>
      <c r="BU80" s="268"/>
      <c r="BV80" s="268"/>
      <c r="BW80" s="268"/>
      <c r="BX80" s="268"/>
      <c r="BY80" s="268"/>
      <c r="BZ80" s="268"/>
      <c r="CA80" s="268"/>
      <c r="CB80" s="268"/>
      <c r="CC80" s="268"/>
      <c r="CD80" s="268"/>
      <c r="CE80" s="268"/>
      <c r="CF80" s="268"/>
      <c r="CG80" s="268"/>
      <c r="CH80" s="268"/>
      <c r="CI80" s="268"/>
      <c r="CJ80" s="268"/>
      <c r="CK80" s="268"/>
      <c r="CL80" s="268"/>
      <c r="CM80" s="268"/>
      <c r="CN80" s="268"/>
      <c r="CO80" s="268"/>
      <c r="CP80" s="268"/>
      <c r="CQ80" s="268"/>
      <c r="CR80" s="268"/>
      <c r="CS80" s="268"/>
      <c r="CT80" s="268"/>
      <c r="CU80" s="268"/>
      <c r="CV80" s="268"/>
      <c r="CW80" s="268"/>
      <c r="CX80" s="268"/>
      <c r="CY80" s="268"/>
      <c r="CZ80" s="268"/>
      <c r="DA80" s="268"/>
      <c r="DB80" s="268"/>
      <c r="DC80" s="268"/>
      <c r="DD80" s="268"/>
      <c r="DE80" s="268"/>
      <c r="DF80" s="268"/>
      <c r="DG80" s="268"/>
      <c r="DH80" s="268"/>
    </row>
    <row r="81" spans="1:112" ht="16.5" x14ac:dyDescent="0.25">
      <c r="A81" s="278" t="s">
        <v>612</v>
      </c>
      <c r="B81" s="20">
        <v>14</v>
      </c>
      <c r="C81" s="25" t="s">
        <v>262</v>
      </c>
      <c r="D81" s="355">
        <f>表4_公司資料表!C64</f>
        <v>0</v>
      </c>
      <c r="E81" s="164">
        <f>SUMIF('表7_特殊業務資料表(地震)'!$A:$A,"E1"&amp;表5_地震損失評估!$A81&amp;"Q",'表7_特殊業務資料表(地震)'!$O:$O)</f>
        <v>0</v>
      </c>
      <c r="F81" s="403">
        <f>SUMIF('表7_特殊業務資料表(地震)'!$A:$A,"E1"&amp;表5_地震損失評估!$A81&amp;"L",'表7_特殊業務資料表(地震)'!$Y:$Y)</f>
        <v>0</v>
      </c>
      <c r="G81" s="399">
        <f>表4_公司資料表!D64</f>
        <v>0</v>
      </c>
      <c r="H81" s="164">
        <f>SUMIF('表7_特殊業務資料表(地震)'!$A:$A,"E2"&amp;表5_地震損失評估!$A81&amp;"Q",'表7_特殊業務資料表(地震)'!$O:$O)</f>
        <v>0</v>
      </c>
      <c r="I81" s="403">
        <f>SUMIF('表7_特殊業務資料表(地震)'!$A:$A,"E2"&amp;表5_地震損失評估!$A81&amp;"L",'表7_特殊業務資料表(地震)'!$Y:$Y)</f>
        <v>0</v>
      </c>
      <c r="J81" s="355">
        <f>表4_公司資料表!E64</f>
        <v>0</v>
      </c>
      <c r="K81" s="164">
        <f>表4_公司資料表!F64</f>
        <v>0</v>
      </c>
      <c r="L81" s="164">
        <f>表4_公司資料表!G64</f>
        <v>0</v>
      </c>
      <c r="M81" s="165">
        <f>表4_公司資料表!H64</f>
        <v>0</v>
      </c>
      <c r="N81" s="166">
        <f>表4_公司資料表!I64</f>
        <v>0</v>
      </c>
      <c r="O81" s="22">
        <f>((($D81+$E81+$F81)*'附表1_模型產出係數(水工)'!C19*'附表1_模型產出係數(水工)'!$B$79)+(($G81+$H81+$I81)*'附表1_模型產出係數(水工)'!J19*'附表1_模型產出係數(水工)'!$C$79)+($J81*'附表1_模型產出係數(水工)'!C57*'附表1_模型產出係數(水工)'!$D$79)+($K81*'附表1_模型產出係數(水工)'!J57*'附表1_模型產出係數(水工)'!$E$79)+($L81*'附表1_模型產出係數(水工)'!J38*'附表1_模型產出係數(水工)'!$F$79)+($M81*'附表1_模型產出係數(水工)'!C38*'附表1_模型產出係數(水工)'!$G$79)+($N81*'附表1_模型產出係數(水工)'!C76*'附表1_模型產出係數(水工)'!$H$79))/1000*(1+'附表1_模型產出係數(水工)'!$B$80)*附表1_模型產出係數!$B$45</f>
        <v>0</v>
      </c>
      <c r="P81" s="23">
        <f>((($D81+$E81+$F81)*'附表1_模型產出係數(水工)'!D19*'附表1_模型產出係數(水工)'!$B$79)+(($G81+$H81+$I81)*'附表1_模型產出係數(水工)'!K19*'附表1_模型產出係數(水工)'!$C$79)+($J81*'附表1_模型產出係數(水工)'!D57*'附表1_模型產出係數(水工)'!$D$79)+($K81*'附表1_模型產出係數(水工)'!K57*'附表1_模型產出係數(水工)'!$E$79)+($L81*'附表1_模型產出係數(水工)'!K38*'附表1_模型產出係數(水工)'!$F$79)+($M81*'附表1_模型產出係數(水工)'!D38*'附表1_模型產出係數(水工)'!$G$79)+($N81*'附表1_模型產出係數(水工)'!D76*'附表1_模型產出係數(水工)'!$H$79))/1000*(1+'附表1_模型產出係數(水工)'!$B$80)*附表1_模型產出係數!$B$45</f>
        <v>0</v>
      </c>
      <c r="Q81" s="23">
        <f>((($D81+$E81+$F81)*'附表1_模型產出係數(水工)'!E19*'附表1_模型產出係數(水工)'!$B$79)+(($G81+$H81+$I81)*'附表1_模型產出係數(水工)'!L19*'附表1_模型產出係數(水工)'!$C$79)+($J81*'附表1_模型產出係數(水工)'!E57*'附表1_模型產出係數(水工)'!$D$79)+($K81*'附表1_模型產出係數(水工)'!L57*'附表1_模型產出係數(水工)'!$E$79)+($L81*'附表1_模型產出係數(水工)'!L38*'附表1_模型產出係數(水工)'!$F$79)+($M81*'附表1_模型產出係數(水工)'!E38*'附表1_模型產出係數(水工)'!$G$79)+($N81*'附表1_模型產出係數(水工)'!E76*'附表1_模型產出係數(水工)'!$H$79))/1000*(1+'附表1_模型產出係數(水工)'!$B$80)*附表1_模型產出係數!$B$45</f>
        <v>0</v>
      </c>
      <c r="R81" s="23">
        <f>((($D81+$E81+$F81)*'附表1_模型產出係數(水工)'!F19*'附表1_模型產出係數(水工)'!$B$79)+(($G81+$H81+$I81)*'附表1_模型產出係數(水工)'!M19*'附表1_模型產出係數(水工)'!$C$79)+($J81*'附表1_模型產出係數(水工)'!F57*'附表1_模型產出係數(水工)'!$D$79)+($K81*'附表1_模型產出係數(水工)'!M57*'附表1_模型產出係數(水工)'!$E$79)+($L81*'附表1_模型產出係數(水工)'!M38*'附表1_模型產出係數(水工)'!$F$79)+($M81*'附表1_模型產出係數(水工)'!F38*'附表1_模型產出係數(水工)'!$G$79)+($N81*'附表1_模型產出係數(水工)'!F76*'附表1_模型產出係數(水工)'!$H$79))/1000*(1+'附表1_模型產出係數(水工)'!$B$80)*附表1_模型產出係數!$B$45</f>
        <v>0</v>
      </c>
      <c r="S81" s="24">
        <f>(((($D81+E81)*'附表1_模型產出係數(水工)'!G19+F81*'附表1_模型產出係數(水工)'!AL19)*'附表1_模型產出係數(水工)'!$B$79)+((($G81+$H81)*'附表1_模型產出係數(水工)'!N19+$I81*'附表1_模型產出係數(水工)'!AL38)*'附表1_模型產出係數(水工)'!$C$79)+($J81*'附表1_模型產出係數(水工)'!G57*'附表1_模型產出係數(水工)'!$D$79)+($K81*'附表1_模型產出係數(水工)'!N57*'附表1_模型產出係數(水工)'!$E$79)+($L81*'附表1_模型產出係數(水工)'!N38*'附表1_模型產出係數(水工)'!$F$79)+($M81*'附表1_模型產出係數(水工)'!G38*'附表1_模型產出係數(水工)'!$G$79)+($N81*'附表1_模型產出係數(水工)'!G76*'附表1_模型產出係數(水工)'!$H$79))/1000*(1+'附表1_模型產出係數(水工)'!$B$80)*附表1_模型產出係數!$B$45</f>
        <v>0</v>
      </c>
      <c r="T81" s="268"/>
      <c r="U81" s="268"/>
      <c r="V81" s="268"/>
      <c r="W81" s="268"/>
      <c r="X81" s="268"/>
      <c r="Y81" s="268"/>
      <c r="Z81" s="268"/>
      <c r="AA81" s="27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c r="BL81" s="268"/>
      <c r="BM81" s="268"/>
      <c r="BN81" s="268"/>
      <c r="BO81" s="268"/>
      <c r="BP81" s="268"/>
      <c r="BQ81" s="268"/>
      <c r="BR81" s="268"/>
      <c r="BS81" s="268"/>
      <c r="BT81" s="268"/>
      <c r="BU81" s="268"/>
      <c r="BV81" s="268"/>
      <c r="BW81" s="268"/>
      <c r="BX81" s="268"/>
      <c r="BY81" s="268"/>
      <c r="BZ81" s="268"/>
      <c r="CA81" s="268"/>
      <c r="CB81" s="268"/>
      <c r="CC81" s="268"/>
      <c r="CD81" s="268"/>
      <c r="CE81" s="268"/>
      <c r="CF81" s="268"/>
      <c r="CG81" s="268"/>
      <c r="CH81" s="268"/>
      <c r="CI81" s="268"/>
      <c r="CJ81" s="268"/>
      <c r="CK81" s="268"/>
      <c r="CL81" s="268"/>
      <c r="CM81" s="268"/>
      <c r="CN81" s="268"/>
      <c r="CO81" s="268"/>
      <c r="CP81" s="268"/>
      <c r="CQ81" s="268"/>
      <c r="CR81" s="268"/>
      <c r="CS81" s="268"/>
      <c r="CT81" s="268"/>
      <c r="CU81" s="268"/>
      <c r="CV81" s="268"/>
      <c r="CW81" s="268"/>
      <c r="CX81" s="268"/>
      <c r="CY81" s="268"/>
      <c r="CZ81" s="268"/>
      <c r="DA81" s="268"/>
      <c r="DB81" s="268"/>
      <c r="DC81" s="268"/>
      <c r="DD81" s="268"/>
      <c r="DE81" s="268"/>
      <c r="DF81" s="268"/>
      <c r="DG81" s="268"/>
      <c r="DH81" s="268"/>
    </row>
    <row r="82" spans="1:112" ht="17.25" thickBot="1" x14ac:dyDescent="0.3">
      <c r="A82" s="278" t="s">
        <v>267</v>
      </c>
      <c r="B82" s="591" t="s">
        <v>264</v>
      </c>
      <c r="C82" s="592"/>
      <c r="D82" s="363">
        <f t="shared" ref="D82:J82" si="6">SUM(D67:D81)</f>
        <v>0</v>
      </c>
      <c r="E82" s="27">
        <f t="shared" ref="E82:F82" si="7">SUM(E67:E81)</f>
        <v>0</v>
      </c>
      <c r="F82" s="401">
        <f t="shared" si="7"/>
        <v>0</v>
      </c>
      <c r="G82" s="402">
        <f t="shared" si="6"/>
        <v>0</v>
      </c>
      <c r="H82" s="27">
        <f t="shared" ref="H82:I82" si="8">SUM(H67:H81)</f>
        <v>0</v>
      </c>
      <c r="I82" s="401">
        <f t="shared" si="8"/>
        <v>0</v>
      </c>
      <c r="J82" s="363">
        <f t="shared" si="6"/>
        <v>0</v>
      </c>
      <c r="K82" s="356">
        <f t="shared" ref="K82:S82" si="9">SUM(K67:K81)</f>
        <v>0</v>
      </c>
      <c r="L82" s="356">
        <f t="shared" si="9"/>
        <v>0</v>
      </c>
      <c r="M82" s="357">
        <f t="shared" si="9"/>
        <v>0</v>
      </c>
      <c r="N82" s="364">
        <f t="shared" si="9"/>
        <v>0</v>
      </c>
      <c r="O82" s="365">
        <f t="shared" si="9"/>
        <v>0</v>
      </c>
      <c r="P82" s="356">
        <f t="shared" si="9"/>
        <v>0</v>
      </c>
      <c r="Q82" s="356">
        <f t="shared" si="9"/>
        <v>0</v>
      </c>
      <c r="R82" s="356">
        <f t="shared" si="9"/>
        <v>0</v>
      </c>
      <c r="S82" s="375">
        <f t="shared" si="9"/>
        <v>0</v>
      </c>
      <c r="T82" s="268"/>
      <c r="U82" s="268"/>
      <c r="V82" s="268"/>
      <c r="W82" s="268"/>
      <c r="X82" s="268"/>
      <c r="Y82" s="268"/>
      <c r="Z82" s="268"/>
      <c r="AA82" s="27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268"/>
      <c r="BP82" s="268"/>
      <c r="BQ82" s="268"/>
      <c r="BR82" s="268"/>
      <c r="BS82" s="268"/>
      <c r="BT82" s="268"/>
      <c r="BU82" s="268"/>
      <c r="BV82" s="268"/>
      <c r="BW82" s="268"/>
      <c r="BX82" s="268"/>
      <c r="BY82" s="268"/>
      <c r="BZ82" s="268"/>
      <c r="CA82" s="268"/>
      <c r="CB82" s="268"/>
      <c r="CC82" s="268"/>
      <c r="CD82" s="268"/>
      <c r="CE82" s="268"/>
      <c r="CF82" s="268"/>
      <c r="CG82" s="268"/>
      <c r="CH82" s="268"/>
      <c r="CI82" s="268"/>
      <c r="CJ82" s="268"/>
      <c r="CK82" s="268"/>
      <c r="CL82" s="268"/>
      <c r="CM82" s="268"/>
      <c r="CN82" s="268"/>
      <c r="CO82" s="268"/>
      <c r="CP82" s="268"/>
      <c r="CQ82" s="268"/>
      <c r="CR82" s="268"/>
      <c r="CS82" s="268"/>
      <c r="CT82" s="268"/>
      <c r="CU82" s="268"/>
      <c r="CV82" s="268"/>
      <c r="CW82" s="268"/>
      <c r="CX82" s="268"/>
      <c r="CY82" s="268"/>
      <c r="CZ82" s="268"/>
      <c r="DA82" s="268"/>
      <c r="DB82" s="268"/>
      <c r="DC82" s="268"/>
      <c r="DD82" s="268"/>
      <c r="DE82" s="268"/>
      <c r="DF82" s="268"/>
      <c r="DG82" s="268"/>
      <c r="DH82" s="268"/>
    </row>
    <row r="83" spans="1:112" x14ac:dyDescent="0.25">
      <c r="B83" s="278"/>
      <c r="C83" s="278"/>
      <c r="D83" s="373"/>
      <c r="E83" s="373"/>
      <c r="F83" s="373"/>
      <c r="G83" s="374"/>
      <c r="H83" s="374"/>
      <c r="I83" s="374"/>
      <c r="J83" s="374"/>
      <c r="K83" s="374"/>
      <c r="L83" s="374"/>
      <c r="M83" s="374"/>
      <c r="N83" s="374"/>
      <c r="O83" s="374"/>
      <c r="P83" s="268"/>
      <c r="Q83" s="268"/>
      <c r="R83" s="268"/>
      <c r="S83" s="268"/>
      <c r="T83" s="268"/>
      <c r="U83" s="268"/>
      <c r="V83" s="268"/>
      <c r="W83" s="27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8"/>
      <c r="BB83" s="268"/>
      <c r="BC83" s="268"/>
      <c r="BD83" s="268"/>
      <c r="BE83" s="268"/>
      <c r="BF83" s="268"/>
      <c r="BG83" s="268"/>
      <c r="BH83" s="268"/>
      <c r="BI83" s="268"/>
      <c r="BJ83" s="268"/>
      <c r="BK83" s="268"/>
      <c r="BL83" s="268"/>
      <c r="BM83" s="268"/>
      <c r="BN83" s="268"/>
      <c r="BO83" s="268"/>
      <c r="BP83" s="268"/>
      <c r="BQ83" s="268"/>
      <c r="BR83" s="268"/>
      <c r="BS83" s="268"/>
      <c r="BT83" s="268"/>
      <c r="BU83" s="268"/>
      <c r="BV83" s="268"/>
      <c r="BW83" s="268"/>
      <c r="BX83" s="268"/>
      <c r="BY83" s="268"/>
      <c r="BZ83" s="268"/>
      <c r="CA83" s="268"/>
      <c r="CB83" s="268"/>
      <c r="CC83" s="268"/>
      <c r="CD83" s="268"/>
      <c r="CE83" s="268"/>
      <c r="CF83" s="268"/>
      <c r="CG83" s="268"/>
      <c r="CH83" s="268"/>
      <c r="CI83" s="268"/>
      <c r="CJ83" s="268"/>
      <c r="CK83" s="268"/>
      <c r="CL83" s="268"/>
      <c r="CM83" s="268"/>
      <c r="CN83" s="268"/>
      <c r="CO83" s="268"/>
      <c r="CP83" s="268"/>
      <c r="CQ83" s="268"/>
      <c r="CR83" s="268"/>
      <c r="CS83" s="268"/>
      <c r="CT83" s="268"/>
      <c r="CU83" s="268"/>
      <c r="CV83" s="268"/>
      <c r="CW83" s="268"/>
      <c r="CX83" s="268"/>
      <c r="CY83" s="268"/>
      <c r="CZ83" s="268"/>
      <c r="DA83" s="268"/>
      <c r="DB83" s="268"/>
      <c r="DC83" s="268"/>
      <c r="DD83" s="268"/>
    </row>
    <row r="84" spans="1:112" x14ac:dyDescent="0.25">
      <c r="B84" s="278"/>
      <c r="C84" s="278"/>
      <c r="D84" s="373"/>
      <c r="E84" s="373"/>
      <c r="F84" s="373"/>
      <c r="G84" s="374"/>
      <c r="H84" s="374"/>
      <c r="I84" s="374"/>
      <c r="J84" s="374"/>
      <c r="K84" s="374"/>
      <c r="L84" s="374"/>
      <c r="M84" s="374"/>
      <c r="N84" s="374"/>
      <c r="O84" s="374"/>
      <c r="P84" s="268"/>
      <c r="Q84" s="268"/>
      <c r="R84" s="268"/>
      <c r="S84" s="268"/>
      <c r="T84" s="268"/>
      <c r="U84" s="268"/>
      <c r="V84" s="268"/>
      <c r="W84" s="27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c r="BL84" s="268"/>
      <c r="BM84" s="268"/>
      <c r="BN84" s="268"/>
      <c r="BO84" s="268"/>
      <c r="BP84" s="268"/>
      <c r="BQ84" s="268"/>
      <c r="BR84" s="268"/>
      <c r="BS84" s="268"/>
      <c r="BT84" s="268"/>
      <c r="BU84" s="268"/>
      <c r="BV84" s="268"/>
      <c r="BW84" s="268"/>
      <c r="BX84" s="268"/>
      <c r="BY84" s="268"/>
      <c r="BZ84" s="268"/>
      <c r="CA84" s="268"/>
      <c r="CB84" s="268"/>
      <c r="CC84" s="268"/>
      <c r="CD84" s="268"/>
      <c r="CE84" s="268"/>
      <c r="CF84" s="268"/>
      <c r="CG84" s="268"/>
      <c r="CH84" s="268"/>
      <c r="CI84" s="268"/>
      <c r="CJ84" s="268"/>
      <c r="CK84" s="268"/>
      <c r="CL84" s="268"/>
      <c r="CM84" s="268"/>
      <c r="CN84" s="268"/>
      <c r="CO84" s="268"/>
      <c r="CP84" s="268"/>
      <c r="CQ84" s="268"/>
      <c r="CR84" s="268"/>
      <c r="CS84" s="268"/>
      <c r="CT84" s="268"/>
      <c r="CU84" s="268"/>
      <c r="CV84" s="268"/>
      <c r="CW84" s="268"/>
      <c r="CX84" s="268"/>
      <c r="CY84" s="268"/>
      <c r="CZ84" s="268"/>
      <c r="DA84" s="268"/>
      <c r="DB84" s="268"/>
      <c r="DC84" s="268"/>
      <c r="DD84" s="268"/>
    </row>
    <row r="85" spans="1:112" ht="17.25" thickBot="1" x14ac:dyDescent="0.3">
      <c r="B85" s="266" t="s">
        <v>456</v>
      </c>
      <c r="C85" s="269"/>
      <c r="D85" s="268"/>
      <c r="E85" s="268"/>
      <c r="F85" s="268"/>
      <c r="G85" s="370" t="s">
        <v>440</v>
      </c>
      <c r="H85" s="374"/>
      <c r="I85" s="374"/>
      <c r="J85" s="374"/>
      <c r="K85" s="374"/>
      <c r="L85" s="374"/>
      <c r="M85" s="374"/>
      <c r="N85" s="374"/>
      <c r="O85" s="374"/>
      <c r="P85" s="268"/>
      <c r="Q85" s="268"/>
      <c r="R85" s="268"/>
      <c r="S85" s="268"/>
      <c r="T85" s="268"/>
      <c r="U85" s="268"/>
      <c r="V85" s="268"/>
      <c r="W85" s="27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68"/>
      <c r="BA85" s="268"/>
      <c r="BB85" s="268"/>
      <c r="BC85" s="268"/>
      <c r="BD85" s="268"/>
      <c r="BE85" s="268"/>
      <c r="BF85" s="268"/>
      <c r="BG85" s="268"/>
      <c r="BH85" s="268"/>
      <c r="BI85" s="268"/>
      <c r="BJ85" s="268"/>
      <c r="BK85" s="268"/>
      <c r="BL85" s="268"/>
      <c r="BM85" s="268"/>
      <c r="BN85" s="268"/>
      <c r="BO85" s="268"/>
      <c r="BP85" s="268"/>
      <c r="BQ85" s="268"/>
      <c r="BR85" s="268"/>
      <c r="BS85" s="268"/>
      <c r="BT85" s="268"/>
      <c r="BU85" s="268"/>
      <c r="BV85" s="268"/>
      <c r="BW85" s="268"/>
      <c r="BX85" s="268"/>
      <c r="BY85" s="268"/>
      <c r="BZ85" s="268"/>
      <c r="CA85" s="268"/>
      <c r="CB85" s="268"/>
      <c r="CC85" s="268"/>
      <c r="CD85" s="268"/>
      <c r="CE85" s="268"/>
      <c r="CF85" s="268"/>
      <c r="CG85" s="268"/>
      <c r="CH85" s="268"/>
      <c r="CI85" s="268"/>
      <c r="CJ85" s="268"/>
      <c r="CK85" s="268"/>
      <c r="CL85" s="268"/>
      <c r="CM85" s="268"/>
      <c r="CN85" s="268"/>
      <c r="CO85" s="268"/>
      <c r="CP85" s="268"/>
      <c r="CQ85" s="268"/>
      <c r="CR85" s="268"/>
      <c r="CS85" s="268"/>
      <c r="CT85" s="268"/>
      <c r="CU85" s="268"/>
      <c r="CV85" s="268"/>
      <c r="CW85" s="268"/>
      <c r="CX85" s="268"/>
      <c r="CY85" s="268"/>
      <c r="CZ85" s="268"/>
      <c r="DA85" s="268"/>
      <c r="DB85" s="268"/>
      <c r="DC85" s="268"/>
      <c r="DD85" s="268"/>
    </row>
    <row r="86" spans="1:112" ht="16.5" x14ac:dyDescent="0.25">
      <c r="B86" s="563" t="s">
        <v>143</v>
      </c>
      <c r="C86" s="564"/>
      <c r="D86" s="371" t="s">
        <v>144</v>
      </c>
      <c r="E86" s="371" t="s">
        <v>145</v>
      </c>
      <c r="F86" s="371" t="s">
        <v>135</v>
      </c>
      <c r="G86" s="372" t="s">
        <v>137</v>
      </c>
      <c r="H86" s="374"/>
      <c r="I86" s="374"/>
      <c r="J86" s="374"/>
      <c r="K86" s="374"/>
      <c r="L86" s="374"/>
      <c r="M86" s="374"/>
      <c r="N86" s="374"/>
      <c r="O86" s="374"/>
      <c r="P86" s="268"/>
      <c r="Q86" s="268"/>
      <c r="R86" s="268"/>
      <c r="S86" s="268"/>
      <c r="T86" s="268"/>
      <c r="U86" s="268"/>
      <c r="V86" s="268"/>
      <c r="W86" s="27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268"/>
      <c r="BD86" s="268"/>
      <c r="BE86" s="268"/>
      <c r="BF86" s="268"/>
      <c r="BG86" s="268"/>
      <c r="BH86" s="268"/>
      <c r="BI86" s="268"/>
      <c r="BJ86" s="268"/>
      <c r="BK86" s="268"/>
      <c r="BL86" s="268"/>
      <c r="BM86" s="268"/>
      <c r="BN86" s="268"/>
      <c r="BO86" s="268"/>
      <c r="BP86" s="268"/>
      <c r="BQ86" s="268"/>
      <c r="BR86" s="268"/>
      <c r="BS86" s="268"/>
      <c r="BT86" s="268"/>
      <c r="BU86" s="268"/>
      <c r="BV86" s="268"/>
      <c r="BW86" s="268"/>
      <c r="BX86" s="268"/>
      <c r="BY86" s="268"/>
      <c r="BZ86" s="268"/>
      <c r="CA86" s="268"/>
      <c r="CB86" s="268"/>
      <c r="CC86" s="268"/>
      <c r="CD86" s="268"/>
      <c r="CE86" s="268"/>
      <c r="CF86" s="268"/>
      <c r="CG86" s="268"/>
      <c r="CH86" s="268"/>
      <c r="CI86" s="268"/>
      <c r="CJ86" s="268"/>
      <c r="CK86" s="268"/>
      <c r="CL86" s="268"/>
      <c r="CM86" s="268"/>
      <c r="CN86" s="268"/>
      <c r="CO86" s="268"/>
      <c r="CP86" s="268"/>
      <c r="CQ86" s="268"/>
      <c r="CR86" s="268"/>
      <c r="CS86" s="268"/>
      <c r="CT86" s="268"/>
      <c r="CU86" s="268"/>
      <c r="CV86" s="268"/>
      <c r="CW86" s="268"/>
      <c r="CX86" s="268"/>
      <c r="CY86" s="268"/>
      <c r="CZ86" s="268"/>
      <c r="DA86" s="268"/>
      <c r="DB86" s="268"/>
      <c r="DC86" s="268"/>
      <c r="DD86" s="268"/>
    </row>
    <row r="87" spans="1:112" ht="20.100000000000001" customHeight="1" x14ac:dyDescent="0.25">
      <c r="B87" s="569" t="s">
        <v>447</v>
      </c>
      <c r="C87" s="570"/>
      <c r="D87" s="118">
        <f>I41+P82</f>
        <v>0</v>
      </c>
      <c r="E87" s="118">
        <f>J41+Q82</f>
        <v>0</v>
      </c>
      <c r="F87" s="118">
        <f>K41+R82</f>
        <v>0</v>
      </c>
      <c r="G87" s="119">
        <f>L41+S82</f>
        <v>0</v>
      </c>
      <c r="H87" s="374"/>
      <c r="I87" s="374"/>
      <c r="J87" s="374"/>
      <c r="K87" s="374"/>
      <c r="L87" s="374"/>
      <c r="M87" s="374"/>
      <c r="N87" s="374"/>
      <c r="O87" s="374"/>
      <c r="P87" s="268"/>
      <c r="Q87" s="268"/>
      <c r="R87" s="268"/>
      <c r="S87" s="268"/>
      <c r="T87" s="268"/>
      <c r="U87" s="268"/>
      <c r="V87" s="268"/>
      <c r="W87" s="27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c r="BL87" s="268"/>
      <c r="BM87" s="268"/>
      <c r="BN87" s="268"/>
      <c r="BO87" s="268"/>
      <c r="BP87" s="268"/>
      <c r="BQ87" s="268"/>
      <c r="BR87" s="268"/>
      <c r="BS87" s="268"/>
      <c r="BT87" s="268"/>
      <c r="BU87" s="268"/>
      <c r="BV87" s="268"/>
      <c r="BW87" s="268"/>
      <c r="BX87" s="268"/>
      <c r="BY87" s="268"/>
      <c r="BZ87" s="268"/>
      <c r="CA87" s="268"/>
      <c r="CB87" s="268"/>
      <c r="CC87" s="268"/>
      <c r="CD87" s="268"/>
      <c r="CE87" s="268"/>
      <c r="CF87" s="268"/>
      <c r="CG87" s="268"/>
      <c r="CH87" s="268"/>
      <c r="CI87" s="268"/>
      <c r="CJ87" s="268"/>
      <c r="CK87" s="268"/>
      <c r="CL87" s="268"/>
      <c r="CM87" s="268"/>
      <c r="CN87" s="268"/>
      <c r="CO87" s="268"/>
      <c r="CP87" s="268"/>
      <c r="CQ87" s="268"/>
      <c r="CR87" s="268"/>
      <c r="CS87" s="268"/>
      <c r="CT87" s="268"/>
      <c r="CU87" s="268"/>
      <c r="CV87" s="268"/>
      <c r="CW87" s="268"/>
      <c r="CX87" s="268"/>
      <c r="CY87" s="268"/>
      <c r="CZ87" s="268"/>
      <c r="DA87" s="268"/>
      <c r="DB87" s="268"/>
      <c r="DC87" s="268"/>
      <c r="DD87" s="268"/>
    </row>
    <row r="88" spans="1:112" ht="20.100000000000001" customHeight="1" x14ac:dyDescent="0.25">
      <c r="B88" s="565" t="s">
        <v>448</v>
      </c>
      <c r="C88" s="566"/>
      <c r="D88" s="351"/>
      <c r="E88" s="351"/>
      <c r="F88" s="351"/>
      <c r="G88" s="352"/>
      <c r="H88" s="374"/>
      <c r="I88" s="374"/>
      <c r="J88" s="374"/>
      <c r="K88" s="374"/>
      <c r="L88" s="374"/>
      <c r="M88" s="374"/>
      <c r="N88" s="374"/>
      <c r="O88" s="374"/>
      <c r="P88" s="268"/>
      <c r="Q88" s="268"/>
      <c r="R88" s="268"/>
      <c r="S88" s="268"/>
      <c r="T88" s="268"/>
      <c r="U88" s="268"/>
      <c r="V88" s="268"/>
      <c r="W88" s="27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8"/>
      <c r="AZ88" s="268"/>
      <c r="BA88" s="268"/>
      <c r="BB88" s="268"/>
      <c r="BC88" s="268"/>
      <c r="BD88" s="268"/>
      <c r="BE88" s="268"/>
      <c r="BF88" s="268"/>
      <c r="BG88" s="268"/>
      <c r="BH88" s="268"/>
      <c r="BI88" s="268"/>
      <c r="BJ88" s="268"/>
      <c r="BK88" s="268"/>
      <c r="BL88" s="268"/>
      <c r="BM88" s="268"/>
      <c r="BN88" s="268"/>
      <c r="BO88" s="268"/>
      <c r="BP88" s="268"/>
      <c r="BQ88" s="268"/>
      <c r="BR88" s="268"/>
      <c r="BS88" s="268"/>
      <c r="BT88" s="268"/>
      <c r="BU88" s="268"/>
      <c r="BV88" s="268"/>
      <c r="BW88" s="268"/>
      <c r="BX88" s="268"/>
      <c r="BY88" s="268"/>
      <c r="BZ88" s="268"/>
      <c r="CA88" s="268"/>
      <c r="CB88" s="268"/>
      <c r="CC88" s="268"/>
      <c r="CD88" s="268"/>
      <c r="CE88" s="268"/>
      <c r="CF88" s="268"/>
      <c r="CG88" s="268"/>
      <c r="CH88" s="268"/>
      <c r="CI88" s="268"/>
      <c r="CJ88" s="268"/>
      <c r="CK88" s="268"/>
      <c r="CL88" s="268"/>
      <c r="CM88" s="268"/>
      <c r="CN88" s="268"/>
      <c r="CO88" s="268"/>
      <c r="CP88" s="268"/>
      <c r="CQ88" s="268"/>
      <c r="CR88" s="268"/>
      <c r="CS88" s="268"/>
      <c r="CT88" s="268"/>
      <c r="CU88" s="268"/>
      <c r="CV88" s="268"/>
      <c r="CW88" s="268"/>
      <c r="CX88" s="268"/>
      <c r="CY88" s="268"/>
      <c r="CZ88" s="268"/>
      <c r="DA88" s="268"/>
      <c r="DB88" s="268"/>
      <c r="DC88" s="268"/>
      <c r="DD88" s="268"/>
    </row>
    <row r="89" spans="1:112" ht="20.100000000000001" customHeight="1" thickBot="1" x14ac:dyDescent="0.3">
      <c r="B89" s="567" t="s">
        <v>449</v>
      </c>
      <c r="C89" s="568"/>
      <c r="D89" s="380">
        <f>D87-D88</f>
        <v>0</v>
      </c>
      <c r="E89" s="380">
        <f t="shared" ref="E89:G89" si="10">E87-E88</f>
        <v>0</v>
      </c>
      <c r="F89" s="380">
        <f t="shared" si="10"/>
        <v>0</v>
      </c>
      <c r="G89" s="381">
        <f t="shared" si="10"/>
        <v>0</v>
      </c>
      <c r="H89" s="374"/>
      <c r="I89" s="374"/>
      <c r="J89" s="374"/>
      <c r="K89" s="374"/>
      <c r="L89" s="374"/>
      <c r="M89" s="374"/>
      <c r="N89" s="374"/>
      <c r="O89" s="374"/>
      <c r="P89" s="268"/>
      <c r="Q89" s="268"/>
      <c r="R89" s="268"/>
      <c r="S89" s="268"/>
      <c r="T89" s="268"/>
      <c r="U89" s="268"/>
      <c r="V89" s="268"/>
      <c r="W89" s="27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c r="BD89" s="268"/>
      <c r="BE89" s="268"/>
      <c r="BF89" s="268"/>
      <c r="BG89" s="268"/>
      <c r="BH89" s="268"/>
      <c r="BI89" s="268"/>
      <c r="BJ89" s="268"/>
      <c r="BK89" s="268"/>
      <c r="BL89" s="268"/>
      <c r="BM89" s="268"/>
      <c r="BN89" s="268"/>
      <c r="BO89" s="268"/>
      <c r="BP89" s="268"/>
      <c r="BQ89" s="268"/>
      <c r="BR89" s="268"/>
      <c r="BS89" s="268"/>
      <c r="BT89" s="268"/>
      <c r="BU89" s="268"/>
      <c r="BV89" s="268"/>
      <c r="BW89" s="268"/>
      <c r="BX89" s="268"/>
      <c r="BY89" s="268"/>
      <c r="BZ89" s="268"/>
      <c r="CA89" s="268"/>
      <c r="CB89" s="268"/>
      <c r="CC89" s="268"/>
      <c r="CD89" s="268"/>
      <c r="CE89" s="268"/>
      <c r="CF89" s="268"/>
      <c r="CG89" s="268"/>
      <c r="CH89" s="268"/>
      <c r="CI89" s="268"/>
      <c r="CJ89" s="268"/>
      <c r="CK89" s="268"/>
      <c r="CL89" s="268"/>
      <c r="CM89" s="268"/>
      <c r="CN89" s="268"/>
      <c r="CO89" s="268"/>
      <c r="CP89" s="268"/>
      <c r="CQ89" s="268"/>
      <c r="CR89" s="268"/>
      <c r="CS89" s="268"/>
      <c r="CT89" s="268"/>
      <c r="CU89" s="268"/>
      <c r="CV89" s="268"/>
      <c r="CW89" s="268"/>
      <c r="CX89" s="268"/>
      <c r="CY89" s="268"/>
      <c r="CZ89" s="268"/>
      <c r="DA89" s="268"/>
      <c r="DB89" s="268"/>
      <c r="DC89" s="268"/>
      <c r="DD89" s="268"/>
    </row>
    <row r="90" spans="1:112" ht="20.100000000000001" customHeight="1" x14ac:dyDescent="0.25">
      <c r="B90" s="378"/>
      <c r="C90" s="378"/>
      <c r="D90" s="379"/>
      <c r="E90" s="379"/>
      <c r="F90" s="379"/>
      <c r="G90" s="379"/>
      <c r="H90" s="374"/>
      <c r="I90" s="374"/>
      <c r="J90" s="374"/>
      <c r="K90" s="374"/>
      <c r="L90" s="374"/>
      <c r="M90" s="374"/>
      <c r="N90" s="374"/>
      <c r="O90" s="374"/>
      <c r="P90" s="268"/>
      <c r="Q90" s="268"/>
      <c r="R90" s="268"/>
      <c r="S90" s="268"/>
      <c r="T90" s="268"/>
      <c r="U90" s="268"/>
      <c r="V90" s="268"/>
      <c r="W90" s="27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8"/>
      <c r="BM90" s="268"/>
      <c r="BN90" s="268"/>
      <c r="BO90" s="268"/>
      <c r="BP90" s="268"/>
      <c r="BQ90" s="268"/>
      <c r="BR90" s="268"/>
      <c r="BS90" s="268"/>
      <c r="BT90" s="268"/>
      <c r="BU90" s="268"/>
      <c r="BV90" s="268"/>
      <c r="BW90" s="268"/>
      <c r="BX90" s="268"/>
      <c r="BY90" s="268"/>
      <c r="BZ90" s="268"/>
      <c r="CA90" s="268"/>
      <c r="CB90" s="268"/>
      <c r="CC90" s="268"/>
      <c r="CD90" s="268"/>
      <c r="CE90" s="268"/>
      <c r="CF90" s="268"/>
      <c r="CG90" s="268"/>
      <c r="CH90" s="268"/>
      <c r="CI90" s="268"/>
      <c r="CJ90" s="268"/>
      <c r="CK90" s="268"/>
      <c r="CL90" s="268"/>
      <c r="CM90" s="268"/>
      <c r="CN90" s="268"/>
      <c r="CO90" s="268"/>
      <c r="CP90" s="268"/>
      <c r="CQ90" s="268"/>
      <c r="CR90" s="268"/>
      <c r="CS90" s="268"/>
      <c r="CT90" s="268"/>
      <c r="CU90" s="268"/>
      <c r="CV90" s="268"/>
      <c r="CW90" s="268"/>
      <c r="CX90" s="268"/>
      <c r="CY90" s="268"/>
      <c r="CZ90" s="268"/>
      <c r="DA90" s="268"/>
      <c r="DB90" s="268"/>
      <c r="DC90" s="268"/>
      <c r="DD90" s="268"/>
    </row>
    <row r="91" spans="1:112" x14ac:dyDescent="0.25">
      <c r="B91" s="278"/>
      <c r="C91" s="278"/>
      <c r="D91" s="373"/>
      <c r="E91" s="373"/>
      <c r="F91" s="373"/>
      <c r="G91" s="374"/>
      <c r="H91" s="374"/>
      <c r="I91" s="374"/>
      <c r="J91" s="374"/>
      <c r="K91" s="374"/>
      <c r="L91" s="374"/>
      <c r="M91" s="374"/>
      <c r="N91" s="374"/>
      <c r="O91" s="374"/>
      <c r="P91" s="268"/>
      <c r="Q91" s="268"/>
      <c r="R91" s="268"/>
      <c r="S91" s="268"/>
      <c r="T91" s="268"/>
      <c r="U91" s="268"/>
      <c r="V91" s="268"/>
      <c r="W91" s="27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c r="BQ91" s="268"/>
      <c r="BR91" s="268"/>
      <c r="BS91" s="268"/>
      <c r="BT91" s="268"/>
      <c r="BU91" s="268"/>
      <c r="BV91" s="268"/>
      <c r="BW91" s="268"/>
      <c r="BX91" s="268"/>
      <c r="BY91" s="268"/>
      <c r="BZ91" s="268"/>
      <c r="CA91" s="268"/>
      <c r="CB91" s="268"/>
      <c r="CC91" s="268"/>
      <c r="CD91" s="268"/>
      <c r="CE91" s="268"/>
      <c r="CF91" s="268"/>
      <c r="CG91" s="268"/>
      <c r="CH91" s="268"/>
      <c r="CI91" s="268"/>
      <c r="CJ91" s="268"/>
      <c r="CK91" s="268"/>
      <c r="CL91" s="268"/>
      <c r="CM91" s="268"/>
      <c r="CN91" s="268"/>
      <c r="CO91" s="268"/>
      <c r="CP91" s="268"/>
      <c r="CQ91" s="268"/>
      <c r="CR91" s="268"/>
      <c r="CS91" s="268"/>
      <c r="CT91" s="268"/>
      <c r="CU91" s="268"/>
      <c r="CV91" s="268"/>
      <c r="CW91" s="268"/>
      <c r="CX91" s="268"/>
      <c r="CY91" s="268"/>
      <c r="CZ91" s="268"/>
      <c r="DA91" s="268"/>
      <c r="DB91" s="268"/>
      <c r="DC91" s="268"/>
      <c r="DD91" s="268"/>
    </row>
    <row r="92" spans="1:112" s="268" customFormat="1" ht="17.25" thickBot="1" x14ac:dyDescent="0.3">
      <c r="B92" s="266" t="s">
        <v>450</v>
      </c>
      <c r="C92" s="273"/>
      <c r="D92" s="267"/>
      <c r="I92" s="370" t="s">
        <v>440</v>
      </c>
    </row>
    <row r="93" spans="1:112" ht="16.5" x14ac:dyDescent="0.25">
      <c r="A93" s="268"/>
      <c r="B93" s="587" t="s">
        <v>136</v>
      </c>
      <c r="C93" s="588"/>
      <c r="D93" s="114" t="s">
        <v>117</v>
      </c>
      <c r="E93" s="583" t="s">
        <v>242</v>
      </c>
      <c r="F93" s="585" t="s">
        <v>243</v>
      </c>
      <c r="G93" s="585"/>
      <c r="H93" s="585"/>
      <c r="I93" s="586"/>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c r="BI93" s="268"/>
      <c r="BJ93" s="268"/>
      <c r="BK93" s="268"/>
      <c r="BL93" s="268"/>
      <c r="BM93" s="268"/>
      <c r="BN93" s="268"/>
      <c r="BO93" s="268"/>
      <c r="BP93" s="268"/>
      <c r="BQ93" s="268"/>
      <c r="BR93" s="268"/>
      <c r="BS93" s="268"/>
      <c r="BT93" s="268"/>
      <c r="BU93" s="268"/>
      <c r="BV93" s="268"/>
      <c r="BW93" s="268"/>
      <c r="BX93" s="268"/>
      <c r="BY93" s="268"/>
      <c r="BZ93" s="268"/>
      <c r="CA93" s="268"/>
      <c r="CB93" s="268"/>
      <c r="CC93" s="268"/>
      <c r="CD93" s="268"/>
      <c r="CE93" s="268"/>
      <c r="CF93" s="268"/>
      <c r="CG93" s="268"/>
      <c r="CH93" s="268"/>
      <c r="CI93" s="268"/>
      <c r="CJ93" s="268"/>
      <c r="CK93" s="268"/>
      <c r="CL93" s="268"/>
      <c r="CM93" s="268"/>
      <c r="CN93" s="268"/>
      <c r="CO93" s="268"/>
      <c r="CP93" s="268"/>
      <c r="CQ93" s="268"/>
      <c r="CR93" s="268"/>
      <c r="CS93" s="268"/>
      <c r="CT93" s="268"/>
      <c r="CU93" s="268"/>
      <c r="CV93" s="268"/>
      <c r="CW93" s="268"/>
      <c r="CX93" s="268"/>
      <c r="CY93" s="268"/>
      <c r="CZ93" s="268"/>
      <c r="DA93" s="268"/>
      <c r="DB93" s="268"/>
      <c r="DC93" s="268"/>
      <c r="DD93" s="268"/>
    </row>
    <row r="94" spans="1:112" ht="16.5" x14ac:dyDescent="0.25">
      <c r="A94" s="268"/>
      <c r="B94" s="579" t="s">
        <v>206</v>
      </c>
      <c r="C94" s="580"/>
      <c r="D94" s="177" t="s">
        <v>361</v>
      </c>
      <c r="E94" s="584"/>
      <c r="F94" s="122" t="s">
        <v>244</v>
      </c>
      <c r="G94" s="122" t="s">
        <v>245</v>
      </c>
      <c r="H94" s="122" t="s">
        <v>246</v>
      </c>
      <c r="I94" s="19" t="s">
        <v>247</v>
      </c>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R94" s="268"/>
      <c r="BS94" s="268"/>
      <c r="BT94" s="268"/>
      <c r="BU94" s="268"/>
      <c r="BV94" s="268"/>
      <c r="BW94" s="268"/>
      <c r="BX94" s="268"/>
      <c r="BY94" s="268"/>
      <c r="BZ94" s="268"/>
      <c r="CA94" s="268"/>
      <c r="CB94" s="268"/>
      <c r="CC94" s="268"/>
      <c r="CD94" s="268"/>
      <c r="CE94" s="268"/>
      <c r="CF94" s="268"/>
      <c r="CG94" s="268"/>
      <c r="CH94" s="268"/>
      <c r="CI94" s="268"/>
      <c r="CJ94" s="268"/>
      <c r="CK94" s="268"/>
      <c r="CL94" s="268"/>
      <c r="CM94" s="268"/>
      <c r="CN94" s="268"/>
      <c r="CO94" s="268"/>
      <c r="CP94" s="268"/>
      <c r="CQ94" s="268"/>
      <c r="CR94" s="268"/>
      <c r="CS94" s="268"/>
      <c r="CT94" s="268"/>
      <c r="CU94" s="268"/>
      <c r="CV94" s="268"/>
      <c r="CW94" s="268"/>
      <c r="CX94" s="268"/>
      <c r="CY94" s="268"/>
      <c r="CZ94" s="268"/>
      <c r="DA94" s="268"/>
      <c r="DB94" s="268"/>
      <c r="DC94" s="268"/>
      <c r="DD94" s="268"/>
    </row>
    <row r="95" spans="1:112" ht="20.100000000000001" customHeight="1" thickBot="1" x14ac:dyDescent="0.3">
      <c r="A95" s="278">
        <v>99</v>
      </c>
      <c r="B95" s="589"/>
      <c r="C95" s="590"/>
      <c r="D95" s="163">
        <f>表4_公司資料表!$C$69</f>
        <v>0</v>
      </c>
      <c r="E95" s="369">
        <f>$D95*'附表1_模型產出係數(水工)'!B$86/1000*(1+'附表1_模型產出係數(水工)'!$B$89)*附表1_模型產出係數!$B$45</f>
        <v>0</v>
      </c>
      <c r="F95" s="112">
        <f>$D95*'附表1_模型產出係數(水工)'!C$86/1000*(1+'附表1_模型產出係數(水工)'!$B$89)*附表1_模型產出係數!$B$45</f>
        <v>0</v>
      </c>
      <c r="G95" s="112">
        <f>$D95*'附表1_模型產出係數(水工)'!D$86/1000*(1+'附表1_模型產出係數(水工)'!$B$89)*附表1_模型產出係數!$B$45</f>
        <v>0</v>
      </c>
      <c r="H95" s="112">
        <f>$D95*'附表1_模型產出係數(水工)'!E$86/1000*(1+'附表1_模型產出係數(水工)'!$B$89)*附表1_模型產出係數!$B$45</f>
        <v>0</v>
      </c>
      <c r="I95" s="113">
        <f>$D95*'附表1_模型產出係數(水工)'!F$86/1000*(1+'附表1_模型產出係數(水工)'!$B$89)*附表1_模型產出係數!$B$45</f>
        <v>0</v>
      </c>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c r="BL95" s="268"/>
      <c r="BM95" s="268"/>
      <c r="BN95" s="268"/>
      <c r="BO95" s="268"/>
      <c r="BP95" s="268"/>
      <c r="BQ95" s="268"/>
      <c r="BR95" s="268"/>
      <c r="BS95" s="268"/>
      <c r="BT95" s="268"/>
      <c r="BU95" s="268"/>
      <c r="BV95" s="268"/>
      <c r="BW95" s="268"/>
      <c r="BX95" s="268"/>
      <c r="BY95" s="268"/>
      <c r="BZ95" s="268"/>
      <c r="CA95" s="268"/>
      <c r="CB95" s="268"/>
      <c r="CC95" s="268"/>
      <c r="CD95" s="268"/>
      <c r="CE95" s="268"/>
      <c r="CF95" s="268"/>
      <c r="CG95" s="268"/>
      <c r="CH95" s="268"/>
      <c r="CI95" s="268"/>
      <c r="CJ95" s="268"/>
      <c r="CK95" s="268"/>
      <c r="CL95" s="268"/>
      <c r="CM95" s="268"/>
      <c r="CN95" s="268"/>
      <c r="CO95" s="268"/>
      <c r="CP95" s="268"/>
      <c r="CQ95" s="268"/>
      <c r="CR95" s="268"/>
      <c r="CS95" s="268"/>
      <c r="CT95" s="268"/>
      <c r="CU95" s="268"/>
      <c r="CV95" s="268"/>
      <c r="CW95" s="268"/>
      <c r="CX95" s="268"/>
      <c r="CY95" s="268"/>
      <c r="CZ95" s="268"/>
      <c r="DA95" s="268"/>
      <c r="DB95" s="268"/>
      <c r="DC95" s="268"/>
      <c r="DD95" s="268"/>
    </row>
    <row r="96" spans="1:112" s="268" customFormat="1" ht="15.75" customHeight="1" x14ac:dyDescent="0.25">
      <c r="B96" s="274"/>
      <c r="C96" s="275"/>
      <c r="D96" s="276"/>
      <c r="E96" s="276"/>
    </row>
    <row r="97" spans="1:108" s="268" customFormat="1" ht="17.25" thickBot="1" x14ac:dyDescent="0.3">
      <c r="A97" s="278"/>
      <c r="B97" s="266" t="s">
        <v>451</v>
      </c>
      <c r="C97" s="273"/>
      <c r="E97" s="267"/>
      <c r="I97" s="370" t="s">
        <v>440</v>
      </c>
      <c r="S97" s="278"/>
    </row>
    <row r="98" spans="1:108" ht="16.5" x14ac:dyDescent="0.25">
      <c r="B98" s="587" t="s">
        <v>136</v>
      </c>
      <c r="C98" s="588"/>
      <c r="D98" s="115" t="s">
        <v>117</v>
      </c>
      <c r="E98" s="575" t="s">
        <v>242</v>
      </c>
      <c r="F98" s="577" t="s">
        <v>243</v>
      </c>
      <c r="G98" s="577"/>
      <c r="H98" s="577"/>
      <c r="I98" s="578"/>
      <c r="J98" s="268"/>
      <c r="K98" s="268"/>
      <c r="L98" s="268"/>
      <c r="M98" s="268"/>
      <c r="N98" s="268"/>
      <c r="O98" s="268"/>
      <c r="P98" s="268"/>
      <c r="Q98" s="268"/>
      <c r="R98" s="268"/>
      <c r="S98" s="27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8"/>
      <c r="BB98" s="268"/>
      <c r="BC98" s="268"/>
      <c r="BD98" s="268"/>
      <c r="BE98" s="268"/>
      <c r="BF98" s="268"/>
      <c r="BG98" s="268"/>
      <c r="BH98" s="268"/>
      <c r="BI98" s="268"/>
      <c r="BJ98" s="268"/>
      <c r="BK98" s="268"/>
      <c r="BL98" s="268"/>
      <c r="BM98" s="268"/>
      <c r="BN98" s="268"/>
      <c r="BO98" s="268"/>
      <c r="BP98" s="268"/>
      <c r="BQ98" s="268"/>
      <c r="BR98" s="268"/>
      <c r="BS98" s="268"/>
      <c r="BT98" s="268"/>
      <c r="BU98" s="268"/>
      <c r="BV98" s="268"/>
      <c r="BW98" s="268"/>
      <c r="BX98" s="268"/>
      <c r="BY98" s="268"/>
      <c r="BZ98" s="268"/>
      <c r="CA98" s="268"/>
      <c r="CB98" s="268"/>
      <c r="CC98" s="268"/>
      <c r="CD98" s="268"/>
      <c r="CE98" s="268"/>
      <c r="CF98" s="268"/>
      <c r="CG98" s="268"/>
      <c r="CH98" s="268"/>
      <c r="CI98" s="268"/>
      <c r="CJ98" s="268"/>
      <c r="CK98" s="268"/>
      <c r="CL98" s="268"/>
      <c r="CM98" s="268"/>
      <c r="CN98" s="268"/>
      <c r="CO98" s="268"/>
      <c r="CP98" s="268"/>
      <c r="CQ98" s="268"/>
      <c r="CR98" s="268"/>
      <c r="CS98" s="268"/>
      <c r="CT98" s="268"/>
      <c r="CU98" s="268"/>
      <c r="CV98" s="268"/>
      <c r="CW98" s="268"/>
      <c r="CX98" s="268"/>
      <c r="CY98" s="268"/>
      <c r="CZ98" s="268"/>
      <c r="DA98" s="268"/>
      <c r="DB98" s="268"/>
      <c r="DC98" s="268"/>
      <c r="DD98" s="268"/>
    </row>
    <row r="99" spans="1:108" ht="16.5" x14ac:dyDescent="0.25">
      <c r="B99" s="579" t="s">
        <v>206</v>
      </c>
      <c r="C99" s="580"/>
      <c r="D99" s="65" t="s">
        <v>119</v>
      </c>
      <c r="E99" s="576"/>
      <c r="F99" s="43" t="s">
        <v>244</v>
      </c>
      <c r="G99" s="43" t="s">
        <v>245</v>
      </c>
      <c r="H99" s="43" t="s">
        <v>246</v>
      </c>
      <c r="I99" s="117" t="s">
        <v>247</v>
      </c>
      <c r="J99" s="268"/>
      <c r="K99" s="268"/>
      <c r="L99" s="268"/>
      <c r="M99" s="268"/>
      <c r="N99" s="268"/>
      <c r="O99" s="268"/>
      <c r="P99" s="268"/>
      <c r="Q99" s="268"/>
      <c r="R99" s="268"/>
      <c r="S99" s="27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c r="CI99" s="268"/>
      <c r="CJ99" s="268"/>
      <c r="CK99" s="268"/>
      <c r="CL99" s="268"/>
      <c r="CM99" s="268"/>
      <c r="CN99" s="268"/>
      <c r="CO99" s="268"/>
      <c r="CP99" s="268"/>
      <c r="CQ99" s="268"/>
      <c r="CR99" s="268"/>
      <c r="CS99" s="268"/>
      <c r="CT99" s="268"/>
      <c r="CU99" s="268"/>
      <c r="CV99" s="268"/>
      <c r="CW99" s="268"/>
      <c r="CX99" s="268"/>
      <c r="CY99" s="268"/>
      <c r="CZ99" s="268"/>
      <c r="DA99" s="268"/>
      <c r="DB99" s="268"/>
      <c r="DC99" s="268"/>
      <c r="DD99" s="268"/>
    </row>
    <row r="100" spans="1:108" ht="20.100000000000001" customHeight="1" thickBot="1" x14ac:dyDescent="0.3">
      <c r="A100" s="278" t="s">
        <v>267</v>
      </c>
      <c r="B100" s="581"/>
      <c r="C100" s="582"/>
      <c r="D100" s="163">
        <f>表4_公司資料表!$D$69</f>
        <v>0</v>
      </c>
      <c r="E100" s="116">
        <f>$D100*'附表1_模型產出係數(水工)'!B$86/1000*(1+'附表1_模型產出係數(水工)'!$B$89)*附表1_模型產出係數!$B$45</f>
        <v>0</v>
      </c>
      <c r="F100" s="118">
        <f>$D100*'附表1_模型產出係數(水工)'!C$86/1000*(1+'附表1_模型產出係數(水工)'!$B$89)*附表1_模型產出係數!$B$45</f>
        <v>0</v>
      </c>
      <c r="G100" s="118">
        <f>$D100*'附表1_模型產出係數(水工)'!D$86/1000*(1+'附表1_模型產出係數(水工)'!$B$89)*附表1_模型產出係數!$B$45</f>
        <v>0</v>
      </c>
      <c r="H100" s="118">
        <f>$D100*'附表1_模型產出係數(水工)'!E$86/1000*(1+'附表1_模型產出係數(水工)'!$B$89)*附表1_模型產出係數!$B$45</f>
        <v>0</v>
      </c>
      <c r="I100" s="119">
        <f>$D100*'附表1_模型產出係數(水工)'!F$86/1000*(1+'附表1_模型產出係數(水工)'!$B$89)*附表1_模型產出係數!$B$45</f>
        <v>0</v>
      </c>
      <c r="J100" s="268"/>
      <c r="K100" s="268"/>
      <c r="L100" s="268"/>
      <c r="M100" s="268"/>
      <c r="N100" s="268"/>
      <c r="O100" s="268"/>
      <c r="P100" s="268"/>
      <c r="Q100" s="268"/>
      <c r="R100" s="268"/>
      <c r="S100" s="27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c r="BD100" s="268"/>
      <c r="BE100" s="268"/>
      <c r="BF100" s="268"/>
      <c r="BG100" s="268"/>
      <c r="BH100" s="268"/>
      <c r="BI100" s="268"/>
      <c r="BJ100" s="268"/>
      <c r="BK100" s="268"/>
      <c r="BL100" s="268"/>
      <c r="BM100" s="268"/>
      <c r="BN100" s="268"/>
      <c r="BO100" s="268"/>
      <c r="BP100" s="268"/>
      <c r="BQ100" s="268"/>
      <c r="BR100" s="268"/>
      <c r="BS100" s="268"/>
      <c r="BT100" s="268"/>
      <c r="BU100" s="268"/>
      <c r="BV100" s="268"/>
      <c r="BW100" s="268"/>
      <c r="BX100" s="268"/>
      <c r="BY100" s="268"/>
      <c r="BZ100" s="268"/>
      <c r="CA100" s="268"/>
      <c r="CB100" s="268"/>
      <c r="CC100" s="268"/>
      <c r="CD100" s="268"/>
      <c r="CE100" s="268"/>
      <c r="CF100" s="268"/>
      <c r="CG100" s="268"/>
      <c r="CH100" s="268"/>
      <c r="CI100" s="268"/>
      <c r="CJ100" s="268"/>
      <c r="CK100" s="268"/>
      <c r="CL100" s="268"/>
      <c r="CM100" s="268"/>
      <c r="CN100" s="268"/>
      <c r="CO100" s="268"/>
      <c r="CP100" s="268"/>
      <c r="CQ100" s="268"/>
      <c r="CR100" s="268"/>
      <c r="CS100" s="268"/>
      <c r="CT100" s="268"/>
      <c r="CU100" s="268"/>
      <c r="CV100" s="268"/>
      <c r="CW100" s="268"/>
      <c r="CX100" s="268"/>
      <c r="CY100" s="268"/>
      <c r="CZ100" s="268"/>
      <c r="DA100" s="268"/>
      <c r="DB100" s="268"/>
      <c r="DC100" s="268"/>
      <c r="DD100" s="268"/>
    </row>
    <row r="101" spans="1:108" ht="20.100000000000001" customHeight="1" thickBot="1" x14ac:dyDescent="0.3">
      <c r="B101" s="573" t="s">
        <v>439</v>
      </c>
      <c r="C101" s="574"/>
      <c r="D101" s="29"/>
      <c r="E101" s="29"/>
      <c r="F101" s="351"/>
      <c r="G101" s="351"/>
      <c r="H101" s="351"/>
      <c r="I101" s="352"/>
      <c r="J101" s="268"/>
      <c r="K101" s="268"/>
      <c r="L101" s="268"/>
      <c r="M101" s="268"/>
      <c r="N101" s="268"/>
      <c r="O101" s="268"/>
      <c r="P101" s="268"/>
      <c r="Q101" s="268"/>
      <c r="R101" s="268"/>
      <c r="S101" s="268"/>
      <c r="T101" s="27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S101" s="268"/>
      <c r="CT101" s="268"/>
      <c r="CU101" s="268"/>
      <c r="CV101" s="268"/>
      <c r="CW101" s="268"/>
      <c r="CX101" s="268"/>
      <c r="CY101" s="268"/>
      <c r="CZ101" s="268"/>
      <c r="DA101" s="268"/>
      <c r="DB101" s="268"/>
      <c r="DC101" s="268"/>
      <c r="DD101" s="268"/>
    </row>
    <row r="102" spans="1:108" ht="20.100000000000001" customHeight="1" thickBot="1" x14ac:dyDescent="0.3">
      <c r="B102" s="571" t="s">
        <v>265</v>
      </c>
      <c r="C102" s="572"/>
      <c r="D102" s="29"/>
      <c r="E102" s="29"/>
      <c r="F102" s="120">
        <f>F100-F101</f>
        <v>0</v>
      </c>
      <c r="G102" s="120">
        <f>G100-G101</f>
        <v>0</v>
      </c>
      <c r="H102" s="120">
        <f>H100-H101</f>
        <v>0</v>
      </c>
      <c r="I102" s="121">
        <f>I100-I101</f>
        <v>0</v>
      </c>
      <c r="J102" s="268"/>
      <c r="K102" s="268"/>
      <c r="L102" s="268"/>
      <c r="M102" s="268"/>
      <c r="N102" s="268"/>
      <c r="O102" s="268"/>
      <c r="P102" s="268"/>
      <c r="Q102" s="268"/>
      <c r="R102" s="268"/>
      <c r="S102" s="268"/>
      <c r="T102" s="27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c r="BJ102" s="268"/>
      <c r="BK102" s="268"/>
      <c r="BL102" s="268"/>
      <c r="BM102" s="268"/>
      <c r="BN102" s="268"/>
      <c r="BO102" s="268"/>
      <c r="BP102" s="268"/>
      <c r="BQ102" s="268"/>
      <c r="BR102" s="268"/>
      <c r="BS102" s="268"/>
      <c r="BT102" s="268"/>
      <c r="BU102" s="268"/>
      <c r="BV102" s="268"/>
      <c r="BW102" s="268"/>
      <c r="BX102" s="268"/>
      <c r="BY102" s="268"/>
      <c r="BZ102" s="268"/>
      <c r="CA102" s="268"/>
      <c r="CB102" s="268"/>
      <c r="CC102" s="268"/>
      <c r="CD102" s="268"/>
      <c r="CE102" s="268"/>
      <c r="CF102" s="268"/>
      <c r="CG102" s="268"/>
      <c r="CH102" s="268"/>
      <c r="CI102" s="268"/>
      <c r="CJ102" s="268"/>
      <c r="CK102" s="268"/>
      <c r="CL102" s="268"/>
      <c r="CM102" s="268"/>
      <c r="CN102" s="268"/>
      <c r="CO102" s="268"/>
      <c r="CP102" s="268"/>
      <c r="CQ102" s="268"/>
      <c r="CR102" s="268"/>
      <c r="CS102" s="268"/>
      <c r="CT102" s="268"/>
      <c r="CU102" s="268"/>
      <c r="CV102" s="268"/>
      <c r="CW102" s="268"/>
      <c r="CX102" s="268"/>
      <c r="CY102" s="268"/>
      <c r="CZ102" s="268"/>
      <c r="DA102" s="268"/>
      <c r="DB102" s="268"/>
      <c r="DC102" s="268"/>
      <c r="DD102" s="268"/>
    </row>
    <row r="103" spans="1:108" s="268" customFormat="1" x14ac:dyDescent="0.25">
      <c r="A103" s="278"/>
      <c r="T103" s="278"/>
    </row>
    <row r="104" spans="1:108" s="268" customFormat="1" x14ac:dyDescent="0.25">
      <c r="A104" s="278"/>
      <c r="T104" s="278"/>
    </row>
    <row r="105" spans="1:108" s="268" customFormat="1" x14ac:dyDescent="0.25">
      <c r="A105" s="278"/>
      <c r="T105" s="278"/>
    </row>
    <row r="106" spans="1:108" s="268" customFormat="1" x14ac:dyDescent="0.25">
      <c r="A106" s="278"/>
      <c r="T106" s="278"/>
    </row>
    <row r="107" spans="1:108" s="268" customFormat="1" x14ac:dyDescent="0.25">
      <c r="A107" s="278"/>
      <c r="T107" s="278"/>
    </row>
    <row r="108" spans="1:108" s="268" customFormat="1" x14ac:dyDescent="0.25">
      <c r="A108" s="278"/>
      <c r="T108" s="278"/>
    </row>
    <row r="109" spans="1:108" s="268" customFormat="1" x14ac:dyDescent="0.25">
      <c r="A109" s="278"/>
      <c r="T109" s="278"/>
    </row>
    <row r="110" spans="1:108" s="268" customFormat="1" x14ac:dyDescent="0.25">
      <c r="A110" s="278"/>
      <c r="T110" s="278"/>
    </row>
    <row r="111" spans="1:108" s="268" customFormat="1" x14ac:dyDescent="0.25">
      <c r="A111" s="278"/>
      <c r="T111" s="278"/>
    </row>
    <row r="112" spans="1:108" s="268" customFormat="1" x14ac:dyDescent="0.25">
      <c r="A112" s="278"/>
      <c r="T112" s="278"/>
    </row>
    <row r="113" spans="1:20" s="268" customFormat="1" x14ac:dyDescent="0.25">
      <c r="A113" s="278"/>
      <c r="T113" s="278"/>
    </row>
    <row r="114" spans="1:20" s="268" customFormat="1" x14ac:dyDescent="0.25">
      <c r="A114" s="278"/>
      <c r="T114" s="278"/>
    </row>
    <row r="115" spans="1:20" s="268" customFormat="1" x14ac:dyDescent="0.25">
      <c r="A115" s="278"/>
      <c r="T115" s="278"/>
    </row>
    <row r="116" spans="1:20" s="268" customFormat="1" x14ac:dyDescent="0.25">
      <c r="A116" s="278"/>
      <c r="T116" s="278"/>
    </row>
    <row r="117" spans="1:20" s="268" customFormat="1" x14ac:dyDescent="0.25">
      <c r="A117" s="278"/>
      <c r="T117" s="278"/>
    </row>
    <row r="118" spans="1:20" s="268" customFormat="1" x14ac:dyDescent="0.25">
      <c r="A118" s="278"/>
      <c r="T118" s="278"/>
    </row>
    <row r="119" spans="1:20" s="268" customFormat="1" x14ac:dyDescent="0.25">
      <c r="A119" s="278"/>
      <c r="T119" s="278"/>
    </row>
    <row r="120" spans="1:20" s="268" customFormat="1" x14ac:dyDescent="0.25">
      <c r="A120" s="278"/>
      <c r="T120" s="278"/>
    </row>
    <row r="121" spans="1:20" s="268" customFormat="1" x14ac:dyDescent="0.25">
      <c r="A121" s="278"/>
      <c r="T121" s="278"/>
    </row>
    <row r="122" spans="1:20" s="268" customFormat="1" x14ac:dyDescent="0.25">
      <c r="A122" s="278"/>
      <c r="T122" s="278"/>
    </row>
    <row r="123" spans="1:20" s="268" customFormat="1" x14ac:dyDescent="0.25">
      <c r="A123" s="278"/>
      <c r="T123" s="278"/>
    </row>
    <row r="124" spans="1:20" s="268" customFormat="1" x14ac:dyDescent="0.25">
      <c r="A124" s="278"/>
      <c r="T124" s="278"/>
    </row>
    <row r="125" spans="1:20" s="268" customFormat="1" x14ac:dyDescent="0.25">
      <c r="A125" s="278"/>
      <c r="T125" s="278"/>
    </row>
    <row r="126" spans="1:20" s="268" customFormat="1" x14ac:dyDescent="0.25">
      <c r="A126" s="278"/>
      <c r="T126" s="278"/>
    </row>
    <row r="127" spans="1:20" s="268" customFormat="1" x14ac:dyDescent="0.25">
      <c r="A127" s="278"/>
      <c r="T127" s="278"/>
    </row>
    <row r="128" spans="1:20" s="268" customFormat="1" x14ac:dyDescent="0.25">
      <c r="A128" s="278"/>
      <c r="T128" s="278"/>
    </row>
    <row r="129" spans="1:20" s="268" customFormat="1" x14ac:dyDescent="0.25">
      <c r="A129" s="278"/>
      <c r="T129" s="278"/>
    </row>
    <row r="130" spans="1:20" s="268" customFormat="1" x14ac:dyDescent="0.25">
      <c r="A130" s="278"/>
      <c r="T130" s="278"/>
    </row>
    <row r="131" spans="1:20" s="268" customFormat="1" x14ac:dyDescent="0.25">
      <c r="A131" s="278"/>
      <c r="T131" s="278"/>
    </row>
    <row r="132" spans="1:20" s="268" customFormat="1" x14ac:dyDescent="0.25">
      <c r="A132" s="278"/>
      <c r="T132" s="278"/>
    </row>
    <row r="133" spans="1:20" s="268" customFormat="1" x14ac:dyDescent="0.25">
      <c r="A133" s="278"/>
      <c r="T133" s="278"/>
    </row>
    <row r="134" spans="1:20" s="268" customFormat="1" x14ac:dyDescent="0.25">
      <c r="A134" s="278"/>
      <c r="T134" s="278"/>
    </row>
    <row r="135" spans="1:20" s="268" customFormat="1" x14ac:dyDescent="0.25">
      <c r="A135" s="278"/>
      <c r="T135" s="278"/>
    </row>
    <row r="136" spans="1:20" s="268" customFormat="1" x14ac:dyDescent="0.25">
      <c r="A136" s="278"/>
      <c r="T136" s="278"/>
    </row>
    <row r="137" spans="1:20" s="268" customFormat="1" x14ac:dyDescent="0.25">
      <c r="A137" s="278"/>
      <c r="T137" s="278"/>
    </row>
    <row r="138" spans="1:20" s="268" customFormat="1" x14ac:dyDescent="0.25">
      <c r="A138" s="278"/>
      <c r="T138" s="278"/>
    </row>
    <row r="139" spans="1:20" s="268" customFormat="1" x14ac:dyDescent="0.25">
      <c r="A139" s="278"/>
      <c r="T139" s="278"/>
    </row>
    <row r="140" spans="1:20" s="268" customFormat="1" x14ac:dyDescent="0.25">
      <c r="A140" s="278"/>
      <c r="T140" s="278"/>
    </row>
    <row r="141" spans="1:20" s="268" customFormat="1" x14ac:dyDescent="0.25">
      <c r="A141" s="278"/>
      <c r="T141" s="278"/>
    </row>
    <row r="142" spans="1:20" s="268" customFormat="1" x14ac:dyDescent="0.25">
      <c r="A142" s="278"/>
      <c r="T142" s="278"/>
    </row>
    <row r="143" spans="1:20" s="268" customFormat="1" x14ac:dyDescent="0.25">
      <c r="A143" s="278"/>
      <c r="T143" s="278"/>
    </row>
    <row r="144" spans="1:20" s="268" customFormat="1" x14ac:dyDescent="0.25">
      <c r="A144" s="278"/>
      <c r="T144" s="278"/>
    </row>
    <row r="145" spans="1:20" s="268" customFormat="1" x14ac:dyDescent="0.25">
      <c r="A145" s="278"/>
      <c r="T145" s="278"/>
    </row>
    <row r="146" spans="1:20" s="268" customFormat="1" x14ac:dyDescent="0.25">
      <c r="A146" s="278"/>
      <c r="T146" s="278"/>
    </row>
    <row r="147" spans="1:20" s="268" customFormat="1" x14ac:dyDescent="0.25">
      <c r="A147" s="278"/>
      <c r="T147" s="278"/>
    </row>
    <row r="148" spans="1:20" s="268" customFormat="1" x14ac:dyDescent="0.25">
      <c r="A148" s="278"/>
      <c r="T148" s="278"/>
    </row>
    <row r="149" spans="1:20" s="268" customFormat="1" x14ac:dyDescent="0.25">
      <c r="A149" s="278"/>
      <c r="T149" s="278"/>
    </row>
    <row r="150" spans="1:20" s="268" customFormat="1" x14ac:dyDescent="0.25">
      <c r="A150" s="278"/>
      <c r="T150" s="278"/>
    </row>
    <row r="151" spans="1:20" s="268" customFormat="1" x14ac:dyDescent="0.25">
      <c r="A151" s="278"/>
      <c r="T151" s="278"/>
    </row>
    <row r="152" spans="1:20" s="268" customFormat="1" x14ac:dyDescent="0.25">
      <c r="A152" s="278"/>
      <c r="T152" s="278"/>
    </row>
    <row r="153" spans="1:20" s="268" customFormat="1" x14ac:dyDescent="0.25">
      <c r="A153" s="278"/>
      <c r="T153" s="278"/>
    </row>
    <row r="154" spans="1:20" s="268" customFormat="1" x14ac:dyDescent="0.25">
      <c r="A154" s="278"/>
      <c r="T154" s="278"/>
    </row>
    <row r="155" spans="1:20" s="268" customFormat="1" x14ac:dyDescent="0.25">
      <c r="A155" s="278"/>
      <c r="T155" s="278"/>
    </row>
    <row r="156" spans="1:20" s="268" customFormat="1" x14ac:dyDescent="0.25">
      <c r="A156" s="278"/>
      <c r="T156" s="278"/>
    </row>
    <row r="157" spans="1:20" s="268" customFormat="1" x14ac:dyDescent="0.25">
      <c r="A157" s="278"/>
      <c r="T157" s="278"/>
    </row>
    <row r="158" spans="1:20" s="268" customFormat="1" x14ac:dyDescent="0.25">
      <c r="A158" s="278"/>
      <c r="T158" s="278"/>
    </row>
    <row r="159" spans="1:20" s="268" customFormat="1" x14ac:dyDescent="0.25">
      <c r="A159" s="278"/>
      <c r="T159" s="278"/>
    </row>
    <row r="160" spans="1:20" s="268" customFormat="1" x14ac:dyDescent="0.25">
      <c r="A160" s="278"/>
      <c r="T160" s="278"/>
    </row>
    <row r="161" spans="1:20" s="268" customFormat="1" x14ac:dyDescent="0.25">
      <c r="A161" s="278"/>
      <c r="T161" s="278"/>
    </row>
    <row r="162" spans="1:20" s="268" customFormat="1" x14ac:dyDescent="0.25">
      <c r="A162" s="278"/>
      <c r="T162" s="278"/>
    </row>
    <row r="163" spans="1:20" s="268" customFormat="1" x14ac:dyDescent="0.25">
      <c r="A163" s="278"/>
      <c r="T163" s="278"/>
    </row>
    <row r="164" spans="1:20" s="268" customFormat="1" x14ac:dyDescent="0.25">
      <c r="A164" s="278"/>
      <c r="T164" s="278"/>
    </row>
    <row r="165" spans="1:20" s="268" customFormat="1" x14ac:dyDescent="0.25">
      <c r="A165" s="278"/>
      <c r="T165" s="278"/>
    </row>
    <row r="166" spans="1:20" s="268" customFormat="1" x14ac:dyDescent="0.25">
      <c r="A166" s="278"/>
      <c r="T166" s="278"/>
    </row>
    <row r="167" spans="1:20" s="268" customFormat="1" x14ac:dyDescent="0.25">
      <c r="A167" s="278"/>
      <c r="T167" s="278"/>
    </row>
    <row r="168" spans="1:20" s="268" customFormat="1" x14ac:dyDescent="0.25">
      <c r="A168" s="278"/>
      <c r="T168" s="278"/>
    </row>
    <row r="169" spans="1:20" s="268" customFormat="1" x14ac:dyDescent="0.25">
      <c r="A169" s="278"/>
      <c r="T169" s="278"/>
    </row>
    <row r="170" spans="1:20" s="268" customFormat="1" x14ac:dyDescent="0.25">
      <c r="A170" s="278"/>
      <c r="T170" s="278"/>
    </row>
    <row r="171" spans="1:20" s="268" customFormat="1" x14ac:dyDescent="0.25">
      <c r="A171" s="278"/>
      <c r="T171" s="278"/>
    </row>
    <row r="172" spans="1:20" s="268" customFormat="1" x14ac:dyDescent="0.25">
      <c r="A172" s="278"/>
      <c r="T172" s="278"/>
    </row>
    <row r="173" spans="1:20" s="268" customFormat="1" x14ac:dyDescent="0.25">
      <c r="A173" s="278"/>
      <c r="T173" s="278"/>
    </row>
    <row r="174" spans="1:20" s="268" customFormat="1" x14ac:dyDescent="0.25">
      <c r="A174" s="278"/>
      <c r="T174" s="278"/>
    </row>
    <row r="175" spans="1:20" s="268" customFormat="1" x14ac:dyDescent="0.25">
      <c r="A175" s="278"/>
      <c r="T175" s="278"/>
    </row>
    <row r="176" spans="1:20" s="268" customFormat="1" x14ac:dyDescent="0.25">
      <c r="A176" s="278"/>
      <c r="T176" s="278"/>
    </row>
    <row r="177" spans="1:20" s="268" customFormat="1" x14ac:dyDescent="0.25">
      <c r="A177" s="278"/>
      <c r="T177" s="278"/>
    </row>
    <row r="178" spans="1:20" s="268" customFormat="1" x14ac:dyDescent="0.25">
      <c r="A178" s="278"/>
      <c r="T178" s="278"/>
    </row>
    <row r="179" spans="1:20" s="268" customFormat="1" x14ac:dyDescent="0.25">
      <c r="A179" s="278"/>
      <c r="T179" s="278"/>
    </row>
    <row r="180" spans="1:20" s="268" customFormat="1" x14ac:dyDescent="0.25">
      <c r="A180" s="278"/>
      <c r="T180" s="278"/>
    </row>
    <row r="181" spans="1:20" s="268" customFormat="1" x14ac:dyDescent="0.25">
      <c r="A181" s="278"/>
      <c r="T181" s="278"/>
    </row>
    <row r="182" spans="1:20" s="268" customFormat="1" x14ac:dyDescent="0.25">
      <c r="A182" s="278"/>
      <c r="T182" s="278"/>
    </row>
    <row r="183" spans="1:20" s="268" customFormat="1" x14ac:dyDescent="0.25">
      <c r="A183" s="278"/>
      <c r="T183" s="278"/>
    </row>
    <row r="184" spans="1:20" s="268" customFormat="1" x14ac:dyDescent="0.25">
      <c r="A184" s="278"/>
      <c r="T184" s="278"/>
    </row>
    <row r="185" spans="1:20" s="268" customFormat="1" x14ac:dyDescent="0.25">
      <c r="A185" s="278"/>
      <c r="T185" s="278"/>
    </row>
    <row r="186" spans="1:20" s="268" customFormat="1" x14ac:dyDescent="0.25">
      <c r="A186" s="278"/>
      <c r="T186" s="278"/>
    </row>
    <row r="187" spans="1:20" s="268" customFormat="1" x14ac:dyDescent="0.25">
      <c r="A187" s="278"/>
      <c r="T187" s="278"/>
    </row>
    <row r="188" spans="1:20" s="268" customFormat="1" x14ac:dyDescent="0.25">
      <c r="A188" s="278"/>
      <c r="T188" s="278"/>
    </row>
    <row r="189" spans="1:20" s="268" customFormat="1" x14ac:dyDescent="0.25">
      <c r="A189" s="278"/>
      <c r="T189" s="278"/>
    </row>
    <row r="190" spans="1:20" s="268" customFormat="1" x14ac:dyDescent="0.25">
      <c r="A190" s="278"/>
      <c r="T190" s="278"/>
    </row>
    <row r="191" spans="1:20" s="268" customFormat="1" x14ac:dyDescent="0.25">
      <c r="A191" s="278"/>
      <c r="T191" s="278"/>
    </row>
    <row r="192" spans="1:20" s="268" customFormat="1" x14ac:dyDescent="0.25">
      <c r="A192" s="278"/>
      <c r="T192" s="278"/>
    </row>
    <row r="193" spans="1:20" s="268" customFormat="1" x14ac:dyDescent="0.25">
      <c r="A193" s="278"/>
      <c r="T193" s="278"/>
    </row>
    <row r="194" spans="1:20" s="268" customFormat="1" x14ac:dyDescent="0.25">
      <c r="A194" s="278"/>
      <c r="T194" s="278"/>
    </row>
    <row r="195" spans="1:20" s="268" customFormat="1" x14ac:dyDescent="0.25">
      <c r="A195" s="278"/>
      <c r="T195" s="278"/>
    </row>
    <row r="196" spans="1:20" s="268" customFormat="1" x14ac:dyDescent="0.25">
      <c r="A196" s="278"/>
      <c r="T196" s="278"/>
    </row>
    <row r="197" spans="1:20" s="268" customFormat="1" x14ac:dyDescent="0.25">
      <c r="A197" s="278"/>
      <c r="T197" s="278"/>
    </row>
    <row r="198" spans="1:20" s="268" customFormat="1" x14ac:dyDescent="0.25">
      <c r="A198" s="278"/>
      <c r="T198" s="278"/>
    </row>
    <row r="199" spans="1:20" s="268" customFormat="1" x14ac:dyDescent="0.25">
      <c r="A199" s="278"/>
      <c r="T199" s="278"/>
    </row>
    <row r="200" spans="1:20" s="268" customFormat="1" x14ac:dyDescent="0.25">
      <c r="A200" s="278"/>
      <c r="T200" s="278"/>
    </row>
    <row r="201" spans="1:20" s="268" customFormat="1" x14ac:dyDescent="0.25">
      <c r="A201" s="278"/>
      <c r="T201" s="278"/>
    </row>
    <row r="202" spans="1:20" s="268" customFormat="1" x14ac:dyDescent="0.25">
      <c r="A202" s="278"/>
      <c r="T202" s="278"/>
    </row>
    <row r="203" spans="1:20" s="268" customFormat="1" x14ac:dyDescent="0.25">
      <c r="A203" s="278"/>
      <c r="T203" s="278"/>
    </row>
    <row r="204" spans="1:20" s="268" customFormat="1" x14ac:dyDescent="0.25">
      <c r="A204" s="278"/>
      <c r="T204" s="278"/>
    </row>
    <row r="205" spans="1:20" s="268" customFormat="1" x14ac:dyDescent="0.25">
      <c r="A205" s="278"/>
      <c r="T205" s="278"/>
    </row>
    <row r="206" spans="1:20" s="268" customFormat="1" x14ac:dyDescent="0.25">
      <c r="A206" s="278"/>
      <c r="T206" s="278"/>
    </row>
    <row r="207" spans="1:20" s="268" customFormat="1" x14ac:dyDescent="0.25">
      <c r="A207" s="278"/>
      <c r="T207" s="278"/>
    </row>
    <row r="208" spans="1:20" s="268" customFormat="1" x14ac:dyDescent="0.25">
      <c r="A208" s="278"/>
      <c r="T208" s="278"/>
    </row>
    <row r="209" spans="1:20" s="268" customFormat="1" x14ac:dyDescent="0.25">
      <c r="A209" s="278"/>
      <c r="T209" s="278"/>
    </row>
    <row r="210" spans="1:20" s="268" customFormat="1" x14ac:dyDescent="0.25">
      <c r="A210" s="278"/>
      <c r="T210" s="278"/>
    </row>
    <row r="211" spans="1:20" s="268" customFormat="1" x14ac:dyDescent="0.25">
      <c r="A211" s="278"/>
      <c r="T211" s="278"/>
    </row>
    <row r="212" spans="1:20" s="268" customFormat="1" x14ac:dyDescent="0.25">
      <c r="A212" s="278"/>
      <c r="T212" s="278"/>
    </row>
    <row r="213" spans="1:20" s="268" customFormat="1" x14ac:dyDescent="0.25">
      <c r="A213" s="278"/>
      <c r="T213" s="278"/>
    </row>
    <row r="214" spans="1:20" s="268" customFormat="1" x14ac:dyDescent="0.25">
      <c r="A214" s="278"/>
      <c r="T214" s="278"/>
    </row>
    <row r="215" spans="1:20" s="268" customFormat="1" x14ac:dyDescent="0.25">
      <c r="A215" s="278"/>
      <c r="T215" s="278"/>
    </row>
    <row r="216" spans="1:20" s="268" customFormat="1" x14ac:dyDescent="0.25">
      <c r="A216" s="278"/>
      <c r="T216" s="278"/>
    </row>
    <row r="217" spans="1:20" s="268" customFormat="1" x14ac:dyDescent="0.25">
      <c r="A217" s="278"/>
      <c r="T217" s="278"/>
    </row>
    <row r="218" spans="1:20" s="268" customFormat="1" x14ac:dyDescent="0.25">
      <c r="A218" s="278"/>
      <c r="T218" s="278"/>
    </row>
    <row r="219" spans="1:20" s="268" customFormat="1" x14ac:dyDescent="0.25">
      <c r="A219" s="278"/>
      <c r="T219" s="278"/>
    </row>
    <row r="220" spans="1:20" s="268" customFormat="1" x14ac:dyDescent="0.25">
      <c r="A220" s="278"/>
      <c r="T220" s="278"/>
    </row>
    <row r="221" spans="1:20" s="268" customFormat="1" x14ac:dyDescent="0.25">
      <c r="A221" s="278"/>
      <c r="T221" s="278"/>
    </row>
    <row r="222" spans="1:20" s="268" customFormat="1" x14ac:dyDescent="0.25">
      <c r="A222" s="278"/>
      <c r="T222" s="278"/>
    </row>
    <row r="223" spans="1:20" s="268" customFormat="1" x14ac:dyDescent="0.25">
      <c r="A223" s="278"/>
      <c r="T223" s="278"/>
    </row>
    <row r="224" spans="1:20" s="268" customFormat="1" x14ac:dyDescent="0.25">
      <c r="A224" s="278"/>
      <c r="T224" s="278"/>
    </row>
    <row r="225" spans="1:20" s="268" customFormat="1" x14ac:dyDescent="0.25">
      <c r="A225" s="278"/>
      <c r="T225" s="278"/>
    </row>
    <row r="226" spans="1:20" s="268" customFormat="1" x14ac:dyDescent="0.25">
      <c r="A226" s="278"/>
      <c r="T226" s="278"/>
    </row>
    <row r="227" spans="1:20" s="268" customFormat="1" x14ac:dyDescent="0.25">
      <c r="A227" s="278"/>
      <c r="T227" s="278"/>
    </row>
    <row r="228" spans="1:20" s="268" customFormat="1" x14ac:dyDescent="0.25">
      <c r="A228" s="278"/>
      <c r="T228" s="278"/>
    </row>
    <row r="229" spans="1:20" s="268" customFormat="1" x14ac:dyDescent="0.25">
      <c r="A229" s="278"/>
      <c r="T229" s="278"/>
    </row>
    <row r="230" spans="1:20" s="268" customFormat="1" x14ac:dyDescent="0.25">
      <c r="A230" s="278"/>
      <c r="T230" s="278"/>
    </row>
    <row r="231" spans="1:20" s="268" customFormat="1" x14ac:dyDescent="0.25">
      <c r="A231" s="278"/>
      <c r="T231" s="278"/>
    </row>
    <row r="232" spans="1:20" s="268" customFormat="1" x14ac:dyDescent="0.25">
      <c r="A232" s="278"/>
      <c r="T232" s="278"/>
    </row>
    <row r="233" spans="1:20" s="268" customFormat="1" x14ac:dyDescent="0.25">
      <c r="A233" s="278"/>
      <c r="T233" s="278"/>
    </row>
    <row r="234" spans="1:20" s="268" customFormat="1" x14ac:dyDescent="0.25">
      <c r="A234" s="278"/>
      <c r="T234" s="278"/>
    </row>
    <row r="235" spans="1:20" s="268" customFormat="1" x14ac:dyDescent="0.25">
      <c r="A235" s="278"/>
      <c r="T235" s="278"/>
    </row>
    <row r="236" spans="1:20" s="268" customFormat="1" x14ac:dyDescent="0.25">
      <c r="A236" s="278"/>
      <c r="T236" s="278"/>
    </row>
    <row r="237" spans="1:20" s="268" customFormat="1" x14ac:dyDescent="0.25">
      <c r="A237" s="278"/>
      <c r="T237" s="278"/>
    </row>
    <row r="238" spans="1:20" s="268" customFormat="1" x14ac:dyDescent="0.25">
      <c r="A238" s="278"/>
      <c r="T238" s="278"/>
    </row>
    <row r="239" spans="1:20" s="268" customFormat="1" x14ac:dyDescent="0.25">
      <c r="A239" s="278"/>
      <c r="T239" s="278"/>
    </row>
    <row r="240" spans="1:20" s="268" customFormat="1" x14ac:dyDescent="0.25">
      <c r="A240" s="278"/>
      <c r="T240" s="278"/>
    </row>
    <row r="241" spans="1:20" s="268" customFormat="1" x14ac:dyDescent="0.25">
      <c r="A241" s="278"/>
      <c r="T241" s="278"/>
    </row>
    <row r="242" spans="1:20" s="268" customFormat="1" x14ac:dyDescent="0.25">
      <c r="A242" s="278"/>
      <c r="T242" s="278"/>
    </row>
    <row r="243" spans="1:20" s="268" customFormat="1" x14ac:dyDescent="0.25">
      <c r="A243" s="278"/>
      <c r="T243" s="278"/>
    </row>
    <row r="244" spans="1:20" s="268" customFormat="1" x14ac:dyDescent="0.25">
      <c r="A244" s="278"/>
      <c r="T244" s="278"/>
    </row>
    <row r="245" spans="1:20" s="268" customFormat="1" x14ac:dyDescent="0.25">
      <c r="A245" s="278"/>
      <c r="T245" s="278"/>
    </row>
    <row r="246" spans="1:20" s="268" customFormat="1" x14ac:dyDescent="0.25">
      <c r="A246" s="278"/>
      <c r="T246" s="278"/>
    </row>
    <row r="247" spans="1:20" s="268" customFormat="1" x14ac:dyDescent="0.25">
      <c r="A247" s="278"/>
      <c r="T247" s="278"/>
    </row>
    <row r="248" spans="1:20" s="268" customFormat="1" x14ac:dyDescent="0.25">
      <c r="A248" s="278"/>
      <c r="T248" s="278"/>
    </row>
    <row r="249" spans="1:20" s="268" customFormat="1" x14ac:dyDescent="0.25">
      <c r="A249" s="278"/>
      <c r="T249" s="278"/>
    </row>
    <row r="250" spans="1:20" s="268" customFormat="1" x14ac:dyDescent="0.25">
      <c r="A250" s="278"/>
      <c r="T250" s="278"/>
    </row>
    <row r="251" spans="1:20" s="268" customFormat="1" x14ac:dyDescent="0.25">
      <c r="A251" s="278"/>
      <c r="T251" s="278"/>
    </row>
    <row r="252" spans="1:20" s="268" customFormat="1" x14ac:dyDescent="0.25">
      <c r="A252" s="278"/>
      <c r="T252" s="278"/>
    </row>
    <row r="253" spans="1:20" s="268" customFormat="1" x14ac:dyDescent="0.25">
      <c r="A253" s="278"/>
      <c r="T253" s="278"/>
    </row>
    <row r="254" spans="1:20" s="268" customFormat="1" x14ac:dyDescent="0.25">
      <c r="A254" s="278"/>
      <c r="T254" s="278"/>
    </row>
    <row r="255" spans="1:20" s="268" customFormat="1" x14ac:dyDescent="0.25">
      <c r="A255" s="278"/>
      <c r="T255" s="278"/>
    </row>
    <row r="256" spans="1:20" s="268" customFormat="1" x14ac:dyDescent="0.25">
      <c r="A256" s="278"/>
      <c r="T256" s="278"/>
    </row>
    <row r="257" spans="1:20" s="268" customFormat="1" x14ac:dyDescent="0.25">
      <c r="A257" s="278"/>
      <c r="T257" s="278"/>
    </row>
    <row r="258" spans="1:20" s="268" customFormat="1" x14ac:dyDescent="0.25">
      <c r="A258" s="278"/>
      <c r="T258" s="278"/>
    </row>
    <row r="259" spans="1:20" s="268" customFormat="1" x14ac:dyDescent="0.25">
      <c r="A259" s="278"/>
      <c r="T259" s="278"/>
    </row>
    <row r="260" spans="1:20" s="268" customFormat="1" x14ac:dyDescent="0.25">
      <c r="A260" s="278"/>
      <c r="T260" s="278"/>
    </row>
    <row r="261" spans="1:20" s="268" customFormat="1" x14ac:dyDescent="0.25">
      <c r="A261" s="278"/>
      <c r="T261" s="278"/>
    </row>
    <row r="262" spans="1:20" s="268" customFormat="1" x14ac:dyDescent="0.25">
      <c r="A262" s="278"/>
      <c r="T262" s="278"/>
    </row>
    <row r="263" spans="1:20" s="268" customFormat="1" x14ac:dyDescent="0.25">
      <c r="A263" s="278"/>
      <c r="T263" s="278"/>
    </row>
    <row r="264" spans="1:20" s="268" customFormat="1" x14ac:dyDescent="0.25">
      <c r="A264" s="278"/>
      <c r="T264" s="278"/>
    </row>
    <row r="265" spans="1:20" s="268" customFormat="1" x14ac:dyDescent="0.25">
      <c r="A265" s="278"/>
      <c r="T265" s="278"/>
    </row>
    <row r="266" spans="1:20" s="268" customFormat="1" x14ac:dyDescent="0.25">
      <c r="A266" s="278"/>
      <c r="T266" s="278"/>
    </row>
    <row r="267" spans="1:20" s="268" customFormat="1" x14ac:dyDescent="0.25">
      <c r="A267" s="278"/>
      <c r="T267" s="278"/>
    </row>
    <row r="268" spans="1:20" s="268" customFormat="1" x14ac:dyDescent="0.25">
      <c r="A268" s="278"/>
      <c r="T268" s="278"/>
    </row>
    <row r="269" spans="1:20" s="268" customFormat="1" x14ac:dyDescent="0.25">
      <c r="A269" s="278"/>
      <c r="T269" s="278"/>
    </row>
    <row r="270" spans="1:20" s="268" customFormat="1" x14ac:dyDescent="0.25">
      <c r="A270" s="278"/>
      <c r="T270" s="278"/>
    </row>
    <row r="271" spans="1:20" s="268" customFormat="1" x14ac:dyDescent="0.25">
      <c r="A271" s="278"/>
      <c r="T271" s="278"/>
    </row>
    <row r="272" spans="1:20" s="268" customFormat="1" x14ac:dyDescent="0.25">
      <c r="A272" s="278"/>
      <c r="T272" s="278"/>
    </row>
    <row r="273" spans="1:20" s="268" customFormat="1" x14ac:dyDescent="0.25">
      <c r="A273" s="278"/>
      <c r="T273" s="278"/>
    </row>
    <row r="274" spans="1:20" s="268" customFormat="1" x14ac:dyDescent="0.25">
      <c r="A274" s="278"/>
      <c r="T274" s="278"/>
    </row>
    <row r="275" spans="1:20" s="268" customFormat="1" x14ac:dyDescent="0.25">
      <c r="A275" s="278"/>
      <c r="T275" s="278"/>
    </row>
    <row r="276" spans="1:20" s="268" customFormat="1" x14ac:dyDescent="0.25">
      <c r="A276" s="278"/>
      <c r="T276" s="278"/>
    </row>
    <row r="277" spans="1:20" s="268" customFormat="1" x14ac:dyDescent="0.25">
      <c r="A277" s="278"/>
      <c r="T277" s="278"/>
    </row>
    <row r="278" spans="1:20" s="268" customFormat="1" x14ac:dyDescent="0.25">
      <c r="A278" s="278"/>
      <c r="T278" s="278"/>
    </row>
    <row r="279" spans="1:20" s="268" customFormat="1" x14ac:dyDescent="0.25">
      <c r="A279" s="278"/>
      <c r="T279" s="278"/>
    </row>
    <row r="280" spans="1:20" s="268" customFormat="1" x14ac:dyDescent="0.25">
      <c r="A280" s="278"/>
      <c r="T280" s="278"/>
    </row>
    <row r="281" spans="1:20" s="268" customFormat="1" x14ac:dyDescent="0.25">
      <c r="A281" s="278"/>
      <c r="T281" s="278"/>
    </row>
    <row r="282" spans="1:20" s="268" customFormat="1" x14ac:dyDescent="0.25">
      <c r="A282" s="278"/>
      <c r="T282" s="278"/>
    </row>
    <row r="283" spans="1:20" s="268" customFormat="1" x14ac:dyDescent="0.25">
      <c r="A283" s="278"/>
      <c r="T283" s="278"/>
    </row>
    <row r="284" spans="1:20" s="268" customFormat="1" x14ac:dyDescent="0.25">
      <c r="A284" s="278"/>
      <c r="T284" s="278"/>
    </row>
    <row r="285" spans="1:20" s="268" customFormat="1" x14ac:dyDescent="0.25">
      <c r="A285" s="278"/>
      <c r="T285" s="278"/>
    </row>
    <row r="286" spans="1:20" s="268" customFormat="1" x14ac:dyDescent="0.25">
      <c r="A286" s="278"/>
      <c r="T286" s="278"/>
    </row>
    <row r="287" spans="1:20" s="268" customFormat="1" x14ac:dyDescent="0.25">
      <c r="A287" s="278"/>
      <c r="T287" s="278"/>
    </row>
    <row r="288" spans="1:20" s="268" customFormat="1" x14ac:dyDescent="0.25">
      <c r="A288" s="278"/>
      <c r="T288" s="278"/>
    </row>
    <row r="289" spans="1:20" s="268" customFormat="1" x14ac:dyDescent="0.25">
      <c r="A289" s="278"/>
      <c r="T289" s="278"/>
    </row>
    <row r="290" spans="1:20" s="268" customFormat="1" x14ac:dyDescent="0.25">
      <c r="A290" s="278"/>
      <c r="T290" s="278"/>
    </row>
    <row r="291" spans="1:20" s="268" customFormat="1" x14ac:dyDescent="0.25">
      <c r="A291" s="278"/>
      <c r="T291" s="278"/>
    </row>
    <row r="292" spans="1:20" s="268" customFormat="1" x14ac:dyDescent="0.25">
      <c r="A292" s="278"/>
      <c r="T292" s="278"/>
    </row>
    <row r="293" spans="1:20" s="268" customFormat="1" x14ac:dyDescent="0.25">
      <c r="A293" s="278"/>
      <c r="T293" s="278"/>
    </row>
    <row r="294" spans="1:20" s="268" customFormat="1" x14ac:dyDescent="0.25">
      <c r="A294" s="278"/>
      <c r="T294" s="278"/>
    </row>
    <row r="295" spans="1:20" s="268" customFormat="1" x14ac:dyDescent="0.25">
      <c r="A295" s="278"/>
      <c r="T295" s="278"/>
    </row>
    <row r="296" spans="1:20" s="268" customFormat="1" x14ac:dyDescent="0.25">
      <c r="A296" s="278"/>
      <c r="T296" s="278"/>
    </row>
    <row r="297" spans="1:20" s="268" customFormat="1" x14ac:dyDescent="0.25">
      <c r="A297" s="278"/>
      <c r="T297" s="278"/>
    </row>
    <row r="298" spans="1:20" s="268" customFormat="1" x14ac:dyDescent="0.25">
      <c r="A298" s="278"/>
      <c r="T298" s="278"/>
    </row>
    <row r="299" spans="1:20" s="268" customFormat="1" x14ac:dyDescent="0.25">
      <c r="A299" s="278"/>
      <c r="T299" s="278"/>
    </row>
    <row r="300" spans="1:20" s="268" customFormat="1" x14ac:dyDescent="0.25">
      <c r="A300" s="278"/>
      <c r="T300" s="278"/>
    </row>
    <row r="301" spans="1:20" s="268" customFormat="1" x14ac:dyDescent="0.25">
      <c r="A301" s="278"/>
      <c r="T301" s="278"/>
    </row>
    <row r="302" spans="1:20" s="268" customFormat="1" x14ac:dyDescent="0.25">
      <c r="A302" s="278"/>
      <c r="T302" s="278"/>
    </row>
    <row r="303" spans="1:20" s="268" customFormat="1" x14ac:dyDescent="0.25">
      <c r="A303" s="278"/>
      <c r="T303" s="278"/>
    </row>
    <row r="304" spans="1:20" s="268" customFormat="1" x14ac:dyDescent="0.25">
      <c r="A304" s="278"/>
      <c r="T304" s="278"/>
    </row>
    <row r="305" spans="1:20" s="268" customFormat="1" x14ac:dyDescent="0.25">
      <c r="A305" s="278"/>
      <c r="T305" s="278"/>
    </row>
    <row r="306" spans="1:20" s="268" customFormat="1" x14ac:dyDescent="0.25">
      <c r="A306" s="278"/>
      <c r="T306" s="278"/>
    </row>
    <row r="307" spans="1:20" s="268" customFormat="1" x14ac:dyDescent="0.25">
      <c r="A307" s="278"/>
      <c r="T307" s="278"/>
    </row>
    <row r="308" spans="1:20" s="268" customFormat="1" x14ac:dyDescent="0.25">
      <c r="A308" s="278"/>
      <c r="T308" s="278"/>
    </row>
    <row r="309" spans="1:20" s="268" customFormat="1" x14ac:dyDescent="0.25">
      <c r="A309" s="278"/>
      <c r="T309" s="278"/>
    </row>
    <row r="310" spans="1:20" s="268" customFormat="1" x14ac:dyDescent="0.25">
      <c r="A310" s="278"/>
      <c r="T310" s="278"/>
    </row>
    <row r="311" spans="1:20" s="268" customFormat="1" x14ac:dyDescent="0.25">
      <c r="A311" s="278"/>
      <c r="T311" s="278"/>
    </row>
    <row r="312" spans="1:20" s="268" customFormat="1" x14ac:dyDescent="0.25">
      <c r="A312" s="278"/>
      <c r="T312" s="278"/>
    </row>
    <row r="313" spans="1:20" s="268" customFormat="1" x14ac:dyDescent="0.25">
      <c r="A313" s="278"/>
      <c r="T313" s="278"/>
    </row>
    <row r="314" spans="1:20" s="268" customFormat="1" x14ac:dyDescent="0.25">
      <c r="A314" s="278"/>
      <c r="T314" s="278"/>
    </row>
    <row r="315" spans="1:20" s="268" customFormat="1" x14ac:dyDescent="0.25">
      <c r="A315" s="278"/>
      <c r="T315" s="278"/>
    </row>
    <row r="316" spans="1:20" s="268" customFormat="1" x14ac:dyDescent="0.25">
      <c r="A316" s="278"/>
      <c r="T316" s="278"/>
    </row>
    <row r="317" spans="1:20" s="268" customFormat="1" x14ac:dyDescent="0.25">
      <c r="A317" s="278"/>
      <c r="T317" s="278"/>
    </row>
    <row r="318" spans="1:20" s="268" customFormat="1" x14ac:dyDescent="0.25">
      <c r="A318" s="278"/>
      <c r="T318" s="278"/>
    </row>
    <row r="319" spans="1:20" s="268" customFormat="1" x14ac:dyDescent="0.25">
      <c r="A319" s="278"/>
      <c r="T319" s="278"/>
    </row>
    <row r="320" spans="1:20" s="268" customFormat="1" x14ac:dyDescent="0.25">
      <c r="A320" s="278"/>
      <c r="T320" s="278"/>
    </row>
    <row r="321" spans="1:20" s="268" customFormat="1" x14ac:dyDescent="0.25">
      <c r="A321" s="278"/>
      <c r="T321" s="278"/>
    </row>
    <row r="322" spans="1:20" s="268" customFormat="1" x14ac:dyDescent="0.25">
      <c r="A322" s="278"/>
      <c r="T322" s="278"/>
    </row>
    <row r="323" spans="1:20" s="268" customFormat="1" x14ac:dyDescent="0.25">
      <c r="A323" s="278"/>
      <c r="T323" s="278"/>
    </row>
    <row r="324" spans="1:20" s="268" customFormat="1" x14ac:dyDescent="0.25">
      <c r="A324" s="278"/>
      <c r="T324" s="278"/>
    </row>
    <row r="325" spans="1:20" s="268" customFormat="1" x14ac:dyDescent="0.25">
      <c r="A325" s="278"/>
      <c r="T325" s="278"/>
    </row>
    <row r="326" spans="1:20" s="268" customFormat="1" x14ac:dyDescent="0.25">
      <c r="A326" s="278"/>
      <c r="T326" s="278"/>
    </row>
    <row r="327" spans="1:20" s="268" customFormat="1" x14ac:dyDescent="0.25">
      <c r="A327" s="278"/>
      <c r="T327" s="278"/>
    </row>
    <row r="328" spans="1:20" s="268" customFormat="1" x14ac:dyDescent="0.25">
      <c r="A328" s="278"/>
      <c r="T328" s="278"/>
    </row>
    <row r="329" spans="1:20" s="268" customFormat="1" x14ac:dyDescent="0.25">
      <c r="A329" s="278"/>
      <c r="T329" s="278"/>
    </row>
    <row r="330" spans="1:20" s="268" customFormat="1" x14ac:dyDescent="0.25">
      <c r="A330" s="278"/>
      <c r="T330" s="278"/>
    </row>
    <row r="331" spans="1:20" s="268" customFormat="1" x14ac:dyDescent="0.25">
      <c r="A331" s="278"/>
      <c r="T331" s="278"/>
    </row>
    <row r="332" spans="1:20" s="268" customFormat="1" x14ac:dyDescent="0.25">
      <c r="A332" s="278"/>
      <c r="T332" s="278"/>
    </row>
    <row r="333" spans="1:20" s="268" customFormat="1" x14ac:dyDescent="0.25">
      <c r="A333" s="278"/>
      <c r="T333" s="278"/>
    </row>
    <row r="334" spans="1:20" s="268" customFormat="1" x14ac:dyDescent="0.25">
      <c r="A334" s="278"/>
      <c r="T334" s="278"/>
    </row>
    <row r="335" spans="1:20" s="268" customFormat="1" x14ac:dyDescent="0.25">
      <c r="A335" s="278"/>
      <c r="T335" s="278"/>
    </row>
    <row r="336" spans="1:20" s="268" customFormat="1" x14ac:dyDescent="0.25">
      <c r="A336" s="278"/>
      <c r="T336" s="278"/>
    </row>
    <row r="337" spans="1:20" s="268" customFormat="1" x14ac:dyDescent="0.25">
      <c r="A337" s="278"/>
      <c r="T337" s="278"/>
    </row>
    <row r="338" spans="1:20" s="268" customFormat="1" x14ac:dyDescent="0.25">
      <c r="A338" s="278"/>
      <c r="T338" s="278"/>
    </row>
    <row r="339" spans="1:20" s="268" customFormat="1" x14ac:dyDescent="0.25">
      <c r="A339" s="278"/>
      <c r="T339" s="278"/>
    </row>
    <row r="340" spans="1:20" s="268" customFormat="1" x14ac:dyDescent="0.25">
      <c r="A340" s="278"/>
      <c r="T340" s="278"/>
    </row>
    <row r="341" spans="1:20" s="268" customFormat="1" x14ac:dyDescent="0.25">
      <c r="A341" s="278"/>
      <c r="T341" s="278"/>
    </row>
    <row r="342" spans="1:20" s="268" customFormat="1" x14ac:dyDescent="0.25">
      <c r="A342" s="278"/>
      <c r="T342" s="278"/>
    </row>
    <row r="343" spans="1:20" s="268" customFormat="1" x14ac:dyDescent="0.25">
      <c r="A343" s="278"/>
      <c r="T343" s="278"/>
    </row>
    <row r="344" spans="1:20" s="268" customFormat="1" x14ac:dyDescent="0.25">
      <c r="A344" s="278"/>
      <c r="T344" s="278"/>
    </row>
    <row r="345" spans="1:20" s="268" customFormat="1" x14ac:dyDescent="0.25">
      <c r="A345" s="278"/>
      <c r="T345" s="278"/>
    </row>
    <row r="346" spans="1:20" s="268" customFormat="1" x14ac:dyDescent="0.25">
      <c r="A346" s="278"/>
      <c r="T346" s="278"/>
    </row>
    <row r="347" spans="1:20" s="268" customFormat="1" x14ac:dyDescent="0.25">
      <c r="A347" s="278"/>
      <c r="T347" s="278"/>
    </row>
    <row r="348" spans="1:20" s="268" customFormat="1" x14ac:dyDescent="0.25">
      <c r="A348" s="278"/>
      <c r="T348" s="278"/>
    </row>
    <row r="349" spans="1:20" s="268" customFormat="1" x14ac:dyDescent="0.25">
      <c r="A349" s="278"/>
      <c r="T349" s="278"/>
    </row>
    <row r="350" spans="1:20" s="268" customFormat="1" x14ac:dyDescent="0.25">
      <c r="A350" s="278"/>
      <c r="T350" s="278"/>
    </row>
    <row r="351" spans="1:20" s="268" customFormat="1" x14ac:dyDescent="0.25">
      <c r="A351" s="278"/>
      <c r="T351" s="278"/>
    </row>
    <row r="352" spans="1:20" s="268" customFormat="1" x14ac:dyDescent="0.25">
      <c r="A352" s="278"/>
      <c r="T352" s="278"/>
    </row>
    <row r="353" spans="1:20" s="268" customFormat="1" x14ac:dyDescent="0.25">
      <c r="A353" s="278"/>
      <c r="T353" s="278"/>
    </row>
    <row r="354" spans="1:20" s="268" customFormat="1" x14ac:dyDescent="0.25">
      <c r="A354" s="278"/>
      <c r="T354" s="278"/>
    </row>
    <row r="355" spans="1:20" s="268" customFormat="1" x14ac:dyDescent="0.25">
      <c r="A355" s="278"/>
      <c r="T355" s="278"/>
    </row>
    <row r="356" spans="1:20" s="268" customFormat="1" x14ac:dyDescent="0.25">
      <c r="A356" s="278"/>
      <c r="T356" s="278"/>
    </row>
    <row r="357" spans="1:20" s="268" customFormat="1" x14ac:dyDescent="0.25">
      <c r="A357" s="278"/>
      <c r="T357" s="278"/>
    </row>
    <row r="358" spans="1:20" s="268" customFormat="1" x14ac:dyDescent="0.25">
      <c r="A358" s="278"/>
      <c r="T358" s="278"/>
    </row>
    <row r="359" spans="1:20" s="268" customFormat="1" x14ac:dyDescent="0.25">
      <c r="A359" s="278"/>
      <c r="T359" s="278"/>
    </row>
    <row r="360" spans="1:20" s="268" customFormat="1" x14ac:dyDescent="0.25">
      <c r="A360" s="278"/>
      <c r="T360" s="278"/>
    </row>
    <row r="361" spans="1:20" s="268" customFormat="1" x14ac:dyDescent="0.25">
      <c r="A361" s="278"/>
      <c r="T361" s="278"/>
    </row>
    <row r="362" spans="1:20" s="268" customFormat="1" x14ac:dyDescent="0.25">
      <c r="A362" s="278"/>
      <c r="T362" s="278"/>
    </row>
    <row r="363" spans="1:20" s="268" customFormat="1" x14ac:dyDescent="0.25">
      <c r="A363" s="278"/>
      <c r="T363" s="278"/>
    </row>
    <row r="364" spans="1:20" s="268" customFormat="1" x14ac:dyDescent="0.25">
      <c r="A364" s="278"/>
      <c r="T364" s="278"/>
    </row>
    <row r="365" spans="1:20" s="268" customFormat="1" x14ac:dyDescent="0.25">
      <c r="A365" s="278"/>
      <c r="T365" s="278"/>
    </row>
    <row r="366" spans="1:20" s="268" customFormat="1" x14ac:dyDescent="0.25">
      <c r="A366" s="278"/>
      <c r="T366" s="278"/>
    </row>
    <row r="367" spans="1:20" s="268" customFormat="1" x14ac:dyDescent="0.25">
      <c r="A367" s="278"/>
      <c r="T367" s="278"/>
    </row>
    <row r="368" spans="1:20" s="268" customFormat="1" x14ac:dyDescent="0.25">
      <c r="A368" s="278"/>
      <c r="T368" s="278"/>
    </row>
    <row r="369" spans="1:20" s="268" customFormat="1" x14ac:dyDescent="0.25">
      <c r="A369" s="278"/>
      <c r="T369" s="278"/>
    </row>
    <row r="370" spans="1:20" s="268" customFormat="1" x14ac:dyDescent="0.25">
      <c r="A370" s="278"/>
      <c r="T370" s="278"/>
    </row>
    <row r="371" spans="1:20" s="268" customFormat="1" x14ac:dyDescent="0.25">
      <c r="A371" s="278"/>
      <c r="T371" s="278"/>
    </row>
    <row r="372" spans="1:20" s="268" customFormat="1" x14ac:dyDescent="0.25">
      <c r="A372" s="278"/>
      <c r="T372" s="278"/>
    </row>
    <row r="373" spans="1:20" s="268" customFormat="1" x14ac:dyDescent="0.25">
      <c r="A373" s="278"/>
      <c r="T373" s="278"/>
    </row>
    <row r="374" spans="1:20" s="268" customFormat="1" x14ac:dyDescent="0.25">
      <c r="A374" s="278"/>
      <c r="T374" s="278"/>
    </row>
    <row r="375" spans="1:20" s="268" customFormat="1" x14ac:dyDescent="0.25">
      <c r="A375" s="278"/>
      <c r="T375" s="278"/>
    </row>
    <row r="376" spans="1:20" s="268" customFormat="1" x14ac:dyDescent="0.25">
      <c r="A376" s="278"/>
      <c r="T376" s="278"/>
    </row>
    <row r="377" spans="1:20" s="268" customFormat="1" x14ac:dyDescent="0.25">
      <c r="A377" s="278"/>
      <c r="T377" s="278"/>
    </row>
    <row r="378" spans="1:20" s="268" customFormat="1" x14ac:dyDescent="0.25">
      <c r="A378" s="278"/>
      <c r="T378" s="278"/>
    </row>
    <row r="379" spans="1:20" s="268" customFormat="1" x14ac:dyDescent="0.25">
      <c r="A379" s="278"/>
      <c r="T379" s="278"/>
    </row>
    <row r="380" spans="1:20" s="268" customFormat="1" x14ac:dyDescent="0.25">
      <c r="A380" s="278"/>
      <c r="T380" s="278"/>
    </row>
    <row r="381" spans="1:20" s="268" customFormat="1" x14ac:dyDescent="0.25">
      <c r="A381" s="278"/>
      <c r="T381" s="278"/>
    </row>
    <row r="382" spans="1:20" s="268" customFormat="1" x14ac:dyDescent="0.25">
      <c r="A382" s="278"/>
      <c r="T382" s="278"/>
    </row>
    <row r="383" spans="1:20" s="268" customFormat="1" x14ac:dyDescent="0.25">
      <c r="A383" s="278"/>
      <c r="T383" s="278"/>
    </row>
    <row r="384" spans="1:20" s="268" customFormat="1" x14ac:dyDescent="0.25">
      <c r="A384" s="278"/>
      <c r="T384" s="278"/>
    </row>
    <row r="385" spans="1:20" s="268" customFormat="1" x14ac:dyDescent="0.25">
      <c r="A385" s="278"/>
      <c r="T385" s="278"/>
    </row>
    <row r="386" spans="1:20" s="268" customFormat="1" x14ac:dyDescent="0.25">
      <c r="A386" s="278"/>
      <c r="T386" s="278"/>
    </row>
    <row r="387" spans="1:20" s="268" customFormat="1" x14ac:dyDescent="0.25">
      <c r="A387" s="278"/>
      <c r="T387" s="278"/>
    </row>
    <row r="388" spans="1:20" s="268" customFormat="1" x14ac:dyDescent="0.25">
      <c r="A388" s="278"/>
      <c r="T388" s="278"/>
    </row>
    <row r="389" spans="1:20" s="268" customFormat="1" x14ac:dyDescent="0.25">
      <c r="A389" s="278"/>
      <c r="T389" s="278"/>
    </row>
    <row r="390" spans="1:20" s="268" customFormat="1" x14ac:dyDescent="0.25">
      <c r="A390" s="278"/>
      <c r="T390" s="278"/>
    </row>
    <row r="391" spans="1:20" s="268" customFormat="1" x14ac:dyDescent="0.25">
      <c r="A391" s="278"/>
      <c r="T391" s="278"/>
    </row>
    <row r="392" spans="1:20" s="268" customFormat="1" x14ac:dyDescent="0.25">
      <c r="A392" s="278"/>
      <c r="T392" s="278"/>
    </row>
    <row r="393" spans="1:20" s="268" customFormat="1" x14ac:dyDescent="0.25">
      <c r="A393" s="278"/>
      <c r="T393" s="278"/>
    </row>
    <row r="394" spans="1:20" s="268" customFormat="1" x14ac:dyDescent="0.25">
      <c r="A394" s="278"/>
      <c r="T394" s="278"/>
    </row>
    <row r="395" spans="1:20" s="268" customFormat="1" x14ac:dyDescent="0.25">
      <c r="A395" s="278"/>
      <c r="T395" s="278"/>
    </row>
    <row r="396" spans="1:20" s="268" customFormat="1" x14ac:dyDescent="0.25">
      <c r="A396" s="278"/>
      <c r="T396" s="278"/>
    </row>
    <row r="397" spans="1:20" s="268" customFormat="1" x14ac:dyDescent="0.25">
      <c r="A397" s="278"/>
      <c r="T397" s="278"/>
    </row>
    <row r="398" spans="1:20" s="268" customFormat="1" x14ac:dyDescent="0.25">
      <c r="A398" s="278"/>
      <c r="T398" s="278"/>
    </row>
    <row r="399" spans="1:20" s="268" customFormat="1" x14ac:dyDescent="0.25">
      <c r="A399" s="278"/>
      <c r="T399" s="278"/>
    </row>
    <row r="400" spans="1:20" s="268" customFormat="1" x14ac:dyDescent="0.25">
      <c r="A400" s="278"/>
      <c r="T400" s="278"/>
    </row>
    <row r="401" spans="1:20" s="268" customFormat="1" x14ac:dyDescent="0.25">
      <c r="A401" s="278"/>
      <c r="T401" s="278"/>
    </row>
    <row r="402" spans="1:20" s="268" customFormat="1" x14ac:dyDescent="0.25">
      <c r="A402" s="278"/>
      <c r="T402" s="278"/>
    </row>
    <row r="403" spans="1:20" s="268" customFormat="1" x14ac:dyDescent="0.25">
      <c r="A403" s="278"/>
      <c r="T403" s="278"/>
    </row>
    <row r="404" spans="1:20" s="268" customFormat="1" x14ac:dyDescent="0.25">
      <c r="A404" s="278"/>
      <c r="T404" s="278"/>
    </row>
    <row r="405" spans="1:20" s="268" customFormat="1" x14ac:dyDescent="0.25">
      <c r="A405" s="278"/>
      <c r="T405" s="278"/>
    </row>
    <row r="406" spans="1:20" s="268" customFormat="1" x14ac:dyDescent="0.25">
      <c r="A406" s="278"/>
      <c r="T406" s="278"/>
    </row>
    <row r="407" spans="1:20" s="268" customFormat="1" x14ac:dyDescent="0.25">
      <c r="A407" s="278"/>
      <c r="T407" s="278"/>
    </row>
    <row r="408" spans="1:20" s="268" customFormat="1" x14ac:dyDescent="0.25">
      <c r="A408" s="278"/>
      <c r="T408" s="278"/>
    </row>
    <row r="409" spans="1:20" s="268" customFormat="1" x14ac:dyDescent="0.25">
      <c r="A409" s="278"/>
      <c r="T409" s="278"/>
    </row>
    <row r="410" spans="1:20" s="268" customFormat="1" x14ac:dyDescent="0.25">
      <c r="A410" s="278"/>
      <c r="T410" s="278"/>
    </row>
    <row r="411" spans="1:20" s="268" customFormat="1" x14ac:dyDescent="0.25">
      <c r="A411" s="278"/>
      <c r="T411" s="278"/>
    </row>
    <row r="412" spans="1:20" s="268" customFormat="1" x14ac:dyDescent="0.25">
      <c r="A412" s="278"/>
      <c r="T412" s="278"/>
    </row>
    <row r="413" spans="1:20" s="268" customFormat="1" x14ac:dyDescent="0.25">
      <c r="A413" s="278"/>
      <c r="T413" s="278"/>
    </row>
    <row r="414" spans="1:20" s="268" customFormat="1" x14ac:dyDescent="0.25">
      <c r="A414" s="278"/>
      <c r="T414" s="278"/>
    </row>
    <row r="415" spans="1:20" s="268" customFormat="1" x14ac:dyDescent="0.25">
      <c r="A415" s="278"/>
      <c r="T415" s="278"/>
    </row>
    <row r="416" spans="1:20" s="268" customFormat="1" x14ac:dyDescent="0.25">
      <c r="A416" s="278"/>
      <c r="T416" s="278"/>
    </row>
    <row r="417" spans="1:20" s="268" customFormat="1" x14ac:dyDescent="0.25">
      <c r="A417" s="278"/>
      <c r="T417" s="278"/>
    </row>
    <row r="418" spans="1:20" s="268" customFormat="1" x14ac:dyDescent="0.25">
      <c r="A418" s="278"/>
      <c r="T418" s="278"/>
    </row>
    <row r="419" spans="1:20" s="268" customFormat="1" x14ac:dyDescent="0.25">
      <c r="A419" s="278"/>
      <c r="T419" s="278"/>
    </row>
    <row r="420" spans="1:20" s="268" customFormat="1" x14ac:dyDescent="0.25">
      <c r="A420" s="278"/>
      <c r="T420" s="278"/>
    </row>
    <row r="421" spans="1:20" s="268" customFormat="1" x14ac:dyDescent="0.25">
      <c r="A421" s="278"/>
      <c r="T421" s="278"/>
    </row>
    <row r="422" spans="1:20" s="268" customFormat="1" x14ac:dyDescent="0.25">
      <c r="A422" s="278"/>
      <c r="T422" s="278"/>
    </row>
    <row r="423" spans="1:20" s="268" customFormat="1" x14ac:dyDescent="0.25">
      <c r="A423" s="278"/>
      <c r="T423" s="278"/>
    </row>
    <row r="424" spans="1:20" s="268" customFormat="1" x14ac:dyDescent="0.25">
      <c r="A424" s="278"/>
      <c r="T424" s="278"/>
    </row>
    <row r="425" spans="1:20" s="268" customFormat="1" x14ac:dyDescent="0.25">
      <c r="A425" s="278"/>
      <c r="T425" s="278"/>
    </row>
    <row r="426" spans="1:20" s="268" customFormat="1" x14ac:dyDescent="0.25">
      <c r="A426" s="278"/>
      <c r="T426" s="278"/>
    </row>
    <row r="427" spans="1:20" s="268" customFormat="1" x14ac:dyDescent="0.25">
      <c r="A427" s="278"/>
      <c r="T427" s="278"/>
    </row>
    <row r="428" spans="1:20" s="268" customFormat="1" x14ac:dyDescent="0.25">
      <c r="A428" s="278"/>
      <c r="T428" s="278"/>
    </row>
    <row r="429" spans="1:20" s="268" customFormat="1" x14ac:dyDescent="0.25">
      <c r="A429" s="278"/>
      <c r="T429" s="278"/>
    </row>
    <row r="430" spans="1:20" s="268" customFormat="1" x14ac:dyDescent="0.25">
      <c r="A430" s="278"/>
      <c r="T430" s="278"/>
    </row>
    <row r="431" spans="1:20" s="268" customFormat="1" x14ac:dyDescent="0.25">
      <c r="A431" s="278"/>
      <c r="T431" s="278"/>
    </row>
    <row r="432" spans="1:20" s="268" customFormat="1" x14ac:dyDescent="0.25">
      <c r="A432" s="278"/>
      <c r="T432" s="278"/>
    </row>
    <row r="433" spans="1:20" s="268" customFormat="1" x14ac:dyDescent="0.25">
      <c r="A433" s="278"/>
      <c r="T433" s="278"/>
    </row>
    <row r="434" spans="1:20" s="268" customFormat="1" x14ac:dyDescent="0.25">
      <c r="A434" s="278"/>
      <c r="T434" s="278"/>
    </row>
    <row r="435" spans="1:20" s="268" customFormat="1" x14ac:dyDescent="0.25">
      <c r="A435" s="278"/>
      <c r="T435" s="278"/>
    </row>
    <row r="436" spans="1:20" s="268" customFormat="1" x14ac:dyDescent="0.25">
      <c r="A436" s="278"/>
      <c r="T436" s="278"/>
    </row>
    <row r="437" spans="1:20" s="268" customFormat="1" x14ac:dyDescent="0.25">
      <c r="A437" s="278"/>
      <c r="T437" s="278"/>
    </row>
    <row r="438" spans="1:20" s="268" customFormat="1" x14ac:dyDescent="0.25">
      <c r="A438" s="278"/>
      <c r="T438" s="278"/>
    </row>
    <row r="439" spans="1:20" s="268" customFormat="1" x14ac:dyDescent="0.25">
      <c r="A439" s="278"/>
      <c r="T439" s="278"/>
    </row>
    <row r="440" spans="1:20" s="268" customFormat="1" x14ac:dyDescent="0.25">
      <c r="A440" s="278"/>
      <c r="T440" s="278"/>
    </row>
    <row r="441" spans="1:20" s="268" customFormat="1" x14ac:dyDescent="0.25">
      <c r="A441" s="278"/>
      <c r="T441" s="278"/>
    </row>
    <row r="442" spans="1:20" s="268" customFormat="1" x14ac:dyDescent="0.25">
      <c r="A442" s="278"/>
      <c r="T442" s="278"/>
    </row>
    <row r="443" spans="1:20" s="268" customFormat="1" x14ac:dyDescent="0.25">
      <c r="A443" s="278"/>
      <c r="T443" s="278"/>
    </row>
    <row r="444" spans="1:20" s="268" customFormat="1" x14ac:dyDescent="0.25">
      <c r="A444" s="278"/>
      <c r="T444" s="278"/>
    </row>
    <row r="445" spans="1:20" s="268" customFormat="1" x14ac:dyDescent="0.25">
      <c r="A445" s="278"/>
      <c r="T445" s="278"/>
    </row>
    <row r="446" spans="1:20" s="268" customFormat="1" x14ac:dyDescent="0.25">
      <c r="A446" s="278"/>
      <c r="T446" s="278"/>
    </row>
    <row r="447" spans="1:20" s="268" customFormat="1" x14ac:dyDescent="0.25">
      <c r="A447" s="278"/>
      <c r="T447" s="278"/>
    </row>
    <row r="448" spans="1:20" s="268" customFormat="1" x14ac:dyDescent="0.25">
      <c r="A448" s="278"/>
      <c r="T448" s="278"/>
    </row>
    <row r="449" spans="1:20" s="268" customFormat="1" x14ac:dyDescent="0.25">
      <c r="A449" s="278"/>
      <c r="T449" s="278"/>
    </row>
    <row r="450" spans="1:20" s="268" customFormat="1" x14ac:dyDescent="0.25">
      <c r="A450" s="278"/>
      <c r="T450" s="278"/>
    </row>
    <row r="451" spans="1:20" s="268" customFormat="1" x14ac:dyDescent="0.25">
      <c r="A451" s="278"/>
      <c r="T451" s="278"/>
    </row>
    <row r="452" spans="1:20" s="268" customFormat="1" x14ac:dyDescent="0.25">
      <c r="A452" s="278"/>
      <c r="T452" s="278"/>
    </row>
    <row r="453" spans="1:20" s="268" customFormat="1" x14ac:dyDescent="0.25">
      <c r="A453" s="278"/>
      <c r="T453" s="278"/>
    </row>
    <row r="454" spans="1:20" s="268" customFormat="1" x14ac:dyDescent="0.25">
      <c r="A454" s="278"/>
      <c r="T454" s="278"/>
    </row>
    <row r="455" spans="1:20" s="268" customFormat="1" x14ac:dyDescent="0.25">
      <c r="A455" s="278"/>
      <c r="T455" s="278"/>
    </row>
    <row r="456" spans="1:20" s="268" customFormat="1" x14ac:dyDescent="0.25">
      <c r="A456" s="278"/>
      <c r="T456" s="278"/>
    </row>
    <row r="457" spans="1:20" s="268" customFormat="1" x14ac:dyDescent="0.25">
      <c r="A457" s="278"/>
      <c r="T457" s="278"/>
    </row>
    <row r="458" spans="1:20" s="268" customFormat="1" x14ac:dyDescent="0.25">
      <c r="A458" s="278"/>
      <c r="T458" s="278"/>
    </row>
    <row r="459" spans="1:20" s="268" customFormat="1" x14ac:dyDescent="0.25">
      <c r="A459" s="278"/>
      <c r="T459" s="278"/>
    </row>
    <row r="460" spans="1:20" s="268" customFormat="1" x14ac:dyDescent="0.25">
      <c r="A460" s="278"/>
      <c r="T460" s="278"/>
    </row>
    <row r="461" spans="1:20" s="268" customFormat="1" x14ac:dyDescent="0.25">
      <c r="A461" s="278"/>
      <c r="T461" s="278"/>
    </row>
    <row r="462" spans="1:20" s="268" customFormat="1" x14ac:dyDescent="0.25">
      <c r="A462" s="278"/>
      <c r="T462" s="278"/>
    </row>
    <row r="463" spans="1:20" s="268" customFormat="1" x14ac:dyDescent="0.25">
      <c r="A463" s="278"/>
      <c r="T463" s="278"/>
    </row>
    <row r="464" spans="1:20" s="268" customFormat="1" x14ac:dyDescent="0.25">
      <c r="A464" s="278"/>
      <c r="T464" s="278"/>
    </row>
    <row r="465" spans="1:20" s="268" customFormat="1" x14ac:dyDescent="0.25">
      <c r="A465" s="278"/>
      <c r="T465" s="278"/>
    </row>
    <row r="466" spans="1:20" s="268" customFormat="1" x14ac:dyDescent="0.25">
      <c r="A466" s="278"/>
      <c r="T466" s="278"/>
    </row>
    <row r="467" spans="1:20" s="268" customFormat="1" x14ac:dyDescent="0.25">
      <c r="A467" s="278"/>
      <c r="T467" s="278"/>
    </row>
    <row r="468" spans="1:20" s="268" customFormat="1" x14ac:dyDescent="0.25">
      <c r="A468" s="278"/>
      <c r="T468" s="278"/>
    </row>
    <row r="469" spans="1:20" s="268" customFormat="1" x14ac:dyDescent="0.25">
      <c r="A469" s="278"/>
      <c r="T469" s="278"/>
    </row>
    <row r="470" spans="1:20" s="268" customFormat="1" x14ac:dyDescent="0.25">
      <c r="A470" s="278"/>
      <c r="T470" s="278"/>
    </row>
    <row r="471" spans="1:20" s="268" customFormat="1" x14ac:dyDescent="0.25">
      <c r="A471" s="278"/>
      <c r="T471" s="278"/>
    </row>
    <row r="472" spans="1:20" s="268" customFormat="1" x14ac:dyDescent="0.25">
      <c r="A472" s="278"/>
      <c r="T472" s="278"/>
    </row>
    <row r="473" spans="1:20" s="268" customFormat="1" x14ac:dyDescent="0.25">
      <c r="A473" s="278"/>
      <c r="T473" s="278"/>
    </row>
    <row r="474" spans="1:20" s="268" customFormat="1" x14ac:dyDescent="0.25">
      <c r="A474" s="278"/>
      <c r="T474" s="278"/>
    </row>
    <row r="475" spans="1:20" s="268" customFormat="1" x14ac:dyDescent="0.25">
      <c r="A475" s="278"/>
      <c r="T475" s="278"/>
    </row>
    <row r="476" spans="1:20" s="268" customFormat="1" x14ac:dyDescent="0.25">
      <c r="A476" s="278"/>
      <c r="T476" s="278"/>
    </row>
    <row r="477" spans="1:20" s="268" customFormat="1" x14ac:dyDescent="0.25">
      <c r="A477" s="278"/>
      <c r="T477" s="278"/>
    </row>
    <row r="478" spans="1:20" s="268" customFormat="1" x14ac:dyDescent="0.25">
      <c r="A478" s="278"/>
      <c r="T478" s="278"/>
    </row>
    <row r="479" spans="1:20" s="268" customFormat="1" x14ac:dyDescent="0.25">
      <c r="A479" s="278"/>
      <c r="T479" s="278"/>
    </row>
    <row r="480" spans="1:20" s="268" customFormat="1" x14ac:dyDescent="0.25">
      <c r="A480" s="278"/>
      <c r="T480" s="278"/>
    </row>
    <row r="481" spans="1:20" s="268" customFormat="1" x14ac:dyDescent="0.25">
      <c r="A481" s="278"/>
      <c r="T481" s="278"/>
    </row>
    <row r="482" spans="1:20" s="268" customFormat="1" x14ac:dyDescent="0.25">
      <c r="A482" s="278"/>
      <c r="T482" s="278"/>
    </row>
    <row r="483" spans="1:20" s="268" customFormat="1" x14ac:dyDescent="0.25">
      <c r="A483" s="278"/>
      <c r="T483" s="278"/>
    </row>
    <row r="484" spans="1:20" s="268" customFormat="1" x14ac:dyDescent="0.25">
      <c r="A484" s="278"/>
      <c r="T484" s="278"/>
    </row>
    <row r="485" spans="1:20" s="268" customFormat="1" x14ac:dyDescent="0.25">
      <c r="A485" s="278"/>
      <c r="T485" s="278"/>
    </row>
    <row r="486" spans="1:20" s="268" customFormat="1" x14ac:dyDescent="0.25">
      <c r="A486" s="278"/>
      <c r="T486" s="278"/>
    </row>
    <row r="487" spans="1:20" s="268" customFormat="1" x14ac:dyDescent="0.25">
      <c r="A487" s="278"/>
      <c r="T487" s="278"/>
    </row>
    <row r="488" spans="1:20" s="268" customFormat="1" x14ac:dyDescent="0.25">
      <c r="A488" s="278"/>
      <c r="T488" s="278"/>
    </row>
    <row r="489" spans="1:20" s="268" customFormat="1" x14ac:dyDescent="0.25">
      <c r="A489" s="278"/>
      <c r="T489" s="278"/>
    </row>
    <row r="490" spans="1:20" s="268" customFormat="1" x14ac:dyDescent="0.25">
      <c r="A490" s="278"/>
      <c r="T490" s="278"/>
    </row>
    <row r="491" spans="1:20" s="268" customFormat="1" x14ac:dyDescent="0.25">
      <c r="A491" s="278"/>
      <c r="T491" s="278"/>
    </row>
    <row r="492" spans="1:20" s="268" customFormat="1" x14ac:dyDescent="0.25">
      <c r="A492" s="278"/>
      <c r="T492" s="278"/>
    </row>
    <row r="493" spans="1:20" s="268" customFormat="1" x14ac:dyDescent="0.25">
      <c r="A493" s="278"/>
      <c r="T493" s="278"/>
    </row>
    <row r="494" spans="1:20" s="268" customFormat="1" x14ac:dyDescent="0.25">
      <c r="A494" s="278"/>
      <c r="T494" s="278"/>
    </row>
    <row r="495" spans="1:20" s="268" customFormat="1" x14ac:dyDescent="0.25">
      <c r="A495" s="278"/>
      <c r="T495" s="278"/>
    </row>
    <row r="496" spans="1:20" s="268" customFormat="1" x14ac:dyDescent="0.25">
      <c r="A496" s="278"/>
      <c r="T496" s="278"/>
    </row>
    <row r="497" spans="1:20" s="268" customFormat="1" x14ac:dyDescent="0.25">
      <c r="A497" s="278"/>
      <c r="T497" s="278"/>
    </row>
    <row r="498" spans="1:20" s="268" customFormat="1" x14ac:dyDescent="0.25">
      <c r="A498" s="278"/>
      <c r="T498" s="278"/>
    </row>
    <row r="499" spans="1:20" s="268" customFormat="1" x14ac:dyDescent="0.25">
      <c r="A499" s="278"/>
      <c r="T499" s="278"/>
    </row>
    <row r="500" spans="1:20" s="268" customFormat="1" x14ac:dyDescent="0.25">
      <c r="A500" s="278"/>
      <c r="T500" s="278"/>
    </row>
    <row r="501" spans="1:20" s="268" customFormat="1" x14ac:dyDescent="0.25">
      <c r="A501" s="278"/>
      <c r="T501" s="278"/>
    </row>
    <row r="502" spans="1:20" s="268" customFormat="1" x14ac:dyDescent="0.25">
      <c r="A502" s="278"/>
      <c r="T502" s="278"/>
    </row>
    <row r="503" spans="1:20" s="268" customFormat="1" x14ac:dyDescent="0.25">
      <c r="A503" s="278"/>
      <c r="T503" s="278"/>
    </row>
    <row r="504" spans="1:20" s="268" customFormat="1" x14ac:dyDescent="0.25">
      <c r="A504" s="278"/>
      <c r="T504" s="278"/>
    </row>
    <row r="505" spans="1:20" s="268" customFormat="1" x14ac:dyDescent="0.25">
      <c r="A505" s="278"/>
      <c r="T505" s="278"/>
    </row>
    <row r="506" spans="1:20" s="268" customFormat="1" x14ac:dyDescent="0.25">
      <c r="A506" s="278"/>
      <c r="T506" s="278"/>
    </row>
    <row r="507" spans="1:20" s="268" customFormat="1" x14ac:dyDescent="0.25">
      <c r="A507" s="278"/>
      <c r="T507" s="278"/>
    </row>
    <row r="508" spans="1:20" s="268" customFormat="1" x14ac:dyDescent="0.25">
      <c r="A508" s="278"/>
      <c r="T508" s="278"/>
    </row>
    <row r="509" spans="1:20" s="268" customFormat="1" x14ac:dyDescent="0.25">
      <c r="A509" s="278"/>
      <c r="T509" s="278"/>
    </row>
    <row r="510" spans="1:20" s="268" customFormat="1" x14ac:dyDescent="0.25">
      <c r="A510" s="278"/>
      <c r="T510" s="278"/>
    </row>
    <row r="511" spans="1:20" s="268" customFormat="1" x14ac:dyDescent="0.25">
      <c r="A511" s="278"/>
      <c r="T511" s="278"/>
    </row>
    <row r="512" spans="1:20" s="268" customFormat="1" x14ac:dyDescent="0.25">
      <c r="A512" s="278"/>
      <c r="T512" s="278"/>
    </row>
    <row r="513" spans="1:20" s="268" customFormat="1" x14ac:dyDescent="0.25">
      <c r="A513" s="278"/>
      <c r="T513" s="278"/>
    </row>
    <row r="514" spans="1:20" s="268" customFormat="1" x14ac:dyDescent="0.25">
      <c r="A514" s="278"/>
      <c r="T514" s="278"/>
    </row>
    <row r="515" spans="1:20" s="268" customFormat="1" x14ac:dyDescent="0.25">
      <c r="A515" s="278"/>
      <c r="T515" s="278"/>
    </row>
    <row r="516" spans="1:20" s="268" customFormat="1" x14ac:dyDescent="0.25">
      <c r="A516" s="278"/>
      <c r="T516" s="278"/>
    </row>
    <row r="517" spans="1:20" s="268" customFormat="1" x14ac:dyDescent="0.25">
      <c r="A517" s="278"/>
      <c r="T517" s="278"/>
    </row>
    <row r="518" spans="1:20" s="268" customFormat="1" x14ac:dyDescent="0.25">
      <c r="A518" s="278"/>
      <c r="T518" s="278"/>
    </row>
    <row r="519" spans="1:20" s="268" customFormat="1" x14ac:dyDescent="0.25">
      <c r="A519" s="278"/>
      <c r="T519" s="278"/>
    </row>
    <row r="520" spans="1:20" s="268" customFormat="1" x14ac:dyDescent="0.25">
      <c r="A520" s="278"/>
      <c r="T520" s="278"/>
    </row>
    <row r="521" spans="1:20" s="268" customFormat="1" x14ac:dyDescent="0.25">
      <c r="A521" s="278"/>
      <c r="T521" s="278"/>
    </row>
    <row r="522" spans="1:20" s="268" customFormat="1" x14ac:dyDescent="0.25">
      <c r="A522" s="278"/>
      <c r="T522" s="278"/>
    </row>
    <row r="523" spans="1:20" s="268" customFormat="1" x14ac:dyDescent="0.25">
      <c r="A523" s="278"/>
      <c r="T523" s="278"/>
    </row>
    <row r="524" spans="1:20" s="268" customFormat="1" x14ac:dyDescent="0.25">
      <c r="A524" s="278"/>
      <c r="T524" s="278"/>
    </row>
    <row r="525" spans="1:20" s="268" customFormat="1" x14ac:dyDescent="0.25">
      <c r="A525" s="278"/>
      <c r="T525" s="278"/>
    </row>
    <row r="526" spans="1:20" s="268" customFormat="1" x14ac:dyDescent="0.25">
      <c r="A526" s="278"/>
      <c r="T526" s="278"/>
    </row>
    <row r="527" spans="1:20" s="268" customFormat="1" x14ac:dyDescent="0.25">
      <c r="A527" s="278"/>
      <c r="T527" s="278"/>
    </row>
    <row r="528" spans="1:20" s="268" customFormat="1" x14ac:dyDescent="0.25">
      <c r="A528" s="278"/>
      <c r="T528" s="278"/>
    </row>
    <row r="529" spans="1:20" s="268" customFormat="1" x14ac:dyDescent="0.25">
      <c r="A529" s="278"/>
      <c r="T529" s="278"/>
    </row>
    <row r="530" spans="1:20" s="268" customFormat="1" x14ac:dyDescent="0.25">
      <c r="A530" s="278"/>
      <c r="T530" s="278"/>
    </row>
    <row r="531" spans="1:20" s="268" customFormat="1" x14ac:dyDescent="0.25">
      <c r="A531" s="278"/>
      <c r="T531" s="278"/>
    </row>
    <row r="532" spans="1:20" s="268" customFormat="1" x14ac:dyDescent="0.25">
      <c r="A532" s="278"/>
      <c r="T532" s="278"/>
    </row>
    <row r="533" spans="1:20" s="268" customFormat="1" x14ac:dyDescent="0.25">
      <c r="A533" s="278"/>
      <c r="T533" s="278"/>
    </row>
    <row r="534" spans="1:20" s="268" customFormat="1" x14ac:dyDescent="0.25">
      <c r="A534" s="278"/>
      <c r="T534" s="278"/>
    </row>
    <row r="535" spans="1:20" s="268" customFormat="1" x14ac:dyDescent="0.25">
      <c r="A535" s="278"/>
      <c r="T535" s="278"/>
    </row>
    <row r="536" spans="1:20" s="268" customFormat="1" x14ac:dyDescent="0.25">
      <c r="A536" s="278"/>
      <c r="T536" s="278"/>
    </row>
    <row r="537" spans="1:20" s="268" customFormat="1" x14ac:dyDescent="0.25">
      <c r="A537" s="278"/>
      <c r="T537" s="278"/>
    </row>
    <row r="538" spans="1:20" s="268" customFormat="1" x14ac:dyDescent="0.25">
      <c r="A538" s="278"/>
      <c r="T538" s="278"/>
    </row>
    <row r="539" spans="1:20" s="268" customFormat="1" x14ac:dyDescent="0.25">
      <c r="A539" s="278"/>
      <c r="T539" s="278"/>
    </row>
    <row r="540" spans="1:20" s="268" customFormat="1" x14ac:dyDescent="0.25">
      <c r="A540" s="278"/>
      <c r="T540" s="278"/>
    </row>
    <row r="541" spans="1:20" s="268" customFormat="1" x14ac:dyDescent="0.25">
      <c r="A541" s="278"/>
      <c r="T541" s="278"/>
    </row>
    <row r="542" spans="1:20" s="268" customFormat="1" x14ac:dyDescent="0.25">
      <c r="A542" s="278"/>
      <c r="T542" s="278"/>
    </row>
    <row r="543" spans="1:20" s="268" customFormat="1" x14ac:dyDescent="0.25">
      <c r="A543" s="278"/>
      <c r="T543" s="278"/>
    </row>
    <row r="544" spans="1:20" s="268" customFormat="1" x14ac:dyDescent="0.25">
      <c r="A544" s="278"/>
      <c r="T544" s="278"/>
    </row>
    <row r="545" spans="1:20" s="268" customFormat="1" x14ac:dyDescent="0.25">
      <c r="A545" s="278"/>
      <c r="T545" s="278"/>
    </row>
    <row r="546" spans="1:20" s="268" customFormat="1" x14ac:dyDescent="0.25">
      <c r="A546" s="278"/>
      <c r="T546" s="278"/>
    </row>
    <row r="547" spans="1:20" s="268" customFormat="1" x14ac:dyDescent="0.25">
      <c r="A547" s="278"/>
      <c r="T547" s="278"/>
    </row>
    <row r="548" spans="1:20" s="268" customFormat="1" x14ac:dyDescent="0.25">
      <c r="A548" s="278"/>
      <c r="T548" s="278"/>
    </row>
    <row r="549" spans="1:20" s="268" customFormat="1" x14ac:dyDescent="0.25">
      <c r="A549" s="278"/>
      <c r="T549" s="278"/>
    </row>
    <row r="550" spans="1:20" s="268" customFormat="1" x14ac:dyDescent="0.25">
      <c r="A550" s="278"/>
      <c r="T550" s="278"/>
    </row>
    <row r="551" spans="1:20" s="268" customFormat="1" x14ac:dyDescent="0.25">
      <c r="A551" s="278"/>
      <c r="T551" s="278"/>
    </row>
    <row r="552" spans="1:20" s="268" customFormat="1" x14ac:dyDescent="0.25">
      <c r="A552" s="278"/>
      <c r="T552" s="278"/>
    </row>
    <row r="553" spans="1:20" s="268" customFormat="1" x14ac:dyDescent="0.25">
      <c r="A553" s="278"/>
      <c r="T553" s="278"/>
    </row>
    <row r="554" spans="1:20" s="268" customFormat="1" x14ac:dyDescent="0.25">
      <c r="A554" s="278"/>
      <c r="T554" s="278"/>
    </row>
    <row r="555" spans="1:20" s="268" customFormat="1" x14ac:dyDescent="0.25">
      <c r="A555" s="278"/>
      <c r="T555" s="278"/>
    </row>
    <row r="556" spans="1:20" s="268" customFormat="1" x14ac:dyDescent="0.25">
      <c r="A556" s="278"/>
      <c r="T556" s="278"/>
    </row>
    <row r="557" spans="1:20" s="268" customFormat="1" x14ac:dyDescent="0.25">
      <c r="A557" s="278"/>
      <c r="T557" s="278"/>
    </row>
    <row r="558" spans="1:20" s="268" customFormat="1" x14ac:dyDescent="0.25">
      <c r="A558" s="278"/>
      <c r="T558" s="278"/>
    </row>
    <row r="559" spans="1:20" s="268" customFormat="1" x14ac:dyDescent="0.25">
      <c r="A559" s="278"/>
      <c r="T559" s="278"/>
    </row>
    <row r="560" spans="1:20" s="268" customFormat="1" x14ac:dyDescent="0.25">
      <c r="A560" s="278"/>
      <c r="T560" s="278"/>
    </row>
    <row r="561" spans="1:20" s="268" customFormat="1" x14ac:dyDescent="0.25">
      <c r="A561" s="278"/>
      <c r="T561" s="278"/>
    </row>
    <row r="562" spans="1:20" s="268" customFormat="1" x14ac:dyDescent="0.25">
      <c r="A562" s="278"/>
      <c r="T562" s="278"/>
    </row>
    <row r="563" spans="1:20" s="268" customFormat="1" x14ac:dyDescent="0.25">
      <c r="A563" s="278"/>
      <c r="T563" s="278"/>
    </row>
    <row r="564" spans="1:20" s="268" customFormat="1" x14ac:dyDescent="0.25">
      <c r="A564" s="278"/>
      <c r="T564" s="278"/>
    </row>
    <row r="565" spans="1:20" s="268" customFormat="1" x14ac:dyDescent="0.25">
      <c r="A565" s="278"/>
      <c r="T565" s="278"/>
    </row>
    <row r="566" spans="1:20" s="268" customFormat="1" x14ac:dyDescent="0.25">
      <c r="A566" s="278"/>
      <c r="T566" s="278"/>
    </row>
    <row r="567" spans="1:20" s="268" customFormat="1" x14ac:dyDescent="0.25">
      <c r="A567" s="278"/>
      <c r="T567" s="278"/>
    </row>
    <row r="568" spans="1:20" s="268" customFormat="1" x14ac:dyDescent="0.25">
      <c r="A568" s="278"/>
      <c r="T568" s="278"/>
    </row>
    <row r="569" spans="1:20" s="268" customFormat="1" x14ac:dyDescent="0.25">
      <c r="A569" s="278"/>
      <c r="T569" s="278"/>
    </row>
    <row r="570" spans="1:20" s="268" customFormat="1" x14ac:dyDescent="0.25">
      <c r="A570" s="278"/>
      <c r="T570" s="278"/>
    </row>
    <row r="571" spans="1:20" s="268" customFormat="1" x14ac:dyDescent="0.25">
      <c r="A571" s="278"/>
      <c r="T571" s="278"/>
    </row>
    <row r="572" spans="1:20" s="268" customFormat="1" x14ac:dyDescent="0.25">
      <c r="A572" s="278"/>
      <c r="T572" s="278"/>
    </row>
    <row r="573" spans="1:20" s="268" customFormat="1" x14ac:dyDescent="0.25">
      <c r="A573" s="278"/>
      <c r="T573" s="278"/>
    </row>
    <row r="574" spans="1:20" s="268" customFormat="1" x14ac:dyDescent="0.25">
      <c r="A574" s="278"/>
      <c r="T574" s="278"/>
    </row>
    <row r="575" spans="1:20" s="268" customFormat="1" x14ac:dyDescent="0.25">
      <c r="A575" s="278"/>
      <c r="T575" s="278"/>
    </row>
    <row r="576" spans="1:20" s="268" customFormat="1" x14ac:dyDescent="0.25">
      <c r="A576" s="278"/>
      <c r="T576" s="278"/>
    </row>
    <row r="577" spans="1:20" s="268" customFormat="1" x14ac:dyDescent="0.25">
      <c r="A577" s="278"/>
      <c r="T577" s="278"/>
    </row>
    <row r="578" spans="1:20" s="268" customFormat="1" x14ac:dyDescent="0.25">
      <c r="A578" s="278"/>
      <c r="T578" s="278"/>
    </row>
    <row r="579" spans="1:20" s="268" customFormat="1" x14ac:dyDescent="0.25">
      <c r="A579" s="278"/>
      <c r="T579" s="278"/>
    </row>
    <row r="580" spans="1:20" s="268" customFormat="1" x14ac:dyDescent="0.25">
      <c r="A580" s="278"/>
      <c r="T580" s="278"/>
    </row>
    <row r="581" spans="1:20" s="268" customFormat="1" x14ac:dyDescent="0.25">
      <c r="A581" s="278"/>
      <c r="T581" s="278"/>
    </row>
    <row r="582" spans="1:20" s="268" customFormat="1" x14ac:dyDescent="0.25">
      <c r="A582" s="278"/>
      <c r="T582" s="278"/>
    </row>
    <row r="583" spans="1:20" s="268" customFormat="1" x14ac:dyDescent="0.25">
      <c r="A583" s="278"/>
      <c r="T583" s="278"/>
    </row>
    <row r="584" spans="1:20" s="268" customFormat="1" x14ac:dyDescent="0.25">
      <c r="A584" s="278"/>
      <c r="T584" s="278"/>
    </row>
    <row r="585" spans="1:20" s="268" customFormat="1" x14ac:dyDescent="0.25">
      <c r="A585" s="278"/>
      <c r="T585" s="278"/>
    </row>
    <row r="586" spans="1:20" s="268" customFormat="1" x14ac:dyDescent="0.25">
      <c r="A586" s="278"/>
      <c r="T586" s="278"/>
    </row>
    <row r="587" spans="1:20" s="268" customFormat="1" x14ac:dyDescent="0.25">
      <c r="A587" s="278"/>
      <c r="T587" s="278"/>
    </row>
    <row r="588" spans="1:20" s="268" customFormat="1" x14ac:dyDescent="0.25">
      <c r="A588" s="278"/>
      <c r="T588" s="278"/>
    </row>
    <row r="589" spans="1:20" s="268" customFormat="1" x14ac:dyDescent="0.25">
      <c r="A589" s="278"/>
      <c r="T589" s="278"/>
    </row>
    <row r="590" spans="1:20" s="268" customFormat="1" x14ac:dyDescent="0.25">
      <c r="A590" s="278"/>
      <c r="T590" s="278"/>
    </row>
    <row r="591" spans="1:20" s="268" customFormat="1" x14ac:dyDescent="0.25">
      <c r="A591" s="278"/>
      <c r="T591" s="278"/>
    </row>
    <row r="592" spans="1:20" s="268" customFormat="1" x14ac:dyDescent="0.25">
      <c r="A592" s="278"/>
      <c r="T592" s="278"/>
    </row>
    <row r="593" spans="1:20" s="268" customFormat="1" x14ac:dyDescent="0.25">
      <c r="A593" s="278"/>
      <c r="T593" s="278"/>
    </row>
    <row r="594" spans="1:20" s="268" customFormat="1" x14ac:dyDescent="0.25">
      <c r="A594" s="278"/>
      <c r="T594" s="278"/>
    </row>
    <row r="595" spans="1:20" s="268" customFormat="1" x14ac:dyDescent="0.25">
      <c r="A595" s="278"/>
      <c r="T595" s="278"/>
    </row>
    <row r="596" spans="1:20" s="268" customFormat="1" x14ac:dyDescent="0.25">
      <c r="A596" s="278"/>
      <c r="T596" s="278"/>
    </row>
    <row r="597" spans="1:20" s="268" customFormat="1" x14ac:dyDescent="0.25">
      <c r="A597" s="278"/>
      <c r="T597" s="278"/>
    </row>
    <row r="598" spans="1:20" s="268" customFormat="1" x14ac:dyDescent="0.25">
      <c r="A598" s="278"/>
      <c r="T598" s="278"/>
    </row>
    <row r="599" spans="1:20" s="268" customFormat="1" x14ac:dyDescent="0.25">
      <c r="A599" s="278"/>
      <c r="T599" s="278"/>
    </row>
    <row r="600" spans="1:20" s="268" customFormat="1" x14ac:dyDescent="0.25">
      <c r="A600" s="278"/>
      <c r="T600" s="278"/>
    </row>
    <row r="601" spans="1:20" s="268" customFormat="1" x14ac:dyDescent="0.25">
      <c r="A601" s="278"/>
      <c r="T601" s="278"/>
    </row>
    <row r="602" spans="1:20" s="268" customFormat="1" x14ac:dyDescent="0.25">
      <c r="A602" s="278"/>
      <c r="T602" s="278"/>
    </row>
    <row r="603" spans="1:20" s="268" customFormat="1" x14ac:dyDescent="0.25">
      <c r="A603" s="278"/>
      <c r="T603" s="278"/>
    </row>
    <row r="604" spans="1:20" s="268" customFormat="1" x14ac:dyDescent="0.25">
      <c r="A604" s="278"/>
      <c r="T604" s="278"/>
    </row>
    <row r="605" spans="1:20" s="268" customFormat="1" x14ac:dyDescent="0.25">
      <c r="A605" s="278"/>
      <c r="T605" s="278"/>
    </row>
    <row r="606" spans="1:20" s="268" customFormat="1" x14ac:dyDescent="0.25">
      <c r="A606" s="278"/>
      <c r="T606" s="278"/>
    </row>
    <row r="607" spans="1:20" s="268" customFormat="1" x14ac:dyDescent="0.25">
      <c r="A607" s="278"/>
      <c r="T607" s="278"/>
    </row>
    <row r="608" spans="1:20" s="268" customFormat="1" x14ac:dyDescent="0.25">
      <c r="A608" s="278"/>
      <c r="T608" s="278"/>
    </row>
    <row r="609" spans="1:20" s="268" customFormat="1" x14ac:dyDescent="0.25">
      <c r="A609" s="278"/>
      <c r="T609" s="278"/>
    </row>
    <row r="610" spans="1:20" s="268" customFormat="1" x14ac:dyDescent="0.25">
      <c r="A610" s="278"/>
      <c r="T610" s="278"/>
    </row>
    <row r="611" spans="1:20" s="268" customFormat="1" x14ac:dyDescent="0.25">
      <c r="A611" s="278"/>
      <c r="T611" s="278"/>
    </row>
    <row r="612" spans="1:20" s="268" customFormat="1" x14ac:dyDescent="0.25">
      <c r="A612" s="278"/>
      <c r="T612" s="278"/>
    </row>
    <row r="613" spans="1:20" s="268" customFormat="1" x14ac:dyDescent="0.25">
      <c r="A613" s="278"/>
      <c r="T613" s="278"/>
    </row>
    <row r="614" spans="1:20" s="268" customFormat="1" x14ac:dyDescent="0.25">
      <c r="A614" s="278"/>
      <c r="T614" s="278"/>
    </row>
    <row r="615" spans="1:20" s="268" customFormat="1" x14ac:dyDescent="0.25">
      <c r="A615" s="278"/>
      <c r="T615" s="278"/>
    </row>
    <row r="616" spans="1:20" s="268" customFormat="1" x14ac:dyDescent="0.25">
      <c r="A616" s="278"/>
      <c r="T616" s="278"/>
    </row>
    <row r="617" spans="1:20" s="268" customFormat="1" x14ac:dyDescent="0.25">
      <c r="A617" s="278"/>
      <c r="T617" s="278"/>
    </row>
    <row r="618" spans="1:20" s="268" customFormat="1" x14ac:dyDescent="0.25">
      <c r="A618" s="278"/>
      <c r="T618" s="278"/>
    </row>
    <row r="619" spans="1:20" s="268" customFormat="1" x14ac:dyDescent="0.25">
      <c r="A619" s="278"/>
      <c r="T619" s="278"/>
    </row>
    <row r="620" spans="1:20" s="268" customFormat="1" x14ac:dyDescent="0.25">
      <c r="A620" s="278"/>
      <c r="T620" s="278"/>
    </row>
    <row r="621" spans="1:20" s="268" customFormat="1" x14ac:dyDescent="0.25">
      <c r="A621" s="278"/>
      <c r="T621" s="278"/>
    </row>
    <row r="622" spans="1:20" s="268" customFormat="1" x14ac:dyDescent="0.25">
      <c r="A622" s="278"/>
      <c r="T622" s="278"/>
    </row>
    <row r="623" spans="1:20" s="268" customFormat="1" x14ac:dyDescent="0.25">
      <c r="A623" s="278"/>
      <c r="T623" s="278"/>
    </row>
    <row r="624" spans="1:20" s="268" customFormat="1" x14ac:dyDescent="0.25">
      <c r="A624" s="278"/>
      <c r="T624" s="278"/>
    </row>
    <row r="625" spans="1:20" s="268" customFormat="1" x14ac:dyDescent="0.25">
      <c r="A625" s="278"/>
      <c r="T625" s="278"/>
    </row>
    <row r="626" spans="1:20" s="268" customFormat="1" x14ac:dyDescent="0.25">
      <c r="A626" s="278"/>
      <c r="T626" s="278"/>
    </row>
    <row r="627" spans="1:20" s="268" customFormat="1" x14ac:dyDescent="0.25">
      <c r="A627" s="278"/>
      <c r="T627" s="278"/>
    </row>
    <row r="628" spans="1:20" s="268" customFormat="1" x14ac:dyDescent="0.25">
      <c r="A628" s="278"/>
      <c r="T628" s="278"/>
    </row>
    <row r="629" spans="1:20" s="268" customFormat="1" x14ac:dyDescent="0.25">
      <c r="A629" s="278"/>
      <c r="T629" s="278"/>
    </row>
    <row r="630" spans="1:20" s="268" customFormat="1" x14ac:dyDescent="0.25">
      <c r="A630" s="278"/>
      <c r="T630" s="278"/>
    </row>
    <row r="631" spans="1:20" s="268" customFormat="1" x14ac:dyDescent="0.25">
      <c r="A631" s="278"/>
      <c r="T631" s="278"/>
    </row>
    <row r="632" spans="1:20" s="268" customFormat="1" x14ac:dyDescent="0.25">
      <c r="A632" s="278"/>
      <c r="T632" s="278"/>
    </row>
    <row r="633" spans="1:20" s="268" customFormat="1" x14ac:dyDescent="0.25">
      <c r="A633" s="278"/>
      <c r="T633" s="278"/>
    </row>
    <row r="634" spans="1:20" s="268" customFormat="1" x14ac:dyDescent="0.25">
      <c r="A634" s="278"/>
      <c r="T634" s="278"/>
    </row>
    <row r="635" spans="1:20" s="268" customFormat="1" x14ac:dyDescent="0.25">
      <c r="A635" s="278"/>
      <c r="T635" s="278"/>
    </row>
    <row r="636" spans="1:20" s="268" customFormat="1" x14ac:dyDescent="0.25">
      <c r="A636" s="278"/>
      <c r="T636" s="278"/>
    </row>
    <row r="637" spans="1:20" s="268" customFormat="1" x14ac:dyDescent="0.25">
      <c r="A637" s="278"/>
      <c r="T637" s="278"/>
    </row>
    <row r="638" spans="1:20" s="268" customFormat="1" x14ac:dyDescent="0.25">
      <c r="A638" s="278"/>
      <c r="T638" s="278"/>
    </row>
    <row r="639" spans="1:20" s="268" customFormat="1" x14ac:dyDescent="0.25">
      <c r="A639" s="278"/>
      <c r="T639" s="278"/>
    </row>
    <row r="640" spans="1:20" s="268" customFormat="1" x14ac:dyDescent="0.25">
      <c r="A640" s="278"/>
      <c r="T640" s="278"/>
    </row>
    <row r="641" spans="1:20" s="268" customFormat="1" x14ac:dyDescent="0.25">
      <c r="A641" s="278"/>
      <c r="T641" s="278"/>
    </row>
    <row r="642" spans="1:20" s="268" customFormat="1" x14ac:dyDescent="0.25">
      <c r="A642" s="278"/>
      <c r="T642" s="278"/>
    </row>
    <row r="643" spans="1:20" s="268" customFormat="1" x14ac:dyDescent="0.25">
      <c r="A643" s="278"/>
      <c r="T643" s="278"/>
    </row>
    <row r="644" spans="1:20" s="268" customFormat="1" x14ac:dyDescent="0.25">
      <c r="A644" s="278"/>
      <c r="T644" s="278"/>
    </row>
    <row r="645" spans="1:20" s="268" customFormat="1" x14ac:dyDescent="0.25">
      <c r="A645" s="278"/>
      <c r="T645" s="278"/>
    </row>
    <row r="646" spans="1:20" s="268" customFormat="1" x14ac:dyDescent="0.25">
      <c r="A646" s="278"/>
      <c r="T646" s="278"/>
    </row>
    <row r="647" spans="1:20" s="268" customFormat="1" x14ac:dyDescent="0.25">
      <c r="A647" s="278"/>
      <c r="T647" s="278"/>
    </row>
    <row r="648" spans="1:20" s="268" customFormat="1" x14ac:dyDescent="0.25">
      <c r="A648" s="278"/>
      <c r="T648" s="278"/>
    </row>
    <row r="649" spans="1:20" s="268" customFormat="1" x14ac:dyDescent="0.25">
      <c r="A649" s="278"/>
      <c r="T649" s="278"/>
    </row>
    <row r="650" spans="1:20" s="268" customFormat="1" x14ac:dyDescent="0.25">
      <c r="A650" s="278"/>
      <c r="T650" s="278"/>
    </row>
    <row r="651" spans="1:20" s="268" customFormat="1" x14ac:dyDescent="0.25">
      <c r="A651" s="278"/>
      <c r="T651" s="278"/>
    </row>
    <row r="652" spans="1:20" s="268" customFormat="1" x14ac:dyDescent="0.25">
      <c r="A652" s="278"/>
      <c r="T652" s="278"/>
    </row>
    <row r="653" spans="1:20" s="268" customFormat="1" x14ac:dyDescent="0.25">
      <c r="A653" s="278"/>
      <c r="T653" s="278"/>
    </row>
    <row r="654" spans="1:20" s="268" customFormat="1" x14ac:dyDescent="0.25">
      <c r="A654" s="278"/>
      <c r="T654" s="278"/>
    </row>
    <row r="655" spans="1:20" s="268" customFormat="1" x14ac:dyDescent="0.25">
      <c r="A655" s="278"/>
      <c r="T655" s="278"/>
    </row>
    <row r="656" spans="1:20" s="268" customFormat="1" x14ac:dyDescent="0.25">
      <c r="A656" s="278"/>
      <c r="T656" s="278"/>
    </row>
    <row r="657" spans="1:20" s="268" customFormat="1" x14ac:dyDescent="0.25">
      <c r="A657" s="278"/>
      <c r="T657" s="278"/>
    </row>
    <row r="658" spans="1:20" s="268" customFormat="1" x14ac:dyDescent="0.25">
      <c r="A658" s="278"/>
      <c r="T658" s="278"/>
    </row>
    <row r="659" spans="1:20" s="268" customFormat="1" x14ac:dyDescent="0.25">
      <c r="A659" s="278"/>
      <c r="T659" s="278"/>
    </row>
    <row r="660" spans="1:20" s="268" customFormat="1" x14ac:dyDescent="0.25">
      <c r="A660" s="278"/>
      <c r="T660" s="278"/>
    </row>
    <row r="661" spans="1:20" s="268" customFormat="1" x14ac:dyDescent="0.25">
      <c r="A661" s="278"/>
      <c r="T661" s="278"/>
    </row>
    <row r="662" spans="1:20" s="268" customFormat="1" x14ac:dyDescent="0.25">
      <c r="A662" s="278"/>
      <c r="T662" s="278"/>
    </row>
    <row r="663" spans="1:20" s="268" customFormat="1" x14ac:dyDescent="0.25">
      <c r="A663" s="278"/>
      <c r="T663" s="278"/>
    </row>
    <row r="664" spans="1:20" s="268" customFormat="1" x14ac:dyDescent="0.25">
      <c r="A664" s="278"/>
      <c r="T664" s="278"/>
    </row>
    <row r="665" spans="1:20" s="268" customFormat="1" x14ac:dyDescent="0.25">
      <c r="A665" s="278"/>
      <c r="T665" s="278"/>
    </row>
    <row r="666" spans="1:20" s="268" customFormat="1" x14ac:dyDescent="0.25">
      <c r="A666" s="278"/>
      <c r="T666" s="278"/>
    </row>
    <row r="667" spans="1:20" s="268" customFormat="1" x14ac:dyDescent="0.25">
      <c r="A667" s="278"/>
      <c r="T667" s="278"/>
    </row>
    <row r="668" spans="1:20" s="268" customFormat="1" x14ac:dyDescent="0.25">
      <c r="A668" s="278"/>
      <c r="T668" s="278"/>
    </row>
    <row r="669" spans="1:20" s="268" customFormat="1" x14ac:dyDescent="0.25">
      <c r="A669" s="278"/>
      <c r="T669" s="278"/>
    </row>
    <row r="670" spans="1:20" s="268" customFormat="1" x14ac:dyDescent="0.25">
      <c r="A670" s="278"/>
      <c r="T670" s="278"/>
    </row>
    <row r="671" spans="1:20" s="268" customFormat="1" x14ac:dyDescent="0.25">
      <c r="A671" s="278"/>
      <c r="T671" s="278"/>
    </row>
    <row r="672" spans="1:20" s="268" customFormat="1" x14ac:dyDescent="0.25">
      <c r="A672" s="278"/>
      <c r="T672" s="278"/>
    </row>
    <row r="673" spans="1:20" s="268" customFormat="1" x14ac:dyDescent="0.25">
      <c r="A673" s="278"/>
      <c r="T673" s="278"/>
    </row>
    <row r="674" spans="1:20" s="268" customFormat="1" x14ac:dyDescent="0.25">
      <c r="A674" s="278"/>
      <c r="T674" s="278"/>
    </row>
    <row r="675" spans="1:20" s="268" customFormat="1" x14ac:dyDescent="0.25">
      <c r="A675" s="278"/>
      <c r="T675" s="278"/>
    </row>
    <row r="676" spans="1:20" s="268" customFormat="1" x14ac:dyDescent="0.25">
      <c r="A676" s="278"/>
      <c r="T676" s="278"/>
    </row>
    <row r="677" spans="1:20" s="268" customFormat="1" x14ac:dyDescent="0.25">
      <c r="A677" s="278"/>
      <c r="T677" s="278"/>
    </row>
    <row r="678" spans="1:20" s="268" customFormat="1" x14ac:dyDescent="0.25">
      <c r="A678" s="278"/>
      <c r="T678" s="278"/>
    </row>
    <row r="679" spans="1:20" s="268" customFormat="1" x14ac:dyDescent="0.25">
      <c r="A679" s="278"/>
      <c r="T679" s="278"/>
    </row>
    <row r="680" spans="1:20" s="268" customFormat="1" x14ac:dyDescent="0.25">
      <c r="A680" s="278"/>
      <c r="T680" s="278"/>
    </row>
    <row r="681" spans="1:20" s="268" customFormat="1" x14ac:dyDescent="0.25">
      <c r="A681" s="278"/>
      <c r="T681" s="278"/>
    </row>
    <row r="682" spans="1:20" s="268" customFormat="1" x14ac:dyDescent="0.25">
      <c r="A682" s="278"/>
      <c r="T682" s="278"/>
    </row>
    <row r="683" spans="1:20" s="268" customFormat="1" x14ac:dyDescent="0.25">
      <c r="A683" s="278"/>
      <c r="T683" s="278"/>
    </row>
    <row r="684" spans="1:20" s="268" customFormat="1" x14ac:dyDescent="0.25">
      <c r="A684" s="278"/>
      <c r="T684" s="278"/>
    </row>
    <row r="685" spans="1:20" s="268" customFormat="1" x14ac:dyDescent="0.25">
      <c r="A685" s="278"/>
      <c r="T685" s="278"/>
    </row>
    <row r="686" spans="1:20" s="268" customFormat="1" x14ac:dyDescent="0.25">
      <c r="A686" s="278"/>
      <c r="T686" s="278"/>
    </row>
    <row r="687" spans="1:20" s="268" customFormat="1" x14ac:dyDescent="0.25">
      <c r="A687" s="278"/>
      <c r="T687" s="278"/>
    </row>
    <row r="688" spans="1:20" s="268" customFormat="1" x14ac:dyDescent="0.25">
      <c r="A688" s="278"/>
      <c r="T688" s="278"/>
    </row>
    <row r="689" spans="1:20" s="268" customFormat="1" x14ac:dyDescent="0.25">
      <c r="A689" s="278"/>
      <c r="T689" s="278"/>
    </row>
    <row r="690" spans="1:20" s="268" customFormat="1" x14ac:dyDescent="0.25">
      <c r="A690" s="278"/>
      <c r="T690" s="278"/>
    </row>
    <row r="691" spans="1:20" s="268" customFormat="1" x14ac:dyDescent="0.25">
      <c r="A691" s="278"/>
      <c r="T691" s="278"/>
    </row>
    <row r="692" spans="1:20" s="268" customFormat="1" x14ac:dyDescent="0.25">
      <c r="A692" s="278"/>
      <c r="T692" s="278"/>
    </row>
    <row r="693" spans="1:20" s="268" customFormat="1" x14ac:dyDescent="0.25">
      <c r="A693" s="278"/>
      <c r="T693" s="278"/>
    </row>
    <row r="694" spans="1:20" s="268" customFormat="1" x14ac:dyDescent="0.25">
      <c r="A694" s="278"/>
      <c r="T694" s="278"/>
    </row>
    <row r="695" spans="1:20" s="268" customFormat="1" x14ac:dyDescent="0.25">
      <c r="A695" s="278"/>
      <c r="T695" s="278"/>
    </row>
    <row r="696" spans="1:20" s="268" customFormat="1" x14ac:dyDescent="0.25">
      <c r="A696" s="278"/>
      <c r="T696" s="278"/>
    </row>
    <row r="697" spans="1:20" s="268" customFormat="1" x14ac:dyDescent="0.25">
      <c r="A697" s="278"/>
      <c r="T697" s="278"/>
    </row>
    <row r="698" spans="1:20" s="268" customFormat="1" x14ac:dyDescent="0.25">
      <c r="A698" s="278"/>
      <c r="T698" s="278"/>
    </row>
    <row r="699" spans="1:20" s="268" customFormat="1" x14ac:dyDescent="0.25">
      <c r="A699" s="278"/>
      <c r="T699" s="278"/>
    </row>
    <row r="700" spans="1:20" s="268" customFormat="1" x14ac:dyDescent="0.25">
      <c r="A700" s="278"/>
      <c r="T700" s="278"/>
    </row>
    <row r="701" spans="1:20" s="268" customFormat="1" x14ac:dyDescent="0.25">
      <c r="A701" s="278"/>
      <c r="T701" s="278"/>
    </row>
    <row r="702" spans="1:20" s="268" customFormat="1" x14ac:dyDescent="0.25">
      <c r="A702" s="278"/>
      <c r="T702" s="278"/>
    </row>
    <row r="703" spans="1:20" s="268" customFormat="1" x14ac:dyDescent="0.25">
      <c r="A703" s="278"/>
      <c r="T703" s="278"/>
    </row>
    <row r="704" spans="1:20" s="268" customFormat="1" x14ac:dyDescent="0.25">
      <c r="A704" s="278"/>
      <c r="T704" s="278"/>
    </row>
    <row r="705" spans="1:20" s="268" customFormat="1" x14ac:dyDescent="0.25">
      <c r="A705" s="278"/>
      <c r="T705" s="278"/>
    </row>
    <row r="706" spans="1:20" s="268" customFormat="1" x14ac:dyDescent="0.25">
      <c r="A706" s="278"/>
      <c r="T706" s="278"/>
    </row>
    <row r="707" spans="1:20" s="268" customFormat="1" x14ac:dyDescent="0.25">
      <c r="A707" s="278"/>
      <c r="T707" s="278"/>
    </row>
    <row r="708" spans="1:20" s="268" customFormat="1" x14ac:dyDescent="0.25">
      <c r="A708" s="278"/>
      <c r="T708" s="278"/>
    </row>
    <row r="709" spans="1:20" s="268" customFormat="1" x14ac:dyDescent="0.25">
      <c r="A709" s="278"/>
      <c r="T709" s="278"/>
    </row>
    <row r="710" spans="1:20" s="268" customFormat="1" x14ac:dyDescent="0.25">
      <c r="A710" s="278"/>
      <c r="T710" s="278"/>
    </row>
    <row r="711" spans="1:20" s="268" customFormat="1" x14ac:dyDescent="0.25">
      <c r="A711" s="278"/>
      <c r="T711" s="278"/>
    </row>
    <row r="712" spans="1:20" s="268" customFormat="1" x14ac:dyDescent="0.25">
      <c r="A712" s="278"/>
      <c r="T712" s="278"/>
    </row>
    <row r="713" spans="1:20" s="268" customFormat="1" x14ac:dyDescent="0.25">
      <c r="A713" s="278"/>
      <c r="T713" s="278"/>
    </row>
    <row r="714" spans="1:20" s="268" customFormat="1" x14ac:dyDescent="0.25">
      <c r="A714" s="278"/>
      <c r="T714" s="278"/>
    </row>
    <row r="715" spans="1:20" s="268" customFormat="1" x14ac:dyDescent="0.25">
      <c r="A715" s="278"/>
      <c r="T715" s="278"/>
    </row>
    <row r="716" spans="1:20" s="268" customFormat="1" x14ac:dyDescent="0.25">
      <c r="A716" s="278"/>
      <c r="T716" s="278"/>
    </row>
    <row r="717" spans="1:20" s="268" customFormat="1" x14ac:dyDescent="0.25">
      <c r="A717" s="278"/>
      <c r="T717" s="278"/>
    </row>
    <row r="718" spans="1:20" s="268" customFormat="1" x14ac:dyDescent="0.25">
      <c r="A718" s="278"/>
      <c r="T718" s="278"/>
    </row>
    <row r="719" spans="1:20" s="268" customFormat="1" x14ac:dyDescent="0.25">
      <c r="A719" s="278"/>
      <c r="T719" s="278"/>
    </row>
    <row r="720" spans="1:20" s="268" customFormat="1" x14ac:dyDescent="0.25">
      <c r="A720" s="278"/>
      <c r="T720" s="278"/>
    </row>
    <row r="721" spans="1:20" s="268" customFormat="1" x14ac:dyDescent="0.25">
      <c r="A721" s="278"/>
      <c r="T721" s="278"/>
    </row>
    <row r="722" spans="1:20" s="268" customFormat="1" x14ac:dyDescent="0.25">
      <c r="A722" s="278"/>
      <c r="T722" s="278"/>
    </row>
    <row r="723" spans="1:20" s="268" customFormat="1" x14ac:dyDescent="0.25">
      <c r="A723" s="278"/>
      <c r="T723" s="278"/>
    </row>
    <row r="724" spans="1:20" s="268" customFormat="1" x14ac:dyDescent="0.25">
      <c r="A724" s="278"/>
      <c r="T724" s="278"/>
    </row>
    <row r="725" spans="1:20" s="268" customFormat="1" x14ac:dyDescent="0.25">
      <c r="A725" s="278"/>
      <c r="T725" s="278"/>
    </row>
    <row r="726" spans="1:20" s="268" customFormat="1" x14ac:dyDescent="0.25">
      <c r="A726" s="278"/>
      <c r="T726" s="278"/>
    </row>
    <row r="727" spans="1:20" s="268" customFormat="1" x14ac:dyDescent="0.25">
      <c r="A727" s="278"/>
      <c r="T727" s="278"/>
    </row>
    <row r="728" spans="1:20" s="268" customFormat="1" x14ac:dyDescent="0.25">
      <c r="A728" s="278"/>
      <c r="T728" s="278"/>
    </row>
    <row r="729" spans="1:20" s="268" customFormat="1" x14ac:dyDescent="0.25">
      <c r="A729" s="278"/>
      <c r="T729" s="278"/>
    </row>
    <row r="730" spans="1:20" s="268" customFormat="1" x14ac:dyDescent="0.25">
      <c r="A730" s="278"/>
      <c r="T730" s="278"/>
    </row>
    <row r="731" spans="1:20" s="268" customFormat="1" x14ac:dyDescent="0.25">
      <c r="A731" s="278"/>
      <c r="T731" s="278"/>
    </row>
    <row r="732" spans="1:20" s="268" customFormat="1" x14ac:dyDescent="0.25">
      <c r="A732" s="278"/>
      <c r="T732" s="278"/>
    </row>
    <row r="733" spans="1:20" s="268" customFormat="1" x14ac:dyDescent="0.25">
      <c r="A733" s="278"/>
      <c r="T733" s="278"/>
    </row>
    <row r="734" spans="1:20" s="268" customFormat="1" x14ac:dyDescent="0.25">
      <c r="A734" s="278"/>
      <c r="T734" s="278"/>
    </row>
    <row r="735" spans="1:20" s="268" customFormat="1" x14ac:dyDescent="0.25">
      <c r="A735" s="278"/>
      <c r="T735" s="278"/>
    </row>
    <row r="736" spans="1:20" s="268" customFormat="1" x14ac:dyDescent="0.25">
      <c r="A736" s="278"/>
      <c r="T736" s="278"/>
    </row>
    <row r="737" spans="1:20" s="268" customFormat="1" x14ac:dyDescent="0.25">
      <c r="A737" s="278"/>
      <c r="T737" s="278"/>
    </row>
    <row r="738" spans="1:20" s="268" customFormat="1" x14ac:dyDescent="0.25">
      <c r="A738" s="278"/>
      <c r="T738" s="278"/>
    </row>
    <row r="739" spans="1:20" s="268" customFormat="1" x14ac:dyDescent="0.25">
      <c r="A739" s="278"/>
      <c r="T739" s="278"/>
    </row>
    <row r="740" spans="1:20" s="268" customFormat="1" x14ac:dyDescent="0.25">
      <c r="A740" s="278"/>
      <c r="T740" s="278"/>
    </row>
    <row r="741" spans="1:20" s="268" customFormat="1" x14ac:dyDescent="0.25">
      <c r="A741" s="278"/>
      <c r="T741" s="278"/>
    </row>
    <row r="742" spans="1:20" s="268" customFormat="1" x14ac:dyDescent="0.25">
      <c r="A742" s="278"/>
      <c r="T742" s="278"/>
    </row>
    <row r="743" spans="1:20" s="268" customFormat="1" x14ac:dyDescent="0.25">
      <c r="A743" s="278"/>
      <c r="T743" s="278"/>
    </row>
    <row r="744" spans="1:20" s="268" customFormat="1" x14ac:dyDescent="0.25">
      <c r="A744" s="278"/>
      <c r="T744" s="278"/>
    </row>
    <row r="745" spans="1:20" s="268" customFormat="1" x14ac:dyDescent="0.25">
      <c r="A745" s="278"/>
      <c r="T745" s="278"/>
    </row>
    <row r="746" spans="1:20" s="268" customFormat="1" x14ac:dyDescent="0.25">
      <c r="A746" s="278"/>
      <c r="T746" s="278"/>
    </row>
    <row r="747" spans="1:20" s="268" customFormat="1" x14ac:dyDescent="0.25">
      <c r="A747" s="278"/>
      <c r="T747" s="278"/>
    </row>
    <row r="748" spans="1:20" s="268" customFormat="1" x14ac:dyDescent="0.25">
      <c r="A748" s="278"/>
      <c r="T748" s="278"/>
    </row>
    <row r="749" spans="1:20" s="268" customFormat="1" x14ac:dyDescent="0.25">
      <c r="A749" s="278"/>
      <c r="T749" s="278"/>
    </row>
    <row r="750" spans="1:20" s="268" customFormat="1" x14ac:dyDescent="0.25">
      <c r="A750" s="278"/>
      <c r="T750" s="278"/>
    </row>
    <row r="751" spans="1:20" s="268" customFormat="1" x14ac:dyDescent="0.25">
      <c r="A751" s="278"/>
      <c r="T751" s="278"/>
    </row>
    <row r="752" spans="1:20" s="268" customFormat="1" x14ac:dyDescent="0.25">
      <c r="A752" s="278"/>
      <c r="T752" s="278"/>
    </row>
    <row r="753" spans="1:20" s="268" customFormat="1" x14ac:dyDescent="0.25">
      <c r="A753" s="278"/>
      <c r="T753" s="278"/>
    </row>
    <row r="754" spans="1:20" s="268" customFormat="1" x14ac:dyDescent="0.25">
      <c r="A754" s="278"/>
      <c r="T754" s="278"/>
    </row>
    <row r="755" spans="1:20" s="268" customFormat="1" x14ac:dyDescent="0.25">
      <c r="A755" s="278"/>
      <c r="T755" s="278"/>
    </row>
    <row r="756" spans="1:20" s="268" customFormat="1" x14ac:dyDescent="0.25">
      <c r="A756" s="278"/>
      <c r="T756" s="278"/>
    </row>
    <row r="757" spans="1:20" s="268" customFormat="1" x14ac:dyDescent="0.25">
      <c r="A757" s="278"/>
      <c r="T757" s="278"/>
    </row>
    <row r="758" spans="1:20" s="268" customFormat="1" x14ac:dyDescent="0.25">
      <c r="A758" s="278"/>
      <c r="T758" s="278"/>
    </row>
    <row r="759" spans="1:20" s="268" customFormat="1" x14ac:dyDescent="0.25">
      <c r="A759" s="278"/>
      <c r="T759" s="278"/>
    </row>
    <row r="760" spans="1:20" s="268" customFormat="1" x14ac:dyDescent="0.25">
      <c r="A760" s="278"/>
      <c r="T760" s="278"/>
    </row>
    <row r="761" spans="1:20" s="268" customFormat="1" x14ac:dyDescent="0.25">
      <c r="A761" s="278"/>
      <c r="T761" s="278"/>
    </row>
    <row r="762" spans="1:20" s="268" customFormat="1" x14ac:dyDescent="0.25">
      <c r="A762" s="278"/>
      <c r="T762" s="278"/>
    </row>
    <row r="763" spans="1:20" s="268" customFormat="1" x14ac:dyDescent="0.25">
      <c r="A763" s="278"/>
      <c r="T763" s="278"/>
    </row>
    <row r="764" spans="1:20" s="268" customFormat="1" x14ac:dyDescent="0.25">
      <c r="A764" s="278"/>
      <c r="T764" s="278"/>
    </row>
    <row r="765" spans="1:20" s="268" customFormat="1" x14ac:dyDescent="0.25">
      <c r="A765" s="278"/>
      <c r="T765" s="278"/>
    </row>
    <row r="766" spans="1:20" s="268" customFormat="1" x14ac:dyDescent="0.25">
      <c r="A766" s="278"/>
      <c r="T766" s="278"/>
    </row>
    <row r="767" spans="1:20" s="268" customFormat="1" x14ac:dyDescent="0.25">
      <c r="A767" s="278"/>
      <c r="T767" s="278"/>
    </row>
    <row r="768" spans="1:20" s="268" customFormat="1" x14ac:dyDescent="0.25">
      <c r="A768" s="278"/>
      <c r="T768" s="278"/>
    </row>
    <row r="769" spans="1:20" s="268" customFormat="1" x14ac:dyDescent="0.25">
      <c r="A769" s="278"/>
      <c r="T769" s="278"/>
    </row>
    <row r="770" spans="1:20" s="268" customFormat="1" x14ac:dyDescent="0.25">
      <c r="A770" s="278"/>
      <c r="T770" s="278"/>
    </row>
    <row r="771" spans="1:20" s="268" customFormat="1" x14ac:dyDescent="0.25">
      <c r="A771" s="278"/>
      <c r="T771" s="278"/>
    </row>
    <row r="772" spans="1:20" s="268" customFormat="1" x14ac:dyDescent="0.25">
      <c r="A772" s="278"/>
      <c r="T772" s="278"/>
    </row>
    <row r="773" spans="1:20" s="268" customFormat="1" x14ac:dyDescent="0.25">
      <c r="A773" s="278"/>
      <c r="T773" s="278"/>
    </row>
    <row r="774" spans="1:20" s="268" customFormat="1" x14ac:dyDescent="0.25">
      <c r="A774" s="278"/>
      <c r="T774" s="278"/>
    </row>
    <row r="775" spans="1:20" s="268" customFormat="1" x14ac:dyDescent="0.25">
      <c r="A775" s="278"/>
      <c r="T775" s="278"/>
    </row>
    <row r="776" spans="1:20" s="268" customFormat="1" x14ac:dyDescent="0.25">
      <c r="A776" s="278"/>
      <c r="T776" s="278"/>
    </row>
    <row r="777" spans="1:20" s="268" customFormat="1" x14ac:dyDescent="0.25">
      <c r="A777" s="278"/>
      <c r="T777" s="278"/>
    </row>
    <row r="778" spans="1:20" s="268" customFormat="1" x14ac:dyDescent="0.25">
      <c r="A778" s="278"/>
      <c r="T778" s="278"/>
    </row>
    <row r="779" spans="1:20" s="268" customFormat="1" x14ac:dyDescent="0.25">
      <c r="A779" s="278"/>
      <c r="T779" s="278"/>
    </row>
    <row r="780" spans="1:20" s="268" customFormat="1" x14ac:dyDescent="0.25">
      <c r="A780" s="278"/>
      <c r="T780" s="278"/>
    </row>
    <row r="781" spans="1:20" s="268" customFormat="1" x14ac:dyDescent="0.25">
      <c r="A781" s="278"/>
      <c r="T781" s="278"/>
    </row>
    <row r="782" spans="1:20" s="268" customFormat="1" x14ac:dyDescent="0.25">
      <c r="A782" s="278"/>
      <c r="T782" s="278"/>
    </row>
    <row r="783" spans="1:20" s="268" customFormat="1" x14ac:dyDescent="0.25">
      <c r="A783" s="278"/>
      <c r="T783" s="278"/>
    </row>
    <row r="784" spans="1:20" s="268" customFormat="1" x14ac:dyDescent="0.25">
      <c r="A784" s="278"/>
      <c r="T784" s="278"/>
    </row>
    <row r="785" spans="1:20" s="268" customFormat="1" x14ac:dyDescent="0.25">
      <c r="A785" s="278"/>
      <c r="T785" s="278"/>
    </row>
    <row r="786" spans="1:20" s="268" customFormat="1" x14ac:dyDescent="0.25">
      <c r="A786" s="278"/>
      <c r="T786" s="278"/>
    </row>
    <row r="787" spans="1:20" s="268" customFormat="1" x14ac:dyDescent="0.25">
      <c r="A787" s="278"/>
      <c r="T787" s="278"/>
    </row>
    <row r="788" spans="1:20" s="268" customFormat="1" x14ac:dyDescent="0.25">
      <c r="A788" s="278"/>
      <c r="T788" s="278"/>
    </row>
    <row r="789" spans="1:20" s="268" customFormat="1" x14ac:dyDescent="0.25">
      <c r="A789" s="278"/>
      <c r="T789" s="278"/>
    </row>
    <row r="790" spans="1:20" s="268" customFormat="1" x14ac:dyDescent="0.25">
      <c r="A790" s="278"/>
      <c r="T790" s="278"/>
    </row>
    <row r="791" spans="1:20" s="268" customFormat="1" x14ac:dyDescent="0.25">
      <c r="A791" s="278"/>
      <c r="T791" s="278"/>
    </row>
    <row r="792" spans="1:20" s="268" customFormat="1" x14ac:dyDescent="0.25">
      <c r="A792" s="278"/>
      <c r="T792" s="278"/>
    </row>
    <row r="793" spans="1:20" s="268" customFormat="1" x14ac:dyDescent="0.25">
      <c r="A793" s="278"/>
      <c r="T793" s="278"/>
    </row>
    <row r="794" spans="1:20" s="268" customFormat="1" x14ac:dyDescent="0.25">
      <c r="A794" s="278"/>
      <c r="T794" s="278"/>
    </row>
    <row r="795" spans="1:20" s="268" customFormat="1" x14ac:dyDescent="0.25">
      <c r="A795" s="278"/>
      <c r="T795" s="278"/>
    </row>
    <row r="796" spans="1:20" s="268" customFormat="1" x14ac:dyDescent="0.25">
      <c r="A796" s="278"/>
      <c r="T796" s="278"/>
    </row>
    <row r="797" spans="1:20" s="268" customFormat="1" x14ac:dyDescent="0.25">
      <c r="A797" s="278"/>
      <c r="T797" s="278"/>
    </row>
    <row r="798" spans="1:20" s="268" customFormat="1" x14ac:dyDescent="0.25">
      <c r="A798" s="278"/>
      <c r="T798" s="278"/>
    </row>
    <row r="799" spans="1:20" s="268" customFormat="1" x14ac:dyDescent="0.25">
      <c r="A799" s="278"/>
      <c r="T799" s="278"/>
    </row>
    <row r="800" spans="1:20" s="268" customFormat="1" x14ac:dyDescent="0.25">
      <c r="A800" s="278"/>
      <c r="T800" s="278"/>
    </row>
    <row r="801" spans="1:20" s="268" customFormat="1" x14ac:dyDescent="0.25">
      <c r="A801" s="278"/>
      <c r="T801" s="278"/>
    </row>
    <row r="802" spans="1:20" s="268" customFormat="1" x14ac:dyDescent="0.25">
      <c r="A802" s="278"/>
      <c r="T802" s="278"/>
    </row>
    <row r="803" spans="1:20" s="268" customFormat="1" x14ac:dyDescent="0.25">
      <c r="A803" s="278"/>
      <c r="T803" s="278"/>
    </row>
    <row r="804" spans="1:20" s="268" customFormat="1" x14ac:dyDescent="0.25">
      <c r="A804" s="278"/>
      <c r="T804" s="278"/>
    </row>
    <row r="805" spans="1:20" s="268" customFormat="1" x14ac:dyDescent="0.25">
      <c r="A805" s="278"/>
      <c r="T805" s="278"/>
    </row>
    <row r="806" spans="1:20" s="268" customFormat="1" x14ac:dyDescent="0.25">
      <c r="A806" s="278"/>
      <c r="T806" s="278"/>
    </row>
    <row r="807" spans="1:20" s="268" customFormat="1" x14ac:dyDescent="0.25">
      <c r="A807" s="278"/>
      <c r="T807" s="278"/>
    </row>
    <row r="808" spans="1:20" s="268" customFormat="1" x14ac:dyDescent="0.25">
      <c r="A808" s="278"/>
      <c r="T808" s="278"/>
    </row>
    <row r="809" spans="1:20" s="268" customFormat="1" x14ac:dyDescent="0.25">
      <c r="A809" s="278"/>
      <c r="T809" s="278"/>
    </row>
    <row r="810" spans="1:20" s="268" customFormat="1" x14ac:dyDescent="0.25">
      <c r="A810" s="278"/>
      <c r="T810" s="278"/>
    </row>
    <row r="811" spans="1:20" s="268" customFormat="1" x14ac:dyDescent="0.25">
      <c r="A811" s="278"/>
      <c r="T811" s="278"/>
    </row>
    <row r="812" spans="1:20" s="268" customFormat="1" x14ac:dyDescent="0.25">
      <c r="A812" s="278"/>
      <c r="T812" s="278"/>
    </row>
    <row r="813" spans="1:20" s="268" customFormat="1" x14ac:dyDescent="0.25">
      <c r="A813" s="278"/>
      <c r="T813" s="278"/>
    </row>
    <row r="814" spans="1:20" s="268" customFormat="1" x14ac:dyDescent="0.25">
      <c r="A814" s="278"/>
      <c r="T814" s="278"/>
    </row>
    <row r="815" spans="1:20" s="268" customFormat="1" x14ac:dyDescent="0.25">
      <c r="A815" s="278"/>
      <c r="T815" s="278"/>
    </row>
    <row r="816" spans="1:20" s="268" customFormat="1" x14ac:dyDescent="0.25">
      <c r="A816" s="278"/>
      <c r="T816" s="278"/>
    </row>
    <row r="817" spans="1:20" s="268" customFormat="1" x14ac:dyDescent="0.25">
      <c r="A817" s="278"/>
      <c r="T817" s="278"/>
    </row>
    <row r="818" spans="1:20" s="268" customFormat="1" x14ac:dyDescent="0.25">
      <c r="A818" s="278"/>
      <c r="T818" s="278"/>
    </row>
    <row r="819" spans="1:20" s="268" customFormat="1" x14ac:dyDescent="0.25">
      <c r="A819" s="278"/>
      <c r="T819" s="278"/>
    </row>
    <row r="820" spans="1:20" s="268" customFormat="1" x14ac:dyDescent="0.25">
      <c r="A820" s="278"/>
      <c r="T820" s="278"/>
    </row>
    <row r="821" spans="1:20" s="268" customFormat="1" x14ac:dyDescent="0.25">
      <c r="A821" s="278"/>
      <c r="T821" s="278"/>
    </row>
    <row r="822" spans="1:20" s="268" customFormat="1" x14ac:dyDescent="0.25">
      <c r="A822" s="278"/>
      <c r="T822" s="278"/>
    </row>
    <row r="823" spans="1:20" s="268" customFormat="1" x14ac:dyDescent="0.25">
      <c r="A823" s="278"/>
      <c r="T823" s="278"/>
    </row>
    <row r="824" spans="1:20" s="268" customFormat="1" x14ac:dyDescent="0.25">
      <c r="A824" s="278"/>
      <c r="T824" s="278"/>
    </row>
    <row r="825" spans="1:20" s="268" customFormat="1" x14ac:dyDescent="0.25">
      <c r="A825" s="278"/>
      <c r="T825" s="278"/>
    </row>
    <row r="826" spans="1:20" s="268" customFormat="1" x14ac:dyDescent="0.25">
      <c r="A826" s="278"/>
      <c r="T826" s="278"/>
    </row>
    <row r="827" spans="1:20" s="268" customFormat="1" x14ac:dyDescent="0.25">
      <c r="A827" s="278"/>
      <c r="T827" s="278"/>
    </row>
    <row r="828" spans="1:20" s="268" customFormat="1" x14ac:dyDescent="0.25">
      <c r="A828" s="278"/>
      <c r="T828" s="278"/>
    </row>
    <row r="829" spans="1:20" s="268" customFormat="1" x14ac:dyDescent="0.25">
      <c r="A829" s="278"/>
      <c r="T829" s="278"/>
    </row>
    <row r="830" spans="1:20" s="268" customFormat="1" x14ac:dyDescent="0.25">
      <c r="A830" s="278"/>
      <c r="T830" s="278"/>
    </row>
    <row r="831" spans="1:20" s="268" customFormat="1" x14ac:dyDescent="0.25">
      <c r="A831" s="278"/>
      <c r="T831" s="278"/>
    </row>
    <row r="832" spans="1:20" s="268" customFormat="1" x14ac:dyDescent="0.25">
      <c r="A832" s="278"/>
      <c r="T832" s="278"/>
    </row>
    <row r="833" spans="1:20" s="268" customFormat="1" x14ac:dyDescent="0.25">
      <c r="A833" s="278"/>
      <c r="T833" s="278"/>
    </row>
    <row r="834" spans="1:20" s="268" customFormat="1" x14ac:dyDescent="0.25">
      <c r="A834" s="278"/>
      <c r="T834" s="278"/>
    </row>
    <row r="835" spans="1:20" s="268" customFormat="1" x14ac:dyDescent="0.25">
      <c r="A835" s="278"/>
      <c r="T835" s="278"/>
    </row>
    <row r="836" spans="1:20" s="268" customFormat="1" x14ac:dyDescent="0.25">
      <c r="A836" s="278"/>
      <c r="T836" s="278"/>
    </row>
    <row r="837" spans="1:20" s="268" customFormat="1" x14ac:dyDescent="0.25">
      <c r="A837" s="278"/>
      <c r="T837" s="278"/>
    </row>
    <row r="838" spans="1:20" s="268" customFormat="1" x14ac:dyDescent="0.25">
      <c r="A838" s="278"/>
      <c r="T838" s="278"/>
    </row>
    <row r="839" spans="1:20" s="268" customFormat="1" x14ac:dyDescent="0.25">
      <c r="A839" s="278"/>
      <c r="T839" s="278"/>
    </row>
    <row r="840" spans="1:20" s="268" customFormat="1" x14ac:dyDescent="0.25">
      <c r="A840" s="278"/>
      <c r="T840" s="278"/>
    </row>
    <row r="841" spans="1:20" s="268" customFormat="1" x14ac:dyDescent="0.25">
      <c r="A841" s="278"/>
      <c r="T841" s="278"/>
    </row>
    <row r="842" spans="1:20" s="268" customFormat="1" x14ac:dyDescent="0.25">
      <c r="A842" s="278"/>
      <c r="T842" s="278"/>
    </row>
    <row r="843" spans="1:20" s="268" customFormat="1" x14ac:dyDescent="0.25">
      <c r="A843" s="278"/>
      <c r="T843" s="278"/>
    </row>
    <row r="844" spans="1:20" s="268" customFormat="1" x14ac:dyDescent="0.25">
      <c r="A844" s="278"/>
      <c r="T844" s="278"/>
    </row>
    <row r="845" spans="1:20" s="268" customFormat="1" x14ac:dyDescent="0.25">
      <c r="A845" s="278"/>
      <c r="T845" s="278"/>
    </row>
    <row r="846" spans="1:20" s="268" customFormat="1" x14ac:dyDescent="0.25">
      <c r="A846" s="278"/>
      <c r="T846" s="278"/>
    </row>
    <row r="847" spans="1:20" s="268" customFormat="1" x14ac:dyDescent="0.25">
      <c r="A847" s="278"/>
      <c r="T847" s="278"/>
    </row>
    <row r="848" spans="1:20" s="268" customFormat="1" x14ac:dyDescent="0.25">
      <c r="A848" s="278"/>
      <c r="T848" s="278"/>
    </row>
    <row r="849" spans="1:20" s="268" customFormat="1" x14ac:dyDescent="0.25">
      <c r="A849" s="278"/>
      <c r="T849" s="278"/>
    </row>
    <row r="850" spans="1:20" s="268" customFormat="1" x14ac:dyDescent="0.25">
      <c r="A850" s="278"/>
      <c r="T850" s="278"/>
    </row>
    <row r="851" spans="1:20" s="268" customFormat="1" x14ac:dyDescent="0.25">
      <c r="A851" s="278"/>
      <c r="T851" s="278"/>
    </row>
    <row r="852" spans="1:20" s="268" customFormat="1" x14ac:dyDescent="0.25">
      <c r="A852" s="278"/>
      <c r="T852" s="278"/>
    </row>
    <row r="853" spans="1:20" s="268" customFormat="1" x14ac:dyDescent="0.25">
      <c r="A853" s="278"/>
      <c r="T853" s="278"/>
    </row>
    <row r="854" spans="1:20" s="268" customFormat="1" x14ac:dyDescent="0.25">
      <c r="A854" s="278"/>
      <c r="T854" s="278"/>
    </row>
    <row r="855" spans="1:20" s="268" customFormat="1" x14ac:dyDescent="0.25">
      <c r="A855" s="278"/>
      <c r="T855" s="278"/>
    </row>
    <row r="856" spans="1:20" s="268" customFormat="1" x14ac:dyDescent="0.25">
      <c r="A856" s="278"/>
      <c r="T856" s="278"/>
    </row>
    <row r="857" spans="1:20" s="268" customFormat="1" x14ac:dyDescent="0.25">
      <c r="A857" s="278"/>
      <c r="T857" s="278"/>
    </row>
    <row r="858" spans="1:20" s="268" customFormat="1" x14ac:dyDescent="0.25">
      <c r="A858" s="278"/>
      <c r="T858" s="278"/>
    </row>
    <row r="859" spans="1:20" s="268" customFormat="1" x14ac:dyDescent="0.25">
      <c r="A859" s="278"/>
      <c r="T859" s="278"/>
    </row>
    <row r="860" spans="1:20" s="268" customFormat="1" x14ac:dyDescent="0.25">
      <c r="A860" s="278"/>
      <c r="T860" s="278"/>
    </row>
    <row r="861" spans="1:20" s="268" customFormat="1" x14ac:dyDescent="0.25">
      <c r="A861" s="278"/>
      <c r="T861" s="278"/>
    </row>
    <row r="862" spans="1:20" s="268" customFormat="1" x14ac:dyDescent="0.25">
      <c r="A862" s="278"/>
      <c r="T862" s="278"/>
    </row>
    <row r="863" spans="1:20" s="268" customFormat="1" x14ac:dyDescent="0.25">
      <c r="A863" s="278"/>
      <c r="T863" s="278"/>
    </row>
    <row r="864" spans="1:20" s="268" customFormat="1" x14ac:dyDescent="0.25">
      <c r="A864" s="278"/>
      <c r="T864" s="278"/>
    </row>
    <row r="865" spans="1:20" s="268" customFormat="1" x14ac:dyDescent="0.25">
      <c r="A865" s="278"/>
      <c r="T865" s="278"/>
    </row>
    <row r="866" spans="1:20" s="268" customFormat="1" x14ac:dyDescent="0.25">
      <c r="A866" s="278"/>
      <c r="T866" s="278"/>
    </row>
    <row r="867" spans="1:20" s="268" customFormat="1" x14ac:dyDescent="0.25">
      <c r="A867" s="278"/>
      <c r="T867" s="278"/>
    </row>
    <row r="868" spans="1:20" s="268" customFormat="1" x14ac:dyDescent="0.25">
      <c r="A868" s="278"/>
      <c r="T868" s="278"/>
    </row>
    <row r="869" spans="1:20" s="268" customFormat="1" x14ac:dyDescent="0.25">
      <c r="A869" s="278"/>
      <c r="T869" s="278"/>
    </row>
    <row r="870" spans="1:20" s="268" customFormat="1" x14ac:dyDescent="0.25">
      <c r="A870" s="278"/>
      <c r="T870" s="278"/>
    </row>
    <row r="871" spans="1:20" s="268" customFormat="1" x14ac:dyDescent="0.25">
      <c r="A871" s="278"/>
      <c r="T871" s="278"/>
    </row>
    <row r="872" spans="1:20" s="268" customFormat="1" x14ac:dyDescent="0.25">
      <c r="A872" s="278"/>
      <c r="T872" s="278"/>
    </row>
    <row r="873" spans="1:20" s="268" customFormat="1" x14ac:dyDescent="0.25">
      <c r="A873" s="278"/>
      <c r="T873" s="278"/>
    </row>
    <row r="874" spans="1:20" s="268" customFormat="1" x14ac:dyDescent="0.25">
      <c r="A874" s="278"/>
      <c r="T874" s="278"/>
    </row>
    <row r="875" spans="1:20" s="268" customFormat="1" x14ac:dyDescent="0.25">
      <c r="A875" s="278"/>
      <c r="T875" s="278"/>
    </row>
    <row r="876" spans="1:20" s="268" customFormat="1" x14ac:dyDescent="0.25">
      <c r="A876" s="278"/>
      <c r="T876" s="278"/>
    </row>
    <row r="877" spans="1:20" s="268" customFormat="1" x14ac:dyDescent="0.25">
      <c r="A877" s="278"/>
      <c r="T877" s="278"/>
    </row>
    <row r="878" spans="1:20" s="268" customFormat="1" x14ac:dyDescent="0.25">
      <c r="A878" s="278"/>
      <c r="T878" s="278"/>
    </row>
    <row r="879" spans="1:20" s="268" customFormat="1" x14ac:dyDescent="0.25">
      <c r="A879" s="278"/>
      <c r="T879" s="278"/>
    </row>
    <row r="880" spans="1:20" s="268" customFormat="1" x14ac:dyDescent="0.25">
      <c r="A880" s="278"/>
      <c r="T880" s="278"/>
    </row>
    <row r="881" spans="1:20" s="268" customFormat="1" x14ac:dyDescent="0.25">
      <c r="A881" s="278"/>
      <c r="T881" s="278"/>
    </row>
    <row r="882" spans="1:20" s="268" customFormat="1" x14ac:dyDescent="0.25">
      <c r="A882" s="278"/>
      <c r="T882" s="278"/>
    </row>
    <row r="883" spans="1:20" s="268" customFormat="1" x14ac:dyDescent="0.25">
      <c r="A883" s="278"/>
      <c r="T883" s="278"/>
    </row>
    <row r="884" spans="1:20" s="268" customFormat="1" x14ac:dyDescent="0.25">
      <c r="A884" s="278"/>
      <c r="T884" s="278"/>
    </row>
    <row r="885" spans="1:20" s="268" customFormat="1" x14ac:dyDescent="0.25">
      <c r="A885" s="278"/>
      <c r="T885" s="278"/>
    </row>
    <row r="886" spans="1:20" s="268" customFormat="1" x14ac:dyDescent="0.25">
      <c r="A886" s="278"/>
      <c r="T886" s="278"/>
    </row>
    <row r="887" spans="1:20" s="268" customFormat="1" x14ac:dyDescent="0.25">
      <c r="A887" s="278"/>
      <c r="T887" s="278"/>
    </row>
    <row r="888" spans="1:20" s="268" customFormat="1" x14ac:dyDescent="0.25">
      <c r="A888" s="278"/>
      <c r="T888" s="278"/>
    </row>
    <row r="889" spans="1:20" s="268" customFormat="1" x14ac:dyDescent="0.25">
      <c r="A889" s="278"/>
      <c r="T889" s="278"/>
    </row>
    <row r="890" spans="1:20" s="268" customFormat="1" x14ac:dyDescent="0.25">
      <c r="A890" s="278"/>
      <c r="T890" s="278"/>
    </row>
    <row r="891" spans="1:20" s="268" customFormat="1" x14ac:dyDescent="0.25">
      <c r="A891" s="278"/>
      <c r="T891" s="278"/>
    </row>
    <row r="892" spans="1:20" s="268" customFormat="1" x14ac:dyDescent="0.25">
      <c r="A892" s="278"/>
      <c r="T892" s="278"/>
    </row>
    <row r="893" spans="1:20" s="268" customFormat="1" x14ac:dyDescent="0.25">
      <c r="A893" s="278"/>
      <c r="T893" s="278"/>
    </row>
    <row r="894" spans="1:20" s="268" customFormat="1" x14ac:dyDescent="0.25">
      <c r="A894" s="278"/>
      <c r="T894" s="278"/>
    </row>
    <row r="895" spans="1:20" s="268" customFormat="1" x14ac:dyDescent="0.25">
      <c r="A895" s="278"/>
      <c r="T895" s="278"/>
    </row>
    <row r="896" spans="1:20" s="268" customFormat="1" x14ac:dyDescent="0.25">
      <c r="A896" s="278"/>
      <c r="T896" s="278"/>
    </row>
    <row r="897" spans="1:20" s="268" customFormat="1" x14ac:dyDescent="0.25">
      <c r="A897" s="278"/>
      <c r="T897" s="278"/>
    </row>
    <row r="898" spans="1:20" s="268" customFormat="1" x14ac:dyDescent="0.25">
      <c r="A898" s="278"/>
      <c r="T898" s="278"/>
    </row>
    <row r="899" spans="1:20" s="268" customFormat="1" x14ac:dyDescent="0.25">
      <c r="A899" s="278"/>
      <c r="T899" s="278"/>
    </row>
    <row r="900" spans="1:20" s="268" customFormat="1" x14ac:dyDescent="0.25">
      <c r="A900" s="278"/>
      <c r="T900" s="278"/>
    </row>
    <row r="901" spans="1:20" s="268" customFormat="1" x14ac:dyDescent="0.25">
      <c r="A901" s="278"/>
      <c r="T901" s="278"/>
    </row>
    <row r="902" spans="1:20" s="268" customFormat="1" x14ac:dyDescent="0.25">
      <c r="A902" s="278"/>
      <c r="T902" s="278"/>
    </row>
    <row r="903" spans="1:20" s="268" customFormat="1" x14ac:dyDescent="0.25">
      <c r="A903" s="278"/>
      <c r="T903" s="278"/>
    </row>
    <row r="904" spans="1:20" s="268" customFormat="1" x14ac:dyDescent="0.25">
      <c r="A904" s="278"/>
      <c r="T904" s="278"/>
    </row>
    <row r="905" spans="1:20" s="268" customFormat="1" x14ac:dyDescent="0.25">
      <c r="A905" s="278"/>
      <c r="T905" s="278"/>
    </row>
    <row r="906" spans="1:20" s="268" customFormat="1" x14ac:dyDescent="0.25">
      <c r="A906" s="278"/>
      <c r="T906" s="278"/>
    </row>
    <row r="907" spans="1:20" s="268" customFormat="1" x14ac:dyDescent="0.25">
      <c r="A907" s="278"/>
      <c r="T907" s="278"/>
    </row>
    <row r="908" spans="1:20" s="268" customFormat="1" x14ac:dyDescent="0.25">
      <c r="A908" s="278"/>
      <c r="T908" s="278"/>
    </row>
    <row r="909" spans="1:20" s="268" customFormat="1" x14ac:dyDescent="0.25">
      <c r="A909" s="278"/>
      <c r="T909" s="278"/>
    </row>
    <row r="910" spans="1:20" s="268" customFormat="1" x14ac:dyDescent="0.25">
      <c r="A910" s="278"/>
      <c r="T910" s="278"/>
    </row>
    <row r="911" spans="1:20" s="268" customFormat="1" x14ac:dyDescent="0.25">
      <c r="A911" s="278"/>
      <c r="T911" s="278"/>
    </row>
    <row r="912" spans="1:20" s="268" customFormat="1" x14ac:dyDescent="0.25">
      <c r="A912" s="278"/>
      <c r="T912" s="278"/>
    </row>
    <row r="913" spans="1:20" s="268" customFormat="1" x14ac:dyDescent="0.25">
      <c r="A913" s="278"/>
      <c r="T913" s="278"/>
    </row>
    <row r="914" spans="1:20" s="268" customFormat="1" x14ac:dyDescent="0.25">
      <c r="A914" s="278"/>
      <c r="T914" s="278"/>
    </row>
    <row r="915" spans="1:20" s="268" customFormat="1" x14ac:dyDescent="0.25">
      <c r="A915" s="278"/>
      <c r="T915" s="278"/>
    </row>
    <row r="916" spans="1:20" s="268" customFormat="1" x14ac:dyDescent="0.25">
      <c r="A916" s="278"/>
      <c r="T916" s="278"/>
    </row>
    <row r="917" spans="1:20" s="268" customFormat="1" x14ac:dyDescent="0.25">
      <c r="A917" s="278"/>
      <c r="T917" s="278"/>
    </row>
    <row r="918" spans="1:20" s="268" customFormat="1" x14ac:dyDescent="0.25">
      <c r="A918" s="278"/>
      <c r="T918" s="278"/>
    </row>
    <row r="919" spans="1:20" s="268" customFormat="1" x14ac:dyDescent="0.25">
      <c r="A919" s="278"/>
      <c r="T919" s="278"/>
    </row>
    <row r="920" spans="1:20" s="268" customFormat="1" x14ac:dyDescent="0.25">
      <c r="A920" s="278"/>
      <c r="T920" s="278"/>
    </row>
    <row r="921" spans="1:20" s="268" customFormat="1" x14ac:dyDescent="0.25">
      <c r="A921" s="278"/>
      <c r="T921" s="278"/>
    </row>
    <row r="922" spans="1:20" s="268" customFormat="1" x14ac:dyDescent="0.25">
      <c r="A922" s="278"/>
      <c r="T922" s="278"/>
    </row>
    <row r="923" spans="1:20" s="268" customFormat="1" x14ac:dyDescent="0.25">
      <c r="A923" s="278"/>
      <c r="T923" s="278"/>
    </row>
    <row r="924" spans="1:20" s="268" customFormat="1" x14ac:dyDescent="0.25">
      <c r="A924" s="278"/>
      <c r="T924" s="278"/>
    </row>
    <row r="925" spans="1:20" s="268" customFormat="1" x14ac:dyDescent="0.25">
      <c r="A925" s="278"/>
      <c r="T925" s="278"/>
    </row>
    <row r="926" spans="1:20" s="268" customFormat="1" x14ac:dyDescent="0.25">
      <c r="A926" s="278"/>
      <c r="T926" s="278"/>
    </row>
    <row r="927" spans="1:20" s="268" customFormat="1" x14ac:dyDescent="0.25">
      <c r="A927" s="278"/>
      <c r="T927" s="278"/>
    </row>
    <row r="928" spans="1:20" s="268" customFormat="1" x14ac:dyDescent="0.25">
      <c r="A928" s="278"/>
      <c r="T928" s="278"/>
    </row>
    <row r="929" spans="1:20" s="268" customFormat="1" x14ac:dyDescent="0.25">
      <c r="A929" s="278"/>
      <c r="T929" s="278"/>
    </row>
    <row r="930" spans="1:20" s="268" customFormat="1" x14ac:dyDescent="0.25">
      <c r="A930" s="278"/>
      <c r="T930" s="278"/>
    </row>
    <row r="931" spans="1:20" s="268" customFormat="1" x14ac:dyDescent="0.25">
      <c r="A931" s="278"/>
      <c r="T931" s="278"/>
    </row>
    <row r="932" spans="1:20" s="268" customFormat="1" x14ac:dyDescent="0.25">
      <c r="A932" s="278"/>
      <c r="T932" s="278"/>
    </row>
    <row r="933" spans="1:20" s="268" customFormat="1" x14ac:dyDescent="0.25">
      <c r="A933" s="278"/>
      <c r="T933" s="278"/>
    </row>
    <row r="934" spans="1:20" s="268" customFormat="1" x14ac:dyDescent="0.25">
      <c r="A934" s="278"/>
      <c r="T934" s="278"/>
    </row>
    <row r="935" spans="1:20" s="268" customFormat="1" x14ac:dyDescent="0.25">
      <c r="A935" s="278"/>
      <c r="T935" s="278"/>
    </row>
    <row r="936" spans="1:20" s="268" customFormat="1" x14ac:dyDescent="0.25">
      <c r="A936" s="278"/>
      <c r="T936" s="278"/>
    </row>
    <row r="937" spans="1:20" s="268" customFormat="1" x14ac:dyDescent="0.25">
      <c r="A937" s="278"/>
      <c r="T937" s="278"/>
    </row>
    <row r="938" spans="1:20" s="268" customFormat="1" x14ac:dyDescent="0.25">
      <c r="A938" s="278"/>
      <c r="T938" s="278"/>
    </row>
    <row r="939" spans="1:20" s="268" customFormat="1" x14ac:dyDescent="0.25">
      <c r="A939" s="278"/>
      <c r="T939" s="278"/>
    </row>
    <row r="940" spans="1:20" s="268" customFormat="1" x14ac:dyDescent="0.25">
      <c r="A940" s="278"/>
      <c r="T940" s="278"/>
    </row>
    <row r="941" spans="1:20" s="268" customFormat="1" x14ac:dyDescent="0.25">
      <c r="A941" s="278"/>
      <c r="T941" s="278"/>
    </row>
    <row r="942" spans="1:20" s="268" customFormat="1" x14ac:dyDescent="0.25">
      <c r="A942" s="278"/>
      <c r="T942" s="278"/>
    </row>
    <row r="943" spans="1:20" s="268" customFormat="1" x14ac:dyDescent="0.25">
      <c r="A943" s="278"/>
      <c r="T943" s="278"/>
    </row>
    <row r="944" spans="1:20" s="268" customFormat="1" x14ac:dyDescent="0.25">
      <c r="A944" s="278"/>
      <c r="T944" s="278"/>
    </row>
    <row r="945" spans="1:20" s="268" customFormat="1" x14ac:dyDescent="0.25">
      <c r="A945" s="278"/>
      <c r="T945" s="278"/>
    </row>
    <row r="946" spans="1:20" s="268" customFormat="1" x14ac:dyDescent="0.25">
      <c r="A946" s="278"/>
      <c r="T946" s="278"/>
    </row>
    <row r="947" spans="1:20" s="268" customFormat="1" x14ac:dyDescent="0.25">
      <c r="A947" s="278"/>
      <c r="T947" s="278"/>
    </row>
    <row r="948" spans="1:20" s="268" customFormat="1" x14ac:dyDescent="0.25">
      <c r="A948" s="278"/>
      <c r="T948" s="278"/>
    </row>
    <row r="949" spans="1:20" s="268" customFormat="1" x14ac:dyDescent="0.25">
      <c r="A949" s="278"/>
      <c r="T949" s="278"/>
    </row>
    <row r="950" spans="1:20" s="268" customFormat="1" x14ac:dyDescent="0.25">
      <c r="A950" s="278"/>
      <c r="T950" s="278"/>
    </row>
  </sheetData>
  <mergeCells count="49">
    <mergeCell ref="B42:C42"/>
    <mergeCell ref="H24:H25"/>
    <mergeCell ref="H4:H5"/>
    <mergeCell ref="A24:A25"/>
    <mergeCell ref="B24:B25"/>
    <mergeCell ref="C24:C25"/>
    <mergeCell ref="D24:D25"/>
    <mergeCell ref="B21:C21"/>
    <mergeCell ref="E4:E5"/>
    <mergeCell ref="G4:G5"/>
    <mergeCell ref="A4:A5"/>
    <mergeCell ref="B4:B5"/>
    <mergeCell ref="I24:L24"/>
    <mergeCell ref="B41:C41"/>
    <mergeCell ref="F4:F5"/>
    <mergeCell ref="F24:F25"/>
    <mergeCell ref="E24:E25"/>
    <mergeCell ref="G24:G25"/>
    <mergeCell ref="C4:C5"/>
    <mergeCell ref="D4:D5"/>
    <mergeCell ref="I4:L4"/>
    <mergeCell ref="B82:C82"/>
    <mergeCell ref="A65:A66"/>
    <mergeCell ref="B65:B66"/>
    <mergeCell ref="C65:C66"/>
    <mergeCell ref="P45:S45"/>
    <mergeCell ref="B62:C62"/>
    <mergeCell ref="A45:A46"/>
    <mergeCell ref="B45:B46"/>
    <mergeCell ref="C45:C46"/>
    <mergeCell ref="O65:O66"/>
    <mergeCell ref="O45:O46"/>
    <mergeCell ref="P65:S65"/>
    <mergeCell ref="D65:N65"/>
    <mergeCell ref="D45:N45"/>
    <mergeCell ref="E98:E99"/>
    <mergeCell ref="F98:I98"/>
    <mergeCell ref="B99:C100"/>
    <mergeCell ref="E93:E94"/>
    <mergeCell ref="F93:I93"/>
    <mergeCell ref="B93:C93"/>
    <mergeCell ref="B94:C95"/>
    <mergeCell ref="B98:C98"/>
    <mergeCell ref="B86:C86"/>
    <mergeCell ref="B88:C88"/>
    <mergeCell ref="B89:C89"/>
    <mergeCell ref="B87:C87"/>
    <mergeCell ref="B102:C102"/>
    <mergeCell ref="B101:C101"/>
  </mergeCells>
  <phoneticPr fontId="4" type="noConversion"/>
  <pageMargins left="0.70866141732283472" right="0.70866141732283472" top="0.74803149606299213" bottom="0.74803149606299213" header="0.31496062992125984" footer="0.31496062992125984"/>
  <pageSetup paperSize="9" scale="36" orientation="landscape" horizontalDpi="4294967295" verticalDpi="4294967295" r:id="rId1"/>
  <rowBreaks count="1" manualBreakCount="1">
    <brk id="64" max="18" man="1"/>
  </rowBreaks>
  <colBreaks count="1" manualBreakCount="1">
    <brk id="12" max="10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Y1312"/>
  <sheetViews>
    <sheetView view="pageBreakPreview" zoomScale="70" zoomScaleNormal="70" zoomScaleSheetLayoutView="70" workbookViewId="0">
      <selection activeCell="G1" sqref="G1"/>
    </sheetView>
  </sheetViews>
  <sheetFormatPr defaultColWidth="9" defaultRowHeight="15.75" x14ac:dyDescent="0.25"/>
  <cols>
    <col min="1" max="1" width="7.25" style="278" customWidth="1"/>
    <col min="2" max="2" width="9.75" style="2" bestFit="1" customWidth="1"/>
    <col min="3" max="3" width="46.125" style="2" customWidth="1"/>
    <col min="4" max="4" width="44.75" style="2" customWidth="1"/>
    <col min="5" max="5" width="25" style="2" customWidth="1"/>
    <col min="6" max="6" width="24.25" style="2" customWidth="1"/>
    <col min="7" max="7" width="28" style="2" customWidth="1"/>
    <col min="8" max="8" width="30.625" style="2" customWidth="1"/>
    <col min="9" max="9" width="36.75" style="2" customWidth="1"/>
    <col min="10" max="15" width="30.625" style="2" customWidth="1"/>
    <col min="16" max="16" width="24.125" style="268" customWidth="1"/>
    <col min="17" max="17" width="28.25" style="268" customWidth="1"/>
    <col min="18" max="18" width="25.5" style="268" customWidth="1"/>
    <col min="19" max="19" width="30" style="268" customWidth="1"/>
    <col min="20" max="20" width="11" style="282" bestFit="1" customWidth="1"/>
    <col min="21" max="21" width="11" style="268" bestFit="1" customWidth="1"/>
    <col min="22" max="23" width="8.75" style="268" bestFit="1" customWidth="1"/>
    <col min="24" max="24" width="9.75" style="268" bestFit="1" customWidth="1"/>
    <col min="25" max="25" width="13" style="268" bestFit="1" customWidth="1"/>
    <col min="26" max="253" width="9" style="268"/>
    <col min="254" max="16384" width="9" style="2"/>
  </cols>
  <sheetData>
    <row r="1" spans="1:259" s="268" customFormat="1" ht="21" x14ac:dyDescent="0.25">
      <c r="A1" s="264" t="s">
        <v>116</v>
      </c>
      <c r="C1" s="264" t="s">
        <v>194</v>
      </c>
      <c r="T1" s="278"/>
    </row>
    <row r="2" spans="1:259" s="268" customFormat="1" ht="21" x14ac:dyDescent="0.25">
      <c r="A2" s="264" t="s">
        <v>138</v>
      </c>
      <c r="T2" s="278"/>
    </row>
    <row r="3" spans="1:259" s="268" customFormat="1" ht="17.25" thickBot="1" x14ac:dyDescent="0.3">
      <c r="A3" s="278"/>
      <c r="B3" s="266" t="s">
        <v>457</v>
      </c>
      <c r="C3" s="269"/>
      <c r="D3" s="269"/>
      <c r="E3" s="269"/>
      <c r="F3" s="269"/>
      <c r="G3" s="269"/>
      <c r="H3" s="269"/>
      <c r="I3" s="269"/>
      <c r="J3" s="269"/>
      <c r="K3" s="269"/>
      <c r="L3" s="267" t="s">
        <v>236</v>
      </c>
      <c r="T3" s="282"/>
    </row>
    <row r="4" spans="1:259" ht="16.5" customHeight="1" x14ac:dyDescent="0.25">
      <c r="A4" s="593" t="s">
        <v>41</v>
      </c>
      <c r="B4" s="594" t="s">
        <v>139</v>
      </c>
      <c r="C4" s="609" t="s">
        <v>136</v>
      </c>
      <c r="D4" s="610" t="s">
        <v>238</v>
      </c>
      <c r="E4" s="605" t="s">
        <v>239</v>
      </c>
      <c r="F4" s="603" t="s">
        <v>240</v>
      </c>
      <c r="G4" s="607" t="s">
        <v>241</v>
      </c>
      <c r="H4" s="613" t="s">
        <v>242</v>
      </c>
      <c r="I4" s="585" t="s">
        <v>243</v>
      </c>
      <c r="J4" s="585"/>
      <c r="K4" s="585"/>
      <c r="L4" s="586"/>
      <c r="M4" s="268"/>
      <c r="N4" s="268"/>
      <c r="O4" s="268"/>
      <c r="IT4" s="268"/>
      <c r="IU4" s="268"/>
      <c r="IV4" s="268"/>
      <c r="IW4" s="268"/>
      <c r="IX4" s="268"/>
      <c r="IY4" s="268"/>
    </row>
    <row r="5" spans="1:259" ht="16.5" x14ac:dyDescent="0.25">
      <c r="A5" s="593"/>
      <c r="B5" s="595"/>
      <c r="C5" s="597"/>
      <c r="D5" s="611"/>
      <c r="E5" s="606"/>
      <c r="F5" s="604"/>
      <c r="G5" s="608"/>
      <c r="H5" s="614"/>
      <c r="I5" s="122" t="s">
        <v>244</v>
      </c>
      <c r="J5" s="122" t="s">
        <v>245</v>
      </c>
      <c r="K5" s="122" t="s">
        <v>246</v>
      </c>
      <c r="L5" s="19" t="s">
        <v>247</v>
      </c>
      <c r="M5" s="268"/>
      <c r="N5" s="268"/>
      <c r="O5" s="268"/>
      <c r="IT5" s="268"/>
      <c r="IU5" s="268"/>
      <c r="IV5" s="268"/>
      <c r="IW5" s="268"/>
      <c r="IX5" s="268"/>
      <c r="IY5" s="268"/>
    </row>
    <row r="6" spans="1:259" ht="16.5" x14ac:dyDescent="0.25">
      <c r="A6" s="278" t="s">
        <v>5</v>
      </c>
      <c r="B6" s="20">
        <v>1</v>
      </c>
      <c r="C6" s="21" t="s">
        <v>248</v>
      </c>
      <c r="D6" s="164">
        <f>表4_公司資料表!E7</f>
        <v>0</v>
      </c>
      <c r="E6" s="164">
        <f>SUMIF('表8_特殊業務資料表(颱風洪水)'!$A:$A,"F"&amp;表6_颱風洪水損失評估!$A6&amp;"Q",'表8_特殊業務資料表(颱風洪水)'!$N:$N)</f>
        <v>0</v>
      </c>
      <c r="F6" s="165">
        <f>SUMIF('表8_特殊業務資料表(颱風洪水)'!$A:$A,"F"&amp;表6_颱風洪水損失評估!$A6&amp;"L",'表8_特殊業務資料表(颱風洪水)'!$V:$V)</f>
        <v>0</v>
      </c>
      <c r="G6" s="166">
        <f>SUMIF('表8_特殊業務資料表(颱風洪水)'!$A:$A,"F"&amp;表6_颱風洪水損失評估!$A6&amp;"L",'表8_特殊業務資料表(颱風洪水)'!$W:$W)</f>
        <v>0</v>
      </c>
      <c r="H6" s="22">
        <f>($D6+$E6+$G6)*附表1_模型產出係數!J4/1000*附表1_模型產出係數!J$20*(1+附表1_模型產出係數!$J$44)*附表1_模型產出係數!$J$45</f>
        <v>0</v>
      </c>
      <c r="I6" s="23">
        <f>($D6+$E6+$G6)*附表1_模型產出係數!K4/1000*附表1_模型產出係數!K$20*(1+附表1_模型產出係數!$J$44)*附表1_模型產出係數!$J$45</f>
        <v>0</v>
      </c>
      <c r="J6" s="23">
        <f>($D6+$E6+$G6)*附表1_模型產出係數!L4/1000*附表1_模型產出係數!L$20*(1+附表1_模型產出係數!$J$44)*附表1_模型產出係數!$J$45</f>
        <v>0</v>
      </c>
      <c r="K6" s="23">
        <f>(($D6+$E6)*附表1_模型產出係數!M4/1000*附表1_模型產出係數!M$20+
$F6*附表1_模型產出係數!$M27/1000*附表1_模型產出係數!M$43)*(1+附表1_模型產出係數!$J$44)*附表1_模型產出係數!$J$45</f>
        <v>0</v>
      </c>
      <c r="L6" s="24">
        <f>(($D6+$E6)*附表1_模型產出係數!N4/1000*附表1_模型產出係數!N$20+
$G6*附表1_模型產出係數!$N27/1000*附表1_模型產出係數!N$43)*(1+附表1_模型產出係數!$J$44)*附表1_模型產出係數!$J$45</f>
        <v>0</v>
      </c>
      <c r="M6" s="268"/>
      <c r="N6" s="268"/>
      <c r="O6" s="268"/>
      <c r="U6" s="279"/>
      <c r="V6" s="279"/>
      <c r="W6" s="279"/>
      <c r="X6" s="279"/>
      <c r="Y6" s="279"/>
      <c r="Z6" s="277"/>
      <c r="AA6" s="277"/>
      <c r="AB6" s="277"/>
      <c r="AC6" s="277"/>
      <c r="AD6" s="277"/>
      <c r="IT6" s="268"/>
      <c r="IU6" s="268"/>
      <c r="IV6" s="268"/>
      <c r="IW6" s="268"/>
      <c r="IX6" s="268"/>
      <c r="IY6" s="268"/>
    </row>
    <row r="7" spans="1:259" ht="16.5" x14ac:dyDescent="0.25">
      <c r="A7" s="278" t="s">
        <v>6</v>
      </c>
      <c r="B7" s="20">
        <v>1.1000000000000001</v>
      </c>
      <c r="C7" s="21" t="s">
        <v>249</v>
      </c>
      <c r="D7" s="164">
        <f>表4_公司資料表!E8</f>
        <v>0</v>
      </c>
      <c r="E7" s="164">
        <f>SUMIF('表8_特殊業務資料表(颱風洪水)'!$A:$A,"F"&amp;表6_颱風洪水損失評估!$A7&amp;"Q",'表8_特殊業務資料表(颱風洪水)'!$N:$N)</f>
        <v>0</v>
      </c>
      <c r="F7" s="165">
        <f>SUMIF('表8_特殊業務資料表(颱風洪水)'!$A:$A,"F"&amp;表6_颱風洪水損失評估!$A7&amp;"L",'表8_特殊業務資料表(颱風洪水)'!$V:$V)</f>
        <v>0</v>
      </c>
      <c r="G7" s="166">
        <f>SUMIF('表8_特殊業務資料表(颱風洪水)'!$A:$A,"F"&amp;表6_颱風洪水損失評估!$A7&amp;"L",'表8_特殊業務資料表(颱風洪水)'!$W:$W)</f>
        <v>0</v>
      </c>
      <c r="H7" s="22">
        <f>($D7+$E7+$G7)*附表1_模型產出係數!J5/1000*附表1_模型產出係數!J$20*(1+附表1_模型產出係數!$J$44)*附表1_模型產出係數!$J$45</f>
        <v>0</v>
      </c>
      <c r="I7" s="23">
        <f>($D7+$E7+$G7)*附表1_模型產出係數!K5/1000*附表1_模型產出係數!K$20*(1+附表1_模型產出係數!$J$44)*附表1_模型產出係數!$J$45</f>
        <v>0</v>
      </c>
      <c r="J7" s="23">
        <f>($D7+$E7+$G7)*附表1_模型產出係數!L5/1000*附表1_模型產出係數!L$20*(1+附表1_模型產出係數!$J$44)*附表1_模型產出係數!$J$45</f>
        <v>0</v>
      </c>
      <c r="K7" s="23">
        <f>(($D7+$E7)*附表1_模型產出係數!M5/1000*附表1_模型產出係數!M$20+
$F7*附表1_模型產出係數!$M28/1000*附表1_模型產出係數!M$43)*(1+附表1_模型產出係數!$J$44)*附表1_模型產出係數!$J$45</f>
        <v>0</v>
      </c>
      <c r="L7" s="24">
        <f>(($D7+$E7)*附表1_模型產出係數!N5/1000*附表1_模型產出係數!N$20+
$G7*附表1_模型產出係數!$N28/1000*附表1_模型產出係數!N$43)*(1+附表1_模型產出係數!$J$44)*附表1_模型產出係數!$J$45</f>
        <v>0</v>
      </c>
      <c r="M7" s="268"/>
      <c r="N7" s="268"/>
      <c r="O7" s="268"/>
      <c r="IT7" s="268"/>
      <c r="IU7" s="268"/>
      <c r="IV7" s="268"/>
      <c r="IW7" s="268"/>
      <c r="IX7" s="268"/>
      <c r="IY7" s="268"/>
    </row>
    <row r="8" spans="1:259" ht="16.5" x14ac:dyDescent="0.25">
      <c r="A8" s="278" t="s">
        <v>7</v>
      </c>
      <c r="B8" s="20">
        <v>2</v>
      </c>
      <c r="C8" s="21" t="s">
        <v>250</v>
      </c>
      <c r="D8" s="164">
        <f>表4_公司資料表!E9</f>
        <v>0</v>
      </c>
      <c r="E8" s="164">
        <f>SUMIF('表8_特殊業務資料表(颱風洪水)'!$A:$A,"F"&amp;表6_颱風洪水損失評估!$A8&amp;"Q",'表8_特殊業務資料表(颱風洪水)'!$N:$N)</f>
        <v>0</v>
      </c>
      <c r="F8" s="165">
        <f>SUMIF('表8_特殊業務資料表(颱風洪水)'!$A:$A,"F"&amp;表6_颱風洪水損失評估!$A8&amp;"L",'表8_特殊業務資料表(颱風洪水)'!$V:$V)</f>
        <v>0</v>
      </c>
      <c r="G8" s="166">
        <f>SUMIF('表8_特殊業務資料表(颱風洪水)'!$A:$A,"F"&amp;表6_颱風洪水損失評估!$A8&amp;"L",'表8_特殊業務資料表(颱風洪水)'!$W:$W)</f>
        <v>0</v>
      </c>
      <c r="H8" s="22">
        <f>($D8+$E8+$G8)*附表1_模型產出係數!J6/1000*附表1_模型產出係數!J$20*(1+附表1_模型產出係數!$J$44)*附表1_模型產出係數!$J$45</f>
        <v>0</v>
      </c>
      <c r="I8" s="23">
        <f>($D8+$E8+$G8)*附表1_模型產出係數!K6/1000*附表1_模型產出係數!K$20*(1+附表1_模型產出係數!$J$44)*附表1_模型產出係數!$J$45</f>
        <v>0</v>
      </c>
      <c r="J8" s="23">
        <f>($D8+$E8+$G8)*附表1_模型產出係數!L6/1000*附表1_模型產出係數!L$20*(1+附表1_模型產出係數!$J$44)*附表1_模型產出係數!$J$45</f>
        <v>0</v>
      </c>
      <c r="K8" s="23">
        <f>(($D8+$E8)*附表1_模型產出係數!M6/1000*附表1_模型產出係數!M$20+
$F8*附表1_模型產出係數!$M29/1000*附表1_模型產出係數!M$43)*(1+附表1_模型產出係數!$J$44)*附表1_模型產出係數!$J$45</f>
        <v>0</v>
      </c>
      <c r="L8" s="24">
        <f>(($D8+$E8)*附表1_模型產出係數!N6/1000*附表1_模型產出係數!N$20+
$G8*附表1_模型產出係數!$N29/1000*附表1_模型產出係數!N$43)*(1+附表1_模型產出係數!$J$44)*附表1_模型產出係數!$J$45</f>
        <v>0</v>
      </c>
      <c r="M8" s="268"/>
      <c r="N8" s="268"/>
      <c r="O8" s="268"/>
      <c r="IT8" s="268"/>
      <c r="IU8" s="268"/>
      <c r="IV8" s="268"/>
      <c r="IW8" s="268"/>
      <c r="IX8" s="268"/>
      <c r="IY8" s="268"/>
    </row>
    <row r="9" spans="1:259" ht="16.5" x14ac:dyDescent="0.25">
      <c r="A9" s="278" t="s">
        <v>8</v>
      </c>
      <c r="B9" s="20">
        <v>3</v>
      </c>
      <c r="C9" s="21" t="s">
        <v>251</v>
      </c>
      <c r="D9" s="164">
        <f>表4_公司資料表!E10</f>
        <v>0</v>
      </c>
      <c r="E9" s="164">
        <f>SUMIF('表8_特殊業務資料表(颱風洪水)'!$A:$A,"F"&amp;表6_颱風洪水損失評估!$A9&amp;"Q",'表8_特殊業務資料表(颱風洪水)'!$N:$N)</f>
        <v>0</v>
      </c>
      <c r="F9" s="165">
        <f>SUMIF('表8_特殊業務資料表(颱風洪水)'!$A:$A,"F"&amp;表6_颱風洪水損失評估!$A9&amp;"L",'表8_特殊業務資料表(颱風洪水)'!$V:$V)</f>
        <v>0</v>
      </c>
      <c r="G9" s="166">
        <f>SUMIF('表8_特殊業務資料表(颱風洪水)'!$A:$A,"F"&amp;表6_颱風洪水損失評估!$A9&amp;"L",'表8_特殊業務資料表(颱風洪水)'!$W:$W)</f>
        <v>0</v>
      </c>
      <c r="H9" s="22">
        <f>($D9+$E9+$G9)*附表1_模型產出係數!J7/1000*附表1_模型產出係數!J$20*(1+附表1_模型產出係數!$J$44)*附表1_模型產出係數!$J$45</f>
        <v>0</v>
      </c>
      <c r="I9" s="23">
        <f>($D9+$E9+$G9)*附表1_模型產出係數!K7/1000*附表1_模型產出係數!K$20*(1+附表1_模型產出係數!$J$44)*附表1_模型產出係數!$J$45</f>
        <v>0</v>
      </c>
      <c r="J9" s="23">
        <f>($D9+$E9+$G9)*附表1_模型產出係數!L7/1000*附表1_模型產出係數!L$20*(1+附表1_模型產出係數!$J$44)*附表1_模型產出係數!$J$45</f>
        <v>0</v>
      </c>
      <c r="K9" s="23">
        <f>(($D9+$E9)*附表1_模型產出係數!M7/1000*附表1_模型產出係數!M$20+
$F9*附表1_模型產出係數!$M30/1000*附表1_模型產出係數!M$43)*(1+附表1_模型產出係數!$J$44)*附表1_模型產出係數!$J$45</f>
        <v>0</v>
      </c>
      <c r="L9" s="24">
        <f>(($D9+$E9)*附表1_模型產出係數!N7/1000*附表1_模型產出係數!N$20+
$G9*附表1_模型產出係數!$N30/1000*附表1_模型產出係數!N$43)*(1+附表1_模型產出係數!$J$44)*附表1_模型產出係數!$J$45</f>
        <v>0</v>
      </c>
      <c r="M9" s="268"/>
      <c r="N9" s="268"/>
      <c r="O9" s="268"/>
      <c r="IT9" s="268"/>
      <c r="IU9" s="268"/>
      <c r="IV9" s="268"/>
      <c r="IW9" s="268"/>
      <c r="IX9" s="268"/>
      <c r="IY9" s="268"/>
    </row>
    <row r="10" spans="1:259" ht="16.5" x14ac:dyDescent="0.25">
      <c r="A10" s="278" t="s">
        <v>9</v>
      </c>
      <c r="B10" s="20">
        <v>4</v>
      </c>
      <c r="C10" s="21" t="s">
        <v>252</v>
      </c>
      <c r="D10" s="164">
        <f>表4_公司資料表!E11</f>
        <v>0</v>
      </c>
      <c r="E10" s="164">
        <f>SUMIF('表8_特殊業務資料表(颱風洪水)'!$A:$A,"F"&amp;表6_颱風洪水損失評估!$A10&amp;"Q",'表8_特殊業務資料表(颱風洪水)'!$N:$N)</f>
        <v>0</v>
      </c>
      <c r="F10" s="165">
        <f>SUMIF('表8_特殊業務資料表(颱風洪水)'!$A:$A,"F"&amp;表6_颱風洪水損失評估!$A10&amp;"L",'表8_特殊業務資料表(颱風洪水)'!$V:$V)</f>
        <v>0</v>
      </c>
      <c r="G10" s="166">
        <f>SUMIF('表8_特殊業務資料表(颱風洪水)'!$A:$A,"F"&amp;表6_颱風洪水損失評估!$A10&amp;"L",'表8_特殊業務資料表(颱風洪水)'!$W:$W)</f>
        <v>0</v>
      </c>
      <c r="H10" s="22">
        <f>($D10+$E10+$G10)*附表1_模型產出係數!J8/1000*附表1_模型產出係數!J$20*(1+附表1_模型產出係數!$J$44)*附表1_模型產出係數!$J$45</f>
        <v>0</v>
      </c>
      <c r="I10" s="23">
        <f>($D10+$E10+$G10)*附表1_模型產出係數!K8/1000*附表1_模型產出係數!K$20*(1+附表1_模型產出係數!$J$44)*附表1_模型產出係數!$J$45</f>
        <v>0</v>
      </c>
      <c r="J10" s="23">
        <f>($D10+$E10+$G10)*附表1_模型產出係數!L8/1000*附表1_模型產出係數!L$20*(1+附表1_模型產出係數!$J$44)*附表1_模型產出係數!$J$45</f>
        <v>0</v>
      </c>
      <c r="K10" s="23">
        <f>(($D10+$E10)*附表1_模型產出係數!M8/1000*附表1_模型產出係數!M$20+
$F10*附表1_模型產出係數!$M31/1000*附表1_模型產出係數!M$43)*(1+附表1_模型產出係數!$J$44)*附表1_模型產出係數!$J$45</f>
        <v>0</v>
      </c>
      <c r="L10" s="24">
        <f>(($D10+$E10)*附表1_模型產出係數!N8/1000*附表1_模型產出係數!N$20+
$G10*附表1_模型產出係數!$N31/1000*附表1_模型產出係數!N$43)*(1+附表1_模型產出係數!$J$44)*附表1_模型產出係數!$J$45</f>
        <v>0</v>
      </c>
      <c r="M10" s="268"/>
      <c r="N10" s="268"/>
      <c r="O10" s="268"/>
      <c r="IT10" s="268"/>
      <c r="IU10" s="268"/>
      <c r="IV10" s="268"/>
      <c r="IW10" s="268"/>
      <c r="IX10" s="268"/>
      <c r="IY10" s="268"/>
    </row>
    <row r="11" spans="1:259" ht="16.5" x14ac:dyDescent="0.25">
      <c r="A11" s="278" t="s">
        <v>10</v>
      </c>
      <c r="B11" s="20">
        <v>5</v>
      </c>
      <c r="C11" s="21" t="s">
        <v>253</v>
      </c>
      <c r="D11" s="164">
        <f>表4_公司資料表!E12</f>
        <v>0</v>
      </c>
      <c r="E11" s="164">
        <f>SUMIF('表8_特殊業務資料表(颱風洪水)'!$A:$A,"F"&amp;表6_颱風洪水損失評估!$A11&amp;"Q",'表8_特殊業務資料表(颱風洪水)'!$N:$N)</f>
        <v>0</v>
      </c>
      <c r="F11" s="165">
        <f>SUMIF('表8_特殊業務資料表(颱風洪水)'!$A:$A,"F"&amp;表6_颱風洪水損失評估!$A11&amp;"L",'表8_特殊業務資料表(颱風洪水)'!$V:$V)</f>
        <v>0</v>
      </c>
      <c r="G11" s="166">
        <f>SUMIF('表8_特殊業務資料表(颱風洪水)'!$A:$A,"F"&amp;表6_颱風洪水損失評估!$A11&amp;"L",'表8_特殊業務資料表(颱風洪水)'!$W:$W)</f>
        <v>0</v>
      </c>
      <c r="H11" s="22">
        <f>($D11+$E11+$G11)*附表1_模型產出係數!J9/1000*附表1_模型產出係數!J$20*(1+附表1_模型產出係數!$J$44)*附表1_模型產出係數!$J$45</f>
        <v>0</v>
      </c>
      <c r="I11" s="23">
        <f>($D11+$E11+$G11)*附表1_模型產出係數!K9/1000*附表1_模型產出係數!K$20*(1+附表1_模型產出係數!$J$44)*附表1_模型產出係數!$J$45</f>
        <v>0</v>
      </c>
      <c r="J11" s="23">
        <f>($D11+$E11+$G11)*附表1_模型產出係數!L9/1000*附表1_模型產出係數!L$20*(1+附表1_模型產出係數!$J$44)*附表1_模型產出係數!$J$45</f>
        <v>0</v>
      </c>
      <c r="K11" s="23">
        <f>(($D11+$E11)*附表1_模型產出係數!M9/1000*附表1_模型產出係數!M$20+
$F11*附表1_模型產出係數!$M32/1000*附表1_模型產出係數!M$43)*(1+附表1_模型產出係數!$J$44)*附表1_模型產出係數!$J$45</f>
        <v>0</v>
      </c>
      <c r="L11" s="24">
        <f>(($D11+$E11)*附表1_模型產出係數!N9/1000*附表1_模型產出係數!N$20+
$G11*附表1_模型產出係數!$N32/1000*附表1_模型產出係數!N$43)*(1+附表1_模型產出係數!$J$44)*附表1_模型產出係數!$J$45</f>
        <v>0</v>
      </c>
      <c r="M11" s="268"/>
      <c r="N11" s="268"/>
      <c r="O11" s="268"/>
      <c r="IT11" s="268"/>
      <c r="IU11" s="268"/>
      <c r="IV11" s="268"/>
      <c r="IW11" s="268"/>
      <c r="IX11" s="268"/>
      <c r="IY11" s="268"/>
    </row>
    <row r="12" spans="1:259" ht="16.5" x14ac:dyDescent="0.25">
      <c r="A12" s="278" t="s">
        <v>11</v>
      </c>
      <c r="B12" s="20">
        <v>6</v>
      </c>
      <c r="C12" s="21" t="s">
        <v>254</v>
      </c>
      <c r="D12" s="164">
        <f>表4_公司資料表!E13</f>
        <v>0</v>
      </c>
      <c r="E12" s="164">
        <f>SUMIF('表8_特殊業務資料表(颱風洪水)'!$A:$A,"F"&amp;表6_颱風洪水損失評估!$A12&amp;"Q",'表8_特殊業務資料表(颱風洪水)'!$N:$N)</f>
        <v>0</v>
      </c>
      <c r="F12" s="165">
        <f>SUMIF('表8_特殊業務資料表(颱風洪水)'!$A:$A,"F"&amp;表6_颱風洪水損失評估!$A12&amp;"L",'表8_特殊業務資料表(颱風洪水)'!$V:$V)</f>
        <v>0</v>
      </c>
      <c r="G12" s="166">
        <f>SUMIF('表8_特殊業務資料表(颱風洪水)'!$A:$A,"F"&amp;表6_颱風洪水損失評估!$A12&amp;"L",'表8_特殊業務資料表(颱風洪水)'!$W:$W)</f>
        <v>0</v>
      </c>
      <c r="H12" s="22">
        <f>($D12+$E12+$G12)*附表1_模型產出係數!J10/1000*附表1_模型產出係數!J$20*(1+附表1_模型產出係數!$J$44)*附表1_模型產出係數!$J$45</f>
        <v>0</v>
      </c>
      <c r="I12" s="23">
        <f>($D12+$E12+$G12)*附表1_模型產出係數!K10/1000*附表1_模型產出係數!K$20*(1+附表1_模型產出係數!$J$44)*附表1_模型產出係數!$J$45</f>
        <v>0</v>
      </c>
      <c r="J12" s="23">
        <f>($D12+$E12+$G12)*附表1_模型產出係數!L10/1000*附表1_模型產出係數!L$20*(1+附表1_模型產出係數!$J$44)*附表1_模型產出係數!$J$45</f>
        <v>0</v>
      </c>
      <c r="K12" s="23">
        <f>(($D12+$E12)*附表1_模型產出係數!M10/1000*附表1_模型產出係數!M$20+
$F12*附表1_模型產出係數!$M33/1000*附表1_模型產出係數!M$43)*(1+附表1_模型產出係數!$J$44)*附表1_模型產出係數!$J$45</f>
        <v>0</v>
      </c>
      <c r="L12" s="24">
        <f>(($D12+$E12)*附表1_模型產出係數!N10/1000*附表1_模型產出係數!N$20+
$G12*附表1_模型產出係數!$N33/1000*附表1_模型產出係數!N$43)*(1+附表1_模型產出係數!$J$44)*附表1_模型產出係數!$J$45</f>
        <v>0</v>
      </c>
      <c r="M12" s="268"/>
      <c r="N12" s="268"/>
      <c r="O12" s="268"/>
      <c r="IT12" s="268"/>
      <c r="IU12" s="268"/>
      <c r="IV12" s="268"/>
      <c r="IW12" s="268"/>
      <c r="IX12" s="268"/>
      <c r="IY12" s="268"/>
    </row>
    <row r="13" spans="1:259" ht="16.5" x14ac:dyDescent="0.25">
      <c r="A13" s="278" t="s">
        <v>12</v>
      </c>
      <c r="B13" s="20">
        <v>7</v>
      </c>
      <c r="C13" s="21" t="s">
        <v>255</v>
      </c>
      <c r="D13" s="164">
        <f>表4_公司資料表!E14</f>
        <v>0</v>
      </c>
      <c r="E13" s="164">
        <f>SUMIF('表8_特殊業務資料表(颱風洪水)'!$A:$A,"F"&amp;表6_颱風洪水損失評估!$A13&amp;"Q",'表8_特殊業務資料表(颱風洪水)'!$N:$N)</f>
        <v>0</v>
      </c>
      <c r="F13" s="165">
        <f>SUMIF('表8_特殊業務資料表(颱風洪水)'!$A:$A,"F"&amp;表6_颱風洪水損失評估!$A13&amp;"L",'表8_特殊業務資料表(颱風洪水)'!$V:$V)</f>
        <v>0</v>
      </c>
      <c r="G13" s="166">
        <f>SUMIF('表8_特殊業務資料表(颱風洪水)'!$A:$A,"F"&amp;表6_颱風洪水損失評估!$A13&amp;"L",'表8_特殊業務資料表(颱風洪水)'!$W:$W)</f>
        <v>0</v>
      </c>
      <c r="H13" s="22">
        <f>($D13+$E13+$G13)*附表1_模型產出係數!J11/1000*附表1_模型產出係數!J$20*(1+附表1_模型產出係數!$J$44)*附表1_模型產出係數!$J$45</f>
        <v>0</v>
      </c>
      <c r="I13" s="23">
        <f>($D13+$E13+$G13)*附表1_模型產出係數!K11/1000*附表1_模型產出係數!K$20*(1+附表1_模型產出係數!$J$44)*附表1_模型產出係數!$J$45</f>
        <v>0</v>
      </c>
      <c r="J13" s="23">
        <f>($D13+$E13+$G13)*附表1_模型產出係數!L11/1000*附表1_模型產出係數!L$20*(1+附表1_模型產出係數!$J$44)*附表1_模型產出係數!$J$45</f>
        <v>0</v>
      </c>
      <c r="K13" s="23">
        <f>(($D13+$E13)*附表1_模型產出係數!M11/1000*附表1_模型產出係數!M$20+
$F13*附表1_模型產出係數!$M34/1000*附表1_模型產出係數!M$43)*(1+附表1_模型產出係數!$J$44)*附表1_模型產出係數!$J$45</f>
        <v>0</v>
      </c>
      <c r="L13" s="24">
        <f>(($D13+$E13)*附表1_模型產出係數!N11/1000*附表1_模型產出係數!N$20+
$G13*附表1_模型產出係數!$N34/1000*附表1_模型產出係數!N$43)*(1+附表1_模型產出係數!$J$44)*附表1_模型產出係數!$J$45</f>
        <v>0</v>
      </c>
      <c r="M13" s="268"/>
      <c r="N13" s="268"/>
      <c r="O13" s="268"/>
      <c r="IT13" s="268"/>
      <c r="IU13" s="268"/>
      <c r="IV13" s="268"/>
      <c r="IW13" s="268"/>
      <c r="IX13" s="268"/>
      <c r="IY13" s="268"/>
    </row>
    <row r="14" spans="1:259" ht="16.5" x14ac:dyDescent="0.25">
      <c r="A14" s="278" t="s">
        <v>13</v>
      </c>
      <c r="B14" s="20">
        <v>8</v>
      </c>
      <c r="C14" s="21" t="s">
        <v>256</v>
      </c>
      <c r="D14" s="164">
        <f>表4_公司資料表!E15</f>
        <v>0</v>
      </c>
      <c r="E14" s="164">
        <f>SUMIF('表8_特殊業務資料表(颱風洪水)'!$A:$A,"F"&amp;表6_颱風洪水損失評估!$A14&amp;"Q",'表8_特殊業務資料表(颱風洪水)'!$N:$N)</f>
        <v>0</v>
      </c>
      <c r="F14" s="165">
        <f>SUMIF('表8_特殊業務資料表(颱風洪水)'!$A:$A,"F"&amp;表6_颱風洪水損失評估!$A14&amp;"L",'表8_特殊業務資料表(颱風洪水)'!$V:$V)</f>
        <v>0</v>
      </c>
      <c r="G14" s="166">
        <f>SUMIF('表8_特殊業務資料表(颱風洪水)'!$A:$A,"F"&amp;表6_颱風洪水損失評估!$A14&amp;"L",'表8_特殊業務資料表(颱風洪水)'!$W:$W)</f>
        <v>0</v>
      </c>
      <c r="H14" s="22">
        <f>($D14+$E14+$G14)*附表1_模型產出係數!J12/1000*附表1_模型產出係數!J$20*(1+附表1_模型產出係數!$J$44)*附表1_模型產出係數!$J$45</f>
        <v>0</v>
      </c>
      <c r="I14" s="23">
        <f>($D14+$E14+$G14)*附表1_模型產出係數!K12/1000*附表1_模型產出係數!K$20*(1+附表1_模型產出係數!$J$44)*附表1_模型產出係數!$J$45</f>
        <v>0</v>
      </c>
      <c r="J14" s="23">
        <f>($D14+$E14+$G14)*附表1_模型產出係數!L12/1000*附表1_模型產出係數!L$20*(1+附表1_模型產出係數!$J$44)*附表1_模型產出係數!$J$45</f>
        <v>0</v>
      </c>
      <c r="K14" s="23">
        <f>(($D14+$E14)*附表1_模型產出係數!M12/1000*附表1_模型產出係數!M$20+
$F14*附表1_模型產出係數!$M35/1000*附表1_模型產出係數!M$43)*(1+附表1_模型產出係數!$J$44)*附表1_模型產出係數!$J$45</f>
        <v>0</v>
      </c>
      <c r="L14" s="24">
        <f>(($D14+$E14)*附表1_模型產出係數!N12/1000*附表1_模型產出係數!N$20+
$G14*附表1_模型產出係數!$N35/1000*附表1_模型產出係數!N$43)*(1+附表1_模型產出係數!$J$44)*附表1_模型產出係數!$J$45</f>
        <v>0</v>
      </c>
      <c r="M14" s="268"/>
      <c r="N14" s="268"/>
      <c r="O14" s="268"/>
      <c r="IT14" s="268"/>
      <c r="IU14" s="268"/>
      <c r="IV14" s="268"/>
      <c r="IW14" s="268"/>
      <c r="IX14" s="268"/>
      <c r="IY14" s="268"/>
    </row>
    <row r="15" spans="1:259" ht="16.5" x14ac:dyDescent="0.25">
      <c r="A15" s="278" t="s">
        <v>14</v>
      </c>
      <c r="B15" s="20">
        <v>9</v>
      </c>
      <c r="C15" s="21" t="s">
        <v>257</v>
      </c>
      <c r="D15" s="164">
        <f>表4_公司資料表!E16</f>
        <v>0</v>
      </c>
      <c r="E15" s="164">
        <f>SUMIF('表8_特殊業務資料表(颱風洪水)'!$A:$A,"F"&amp;表6_颱風洪水損失評估!$A15&amp;"Q",'表8_特殊業務資料表(颱風洪水)'!$N:$N)</f>
        <v>0</v>
      </c>
      <c r="F15" s="165">
        <f>SUMIF('表8_特殊業務資料表(颱風洪水)'!$A:$A,"F"&amp;表6_颱風洪水損失評估!$A15&amp;"L",'表8_特殊業務資料表(颱風洪水)'!$V:$V)</f>
        <v>0</v>
      </c>
      <c r="G15" s="166">
        <f>SUMIF('表8_特殊業務資料表(颱風洪水)'!$A:$A,"F"&amp;表6_颱風洪水損失評估!$A15&amp;"L",'表8_特殊業務資料表(颱風洪水)'!$W:$W)</f>
        <v>0</v>
      </c>
      <c r="H15" s="22">
        <f>($D15+$E15+$G15)*附表1_模型產出係數!J13/1000*附表1_模型產出係數!J$20*(1+附表1_模型產出係數!$J$44)*附表1_模型產出係數!$J$45</f>
        <v>0</v>
      </c>
      <c r="I15" s="23">
        <f>($D15+$E15+$G15)*附表1_模型產出係數!K13/1000*附表1_模型產出係數!K$20*(1+附表1_模型產出係數!$J$44)*附表1_模型產出係數!$J$45</f>
        <v>0</v>
      </c>
      <c r="J15" s="23">
        <f>($D15+$E15+$G15)*附表1_模型產出係數!L13/1000*附表1_模型產出係數!L$20*(1+附表1_模型產出係數!$J$44)*附表1_模型產出係數!$J$45</f>
        <v>0</v>
      </c>
      <c r="K15" s="23">
        <f>(($D15+$E15)*附表1_模型產出係數!M13/1000*附表1_模型產出係數!M$20+
$F15*附表1_模型產出係數!$M36/1000*附表1_模型產出係數!M$43)*(1+附表1_模型產出係數!$J$44)*附表1_模型產出係數!$J$45</f>
        <v>0</v>
      </c>
      <c r="L15" s="24">
        <f>(($D15+$E15)*附表1_模型產出係數!N13/1000*附表1_模型產出係數!N$20+
$G15*附表1_模型產出係數!$N36/1000*附表1_模型產出係數!N$43)*(1+附表1_模型產出係數!$J$44)*附表1_模型產出係數!$J$45</f>
        <v>0</v>
      </c>
      <c r="M15" s="268"/>
      <c r="N15" s="268"/>
      <c r="O15" s="268"/>
      <c r="IT15" s="268"/>
      <c r="IU15" s="268"/>
      <c r="IV15" s="268"/>
      <c r="IW15" s="268"/>
      <c r="IX15" s="268"/>
      <c r="IY15" s="268"/>
    </row>
    <row r="16" spans="1:259" ht="16.5" x14ac:dyDescent="0.25">
      <c r="A16" s="278" t="s">
        <v>15</v>
      </c>
      <c r="B16" s="20">
        <v>10</v>
      </c>
      <c r="C16" s="21" t="s">
        <v>258</v>
      </c>
      <c r="D16" s="164">
        <f>表4_公司資料表!E17</f>
        <v>0</v>
      </c>
      <c r="E16" s="164">
        <f>SUMIF('表8_特殊業務資料表(颱風洪水)'!$A:$A,"F"&amp;表6_颱風洪水損失評估!$A16&amp;"Q",'表8_特殊業務資料表(颱風洪水)'!$N:$N)</f>
        <v>0</v>
      </c>
      <c r="F16" s="165">
        <f>SUMIF('表8_特殊業務資料表(颱風洪水)'!$A:$A,"F"&amp;表6_颱風洪水損失評估!$A16&amp;"L",'表8_特殊業務資料表(颱風洪水)'!$V:$V)</f>
        <v>0</v>
      </c>
      <c r="G16" s="166">
        <f>SUMIF('表8_特殊業務資料表(颱風洪水)'!$A:$A,"F"&amp;表6_颱風洪水損失評估!$A16&amp;"L",'表8_特殊業務資料表(颱風洪水)'!$W:$W)</f>
        <v>0</v>
      </c>
      <c r="H16" s="22">
        <f>($D16+$E16+$G16)*附表1_模型產出係數!J14/1000*附表1_模型產出係數!J$20*(1+附表1_模型產出係數!$J$44)*附表1_模型產出係數!$J$45</f>
        <v>0</v>
      </c>
      <c r="I16" s="23">
        <f>($D16+$E16+$G16)*附表1_模型產出係數!K14/1000*附表1_模型產出係數!K$20*(1+附表1_模型產出係數!$J$44)*附表1_模型產出係數!$J$45</f>
        <v>0</v>
      </c>
      <c r="J16" s="23">
        <f>($D16+$E16+$G16)*附表1_模型產出係數!L14/1000*附表1_模型產出係數!L$20*(1+附表1_模型產出係數!$J$44)*附表1_模型產出係數!$J$45</f>
        <v>0</v>
      </c>
      <c r="K16" s="23">
        <f>(($D16+$E16)*附表1_模型產出係數!M14/1000*附表1_模型產出係數!M$20+
$F16*附表1_模型產出係數!$M37/1000*附表1_模型產出係數!M$43)*(1+附表1_模型產出係數!$J$44)*附表1_模型產出係數!$J$45</f>
        <v>0</v>
      </c>
      <c r="L16" s="24">
        <f>(($D16+$E16)*附表1_模型產出係數!N14/1000*附表1_模型產出係數!N$20+
$G16*附表1_模型產出係數!$N37/1000*附表1_模型產出係數!N$43)*(1+附表1_模型產出係數!$J$44)*附表1_模型產出係數!$J$45</f>
        <v>0</v>
      </c>
      <c r="M16" s="268"/>
      <c r="N16" s="268"/>
      <c r="O16" s="268"/>
      <c r="IT16" s="268"/>
      <c r="IU16" s="268"/>
      <c r="IV16" s="268"/>
      <c r="IW16" s="268"/>
      <c r="IX16" s="268"/>
      <c r="IY16" s="268"/>
    </row>
    <row r="17" spans="1:259" ht="16.5" x14ac:dyDescent="0.25">
      <c r="A17" s="278" t="s">
        <v>16</v>
      </c>
      <c r="B17" s="20">
        <v>11</v>
      </c>
      <c r="C17" s="21" t="s">
        <v>259</v>
      </c>
      <c r="D17" s="164">
        <f>表4_公司資料表!E18</f>
        <v>0</v>
      </c>
      <c r="E17" s="164">
        <f>SUMIF('表8_特殊業務資料表(颱風洪水)'!$A:$A,"F"&amp;表6_颱風洪水損失評估!$A17&amp;"Q",'表8_特殊業務資料表(颱風洪水)'!$N:$N)</f>
        <v>0</v>
      </c>
      <c r="F17" s="165">
        <f>SUMIF('表8_特殊業務資料表(颱風洪水)'!$A:$A,"F"&amp;表6_颱風洪水損失評估!$A17&amp;"L",'表8_特殊業務資料表(颱風洪水)'!$V:$V)</f>
        <v>0</v>
      </c>
      <c r="G17" s="166">
        <f>SUMIF('表8_特殊業務資料表(颱風洪水)'!$A:$A,"F"&amp;表6_颱風洪水損失評估!$A17&amp;"L",'表8_特殊業務資料表(颱風洪水)'!$W:$W)</f>
        <v>0</v>
      </c>
      <c r="H17" s="22">
        <f>($D17+$E17+$G17)*附表1_模型產出係數!J15/1000*附表1_模型產出係數!J$20*(1+附表1_模型產出係數!$J$44)*附表1_模型產出係數!$J$45</f>
        <v>0</v>
      </c>
      <c r="I17" s="23">
        <f>($D17+$E17+$G17)*附表1_模型產出係數!K15/1000*附表1_模型產出係數!K$20*(1+附表1_模型產出係數!$J$44)*附表1_模型產出係數!$J$45</f>
        <v>0</v>
      </c>
      <c r="J17" s="23">
        <f>($D17+$E17+$G17)*附表1_模型產出係數!L15/1000*附表1_模型產出係數!L$20*(1+附表1_模型產出係數!$J$44)*附表1_模型產出係數!$J$45</f>
        <v>0</v>
      </c>
      <c r="K17" s="23">
        <f>(($D17+$E17)*附表1_模型產出係數!M15/1000*附表1_模型產出係數!M$20+
$F17*附表1_模型產出係數!$M38/1000*附表1_模型產出係數!M$43)*(1+附表1_模型產出係數!$J$44)*附表1_模型產出係數!$J$45</f>
        <v>0</v>
      </c>
      <c r="L17" s="24">
        <f>(($D17+$E17)*附表1_模型產出係數!N15/1000*附表1_模型產出係數!N$20+
$G17*附表1_模型產出係數!$N38/1000*附表1_模型產出係數!N$43)*(1+附表1_模型產出係數!$J$44)*附表1_模型產出係數!$J$45</f>
        <v>0</v>
      </c>
      <c r="M17" s="268"/>
      <c r="N17" s="268"/>
      <c r="O17" s="268"/>
      <c r="IT17" s="268"/>
      <c r="IU17" s="268"/>
      <c r="IV17" s="268"/>
      <c r="IW17" s="268"/>
      <c r="IX17" s="268"/>
      <c r="IY17" s="268"/>
    </row>
    <row r="18" spans="1:259" ht="16.5" x14ac:dyDescent="0.25">
      <c r="A18" s="278" t="s">
        <v>17</v>
      </c>
      <c r="B18" s="20">
        <v>12</v>
      </c>
      <c r="C18" s="21" t="s">
        <v>260</v>
      </c>
      <c r="D18" s="164">
        <f>表4_公司資料表!E19</f>
        <v>0</v>
      </c>
      <c r="E18" s="164">
        <f>SUMIF('表8_特殊業務資料表(颱風洪水)'!$A:$A,"F"&amp;表6_颱風洪水損失評估!$A18&amp;"Q",'表8_特殊業務資料表(颱風洪水)'!$N:$N)</f>
        <v>0</v>
      </c>
      <c r="F18" s="165">
        <f>SUMIF('表8_特殊業務資料表(颱風洪水)'!$A:$A,"F"&amp;表6_颱風洪水損失評估!$A18&amp;"L",'表8_特殊業務資料表(颱風洪水)'!$V:$V)</f>
        <v>0</v>
      </c>
      <c r="G18" s="166">
        <f>SUMIF('表8_特殊業務資料表(颱風洪水)'!$A:$A,"F"&amp;表6_颱風洪水損失評估!$A18&amp;"L",'表8_特殊業務資料表(颱風洪水)'!$W:$W)</f>
        <v>0</v>
      </c>
      <c r="H18" s="22">
        <f>($D18+$E18+$G18)*附表1_模型產出係數!J16/1000*附表1_模型產出係數!J$20*(1+附表1_模型產出係數!$J$44)*附表1_模型產出係數!$J$45</f>
        <v>0</v>
      </c>
      <c r="I18" s="23">
        <f>($D18+$E18+$G18)*附表1_模型產出係數!K16/1000*附表1_模型產出係數!K$20*(1+附表1_模型產出係數!$J$44)*附表1_模型產出係數!$J$45</f>
        <v>0</v>
      </c>
      <c r="J18" s="23">
        <f>($D18+$E18+$G18)*附表1_模型產出係數!L16/1000*附表1_模型產出係數!L$20*(1+附表1_模型產出係數!$J$44)*附表1_模型產出係數!$J$45</f>
        <v>0</v>
      </c>
      <c r="K18" s="23">
        <f>(($D18+$E18)*附表1_模型產出係數!M16/1000*附表1_模型產出係數!M$20+
$F18*附表1_模型產出係數!$M39/1000*附表1_模型產出係數!M$43)*(1+附表1_模型產出係數!$J$44)*附表1_模型產出係數!$J$45</f>
        <v>0</v>
      </c>
      <c r="L18" s="24">
        <f>(($D18+$E18)*附表1_模型產出係數!N16/1000*附表1_模型產出係數!N$20+
$G18*附表1_模型產出係數!$N39/1000*附表1_模型產出係數!N$43)*(1+附表1_模型產出係數!$J$44)*附表1_模型產出係數!$J$45</f>
        <v>0</v>
      </c>
      <c r="M18" s="268"/>
      <c r="N18" s="268"/>
      <c r="O18" s="268"/>
      <c r="IT18" s="268"/>
      <c r="IU18" s="268"/>
      <c r="IV18" s="268"/>
      <c r="IW18" s="268"/>
      <c r="IX18" s="268"/>
      <c r="IY18" s="268"/>
    </row>
    <row r="19" spans="1:259" ht="16.5" x14ac:dyDescent="0.25">
      <c r="A19" s="278" t="s">
        <v>611</v>
      </c>
      <c r="B19" s="20">
        <v>13</v>
      </c>
      <c r="C19" s="21" t="s">
        <v>261</v>
      </c>
      <c r="D19" s="164">
        <f>表4_公司資料表!E20</f>
        <v>0</v>
      </c>
      <c r="E19" s="164">
        <f>SUMIF('表8_特殊業務資料表(颱風洪水)'!$A:$A,"F"&amp;表6_颱風洪水損失評估!$A19&amp;"Q",'表8_特殊業務資料表(颱風洪水)'!$N:$N)</f>
        <v>0</v>
      </c>
      <c r="F19" s="165">
        <f>SUMIF('表8_特殊業務資料表(颱風洪水)'!$A:$A,"F"&amp;表6_颱風洪水損失評估!$A19&amp;"L",'表8_特殊業務資料表(颱風洪水)'!$V:$V)</f>
        <v>0</v>
      </c>
      <c r="G19" s="166">
        <f>SUMIF('表8_特殊業務資料表(颱風洪水)'!$A:$A,"F"&amp;表6_颱風洪水損失評估!$A19&amp;"L",'表8_特殊業務資料表(颱風洪水)'!$W:$W)</f>
        <v>0</v>
      </c>
      <c r="H19" s="22">
        <f>($D19+$E19+$G19)*附表1_模型產出係數!J17/1000*附表1_模型產出係數!J$20*(1+附表1_模型產出係數!$J$44)*附表1_模型產出係數!$J$45</f>
        <v>0</v>
      </c>
      <c r="I19" s="23">
        <f>($D19+$E19+$G19)*附表1_模型產出係數!K17/1000*附表1_模型產出係數!K$20*(1+附表1_模型產出係數!$J$44)*附表1_模型產出係數!$J$45</f>
        <v>0</v>
      </c>
      <c r="J19" s="23">
        <f>($D19+$E19+$G19)*附表1_模型產出係數!L17/1000*附表1_模型產出係數!L$20*(1+附表1_模型產出係數!$J$44)*附表1_模型產出係數!$J$45</f>
        <v>0</v>
      </c>
      <c r="K19" s="23">
        <f>(($D19+$E19)*附表1_模型產出係數!M17/1000*附表1_模型產出係數!M$20+
$F19*附表1_模型產出係數!$M40/1000*附表1_模型產出係數!M$43)*(1+附表1_模型產出係數!$J$44)*附表1_模型產出係數!$J$45</f>
        <v>0</v>
      </c>
      <c r="L19" s="24">
        <f>(($D19+$E19)*附表1_模型產出係數!N17/1000*附表1_模型產出係數!N$20+
$G19*附表1_模型產出係數!$N40/1000*附表1_模型產出係數!N$43)*(1+附表1_模型產出係數!$J$44)*附表1_模型產出係數!$J$45</f>
        <v>0</v>
      </c>
      <c r="M19" s="268"/>
      <c r="N19" s="268"/>
      <c r="O19" s="268"/>
      <c r="IT19" s="268"/>
      <c r="IU19" s="268"/>
      <c r="IV19" s="268"/>
      <c r="IW19" s="268"/>
      <c r="IX19" s="268"/>
      <c r="IY19" s="268"/>
    </row>
    <row r="20" spans="1:259" ht="16.5" x14ac:dyDescent="0.25">
      <c r="A20" s="278" t="s">
        <v>612</v>
      </c>
      <c r="B20" s="20">
        <v>14</v>
      </c>
      <c r="C20" s="25" t="s">
        <v>262</v>
      </c>
      <c r="D20" s="164">
        <f>表4_公司資料表!E21</f>
        <v>0</v>
      </c>
      <c r="E20" s="164">
        <f>SUMIF('表8_特殊業務資料表(颱風洪水)'!$A:$A,"F"&amp;表6_颱風洪水損失評估!$A20&amp;"Q",'表8_特殊業務資料表(颱風洪水)'!$N:$N)</f>
        <v>0</v>
      </c>
      <c r="F20" s="165">
        <f>SUMIF('表8_特殊業務資料表(颱風洪水)'!$A:$A,"F"&amp;表6_颱風洪水損失評估!$A20&amp;"L",'表8_特殊業務資料表(颱風洪水)'!$V:$V)</f>
        <v>0</v>
      </c>
      <c r="G20" s="166">
        <f>SUMIF('表8_特殊業務資料表(颱風洪水)'!$A:$A,"F"&amp;表6_颱風洪水損失評估!$A20&amp;"L",'表8_特殊業務資料表(颱風洪水)'!$W:$W)</f>
        <v>0</v>
      </c>
      <c r="H20" s="22">
        <f>($D20+$E20+$G20)*附表1_模型產出係數!J18/1000*附表1_模型產出係數!J$20*(1+附表1_模型產出係數!$J$44)*附表1_模型產出係數!$J$45</f>
        <v>0</v>
      </c>
      <c r="I20" s="23">
        <f>($D20+$E20+$G20)*附表1_模型產出係數!K18/1000*附表1_模型產出係數!K$20*(1+附表1_模型產出係數!$J$44)*附表1_模型產出係數!$J$45</f>
        <v>0</v>
      </c>
      <c r="J20" s="23">
        <f>($D20+$E20+$G20)*附表1_模型產出係數!L18/1000*附表1_模型產出係數!L$20*(1+附表1_模型產出係數!$J$44)*附表1_模型產出係數!$J$45</f>
        <v>0</v>
      </c>
      <c r="K20" s="23">
        <f>(($D20+$E20)*附表1_模型產出係數!M18/1000*附表1_模型產出係數!M$20+
$F20*附表1_模型產出係數!$M41/1000*附表1_模型產出係數!M$43)*(1+附表1_模型產出係數!$J$44)*附表1_模型產出係數!$J$45</f>
        <v>0</v>
      </c>
      <c r="L20" s="24">
        <f>(($D20+$E20)*附表1_模型產出係數!N18/1000*附表1_模型產出係數!N$20+
$G20*附表1_模型產出係數!$N41/1000*附表1_模型產出係數!N$43)*(1+附表1_模型產出係數!$J$44)*附表1_模型產出係數!$J$45</f>
        <v>0</v>
      </c>
      <c r="M20" s="268"/>
      <c r="N20" s="268"/>
      <c r="O20" s="268"/>
      <c r="IT20" s="268"/>
      <c r="IU20" s="268"/>
      <c r="IV20" s="268"/>
      <c r="IW20" s="268"/>
      <c r="IX20" s="268"/>
      <c r="IY20" s="268"/>
    </row>
    <row r="21" spans="1:259" ht="17.25" thickBot="1" x14ac:dyDescent="0.3">
      <c r="A21" s="278">
        <v>99</v>
      </c>
      <c r="B21" s="591" t="s">
        <v>263</v>
      </c>
      <c r="C21" s="592"/>
      <c r="D21" s="27">
        <f t="shared" ref="D21:L21" si="0">SUM(D6:D20)</f>
        <v>0</v>
      </c>
      <c r="E21" s="27">
        <f t="shared" si="0"/>
        <v>0</v>
      </c>
      <c r="F21" s="167">
        <f t="shared" si="0"/>
        <v>0</v>
      </c>
      <c r="G21" s="168">
        <f t="shared" si="0"/>
        <v>0</v>
      </c>
      <c r="H21" s="26">
        <f t="shared" si="0"/>
        <v>0</v>
      </c>
      <c r="I21" s="27">
        <f t="shared" si="0"/>
        <v>0</v>
      </c>
      <c r="J21" s="27">
        <f t="shared" si="0"/>
        <v>0</v>
      </c>
      <c r="K21" s="27">
        <f t="shared" si="0"/>
        <v>0</v>
      </c>
      <c r="L21" s="28">
        <f t="shared" si="0"/>
        <v>0</v>
      </c>
      <c r="M21" s="268"/>
      <c r="N21" s="268"/>
      <c r="O21" s="268"/>
      <c r="IT21" s="268"/>
      <c r="IU21" s="268"/>
      <c r="IV21" s="268"/>
      <c r="IW21" s="268"/>
      <c r="IX21" s="268"/>
      <c r="IY21" s="268"/>
    </row>
    <row r="22" spans="1:259" s="268" customFormat="1" x14ac:dyDescent="0.25">
      <c r="A22" s="278"/>
      <c r="T22" s="282"/>
    </row>
    <row r="23" spans="1:259" s="268" customFormat="1" ht="17.25" thickBot="1" x14ac:dyDescent="0.3">
      <c r="A23" s="278"/>
      <c r="B23" s="266" t="s">
        <v>458</v>
      </c>
      <c r="C23" s="269"/>
      <c r="D23" s="269"/>
      <c r="E23" s="269"/>
      <c r="F23" s="269"/>
      <c r="G23" s="269"/>
      <c r="H23" s="269"/>
      <c r="I23" s="269"/>
      <c r="J23" s="269"/>
      <c r="K23" s="269"/>
      <c r="L23" s="267" t="s">
        <v>236</v>
      </c>
      <c r="T23" s="282"/>
    </row>
    <row r="24" spans="1:259" ht="16.5" customHeight="1" x14ac:dyDescent="0.25">
      <c r="A24" s="593" t="s">
        <v>27</v>
      </c>
      <c r="B24" s="594" t="s">
        <v>139</v>
      </c>
      <c r="C24" s="609" t="s">
        <v>136</v>
      </c>
      <c r="D24" s="610" t="s">
        <v>238</v>
      </c>
      <c r="E24" s="605" t="s">
        <v>239</v>
      </c>
      <c r="F24" s="603" t="s">
        <v>240</v>
      </c>
      <c r="G24" s="607" t="s">
        <v>241</v>
      </c>
      <c r="H24" s="613" t="s">
        <v>242</v>
      </c>
      <c r="I24" s="585" t="s">
        <v>243</v>
      </c>
      <c r="J24" s="585"/>
      <c r="K24" s="585"/>
      <c r="L24" s="586"/>
      <c r="M24" s="268"/>
      <c r="N24" s="278"/>
      <c r="O24" s="280"/>
      <c r="P24" s="280"/>
      <c r="Q24" s="280"/>
      <c r="R24" s="280"/>
      <c r="S24" s="280"/>
      <c r="IT24" s="268"/>
      <c r="IU24" s="268"/>
      <c r="IV24" s="268"/>
      <c r="IW24" s="268"/>
      <c r="IX24" s="268"/>
      <c r="IY24" s="268"/>
    </row>
    <row r="25" spans="1:259" ht="16.5" x14ac:dyDescent="0.25">
      <c r="A25" s="593"/>
      <c r="B25" s="595"/>
      <c r="C25" s="597"/>
      <c r="D25" s="611"/>
      <c r="E25" s="606"/>
      <c r="F25" s="604"/>
      <c r="G25" s="608"/>
      <c r="H25" s="614"/>
      <c r="I25" s="122" t="s">
        <v>244</v>
      </c>
      <c r="J25" s="122" t="s">
        <v>245</v>
      </c>
      <c r="K25" s="122" t="s">
        <v>246</v>
      </c>
      <c r="L25" s="19" t="s">
        <v>247</v>
      </c>
      <c r="M25" s="268"/>
      <c r="N25" s="278"/>
      <c r="O25" s="280"/>
      <c r="P25" s="280"/>
      <c r="Q25" s="280"/>
      <c r="R25" s="280"/>
      <c r="S25" s="280"/>
      <c r="IT25" s="268"/>
      <c r="IU25" s="268"/>
      <c r="IV25" s="268"/>
      <c r="IW25" s="268"/>
      <c r="IX25" s="268"/>
      <c r="IY25" s="268"/>
    </row>
    <row r="26" spans="1:259" ht="16.5" x14ac:dyDescent="0.25">
      <c r="A26" s="278" t="s">
        <v>5</v>
      </c>
      <c r="B26" s="20">
        <v>1</v>
      </c>
      <c r="C26" s="21" t="s">
        <v>248</v>
      </c>
      <c r="D26" s="164">
        <f>表4_公司資料表!F7</f>
        <v>0</v>
      </c>
      <c r="E26" s="164">
        <f>SUMIF('表8_特殊業務資料表(颱風洪水)'!$A:$A,"F"&amp;表6_颱風洪水損失評估!$A26&amp;"Q",'表8_特殊業務資料表(颱風洪水)'!$O:$O)</f>
        <v>0</v>
      </c>
      <c r="F26" s="165">
        <f>SUMIF('表8_特殊業務資料表(颱風洪水)'!$A:$A,"F"&amp;表6_颱風洪水損失評估!$A26&amp;"L",'表8_特殊業務資料表(颱風洪水)'!$X:$X)</f>
        <v>0</v>
      </c>
      <c r="G26" s="166">
        <f>SUMIF('表8_特殊業務資料表(颱風洪水)'!$A:$A,"F"&amp;表6_颱風洪水損失評估!$A26&amp;"L",'表8_特殊業務資料表(颱風洪水)'!$Y:$Y)</f>
        <v>0</v>
      </c>
      <c r="H26" s="22">
        <f>($D26+$E26+$G26)*附表1_模型產出係數!J4/1000*附表1_模型產出係數!J$20*(1+附表1_模型產出係數!$J$44)*附表1_模型產出係數!$J$45</f>
        <v>0</v>
      </c>
      <c r="I26" s="23">
        <f>($D26+$E26+$G26)*附表1_模型產出係數!K4/1000*附表1_模型產出係數!K$20*(1+附表1_模型產出係數!$J$44)*附表1_模型產出係數!$J$45</f>
        <v>0</v>
      </c>
      <c r="J26" s="23">
        <f>($D26+$E26+$G26)*附表1_模型產出係數!L4/1000*附表1_模型產出係數!L$20*(1+附表1_模型產出係數!$J$44)*附表1_模型產出係數!$J$45</f>
        <v>0</v>
      </c>
      <c r="K26" s="23">
        <f>(($D26+$E26)*附表1_模型產出係數!M4/1000*附表1_模型產出係數!M$20+
$F26*附表1_模型產出係數!$M27/1000*附表1_模型產出係數!M$43)*(1+附表1_模型產出係數!$J$44)*附表1_模型產出係數!$J$45</f>
        <v>0</v>
      </c>
      <c r="L26" s="24">
        <f>(($D26+$E26)*附表1_模型產出係數!N4/1000*附表1_模型產出係數!N$20+
$G26*附表1_模型產出係數!$N27/1000*附表1_模型產出係數!N$43)*(1+附表1_模型產出係數!$J$44)*附表1_模型產出係數!$J$45</f>
        <v>0</v>
      </c>
      <c r="M26" s="268"/>
      <c r="N26" s="278"/>
      <c r="O26" s="280"/>
      <c r="P26" s="280"/>
      <c r="Q26" s="280"/>
      <c r="R26" s="280"/>
      <c r="S26" s="280"/>
      <c r="T26" s="284"/>
      <c r="U26" s="279"/>
      <c r="V26" s="279"/>
      <c r="W26" s="279"/>
      <c r="X26" s="279"/>
      <c r="Y26" s="279"/>
      <c r="IT26" s="268"/>
      <c r="IU26" s="268"/>
      <c r="IV26" s="268"/>
      <c r="IW26" s="268"/>
      <c r="IX26" s="268"/>
      <c r="IY26" s="268"/>
    </row>
    <row r="27" spans="1:259" ht="16.5" x14ac:dyDescent="0.25">
      <c r="A27" s="278" t="s">
        <v>6</v>
      </c>
      <c r="B27" s="20">
        <v>1.1000000000000001</v>
      </c>
      <c r="C27" s="21" t="s">
        <v>249</v>
      </c>
      <c r="D27" s="164">
        <f>表4_公司資料表!F8</f>
        <v>0</v>
      </c>
      <c r="E27" s="164">
        <f>SUMIF('表8_特殊業務資料表(颱風洪水)'!$A:$A,"F"&amp;表6_颱風洪水損失評估!$A27&amp;"Q",'表8_特殊業務資料表(颱風洪水)'!$O:$O)</f>
        <v>0</v>
      </c>
      <c r="F27" s="165">
        <f>SUMIF('表8_特殊業務資料表(颱風洪水)'!$A:$A,"F"&amp;表6_颱風洪水損失評估!$A27&amp;"L",'表8_特殊業務資料表(颱風洪水)'!$X:$X)</f>
        <v>0</v>
      </c>
      <c r="G27" s="166">
        <f>SUMIF('表8_特殊業務資料表(颱風洪水)'!$A:$A,"F"&amp;表6_颱風洪水損失評估!$A27&amp;"L",'表8_特殊業務資料表(颱風洪水)'!$Y:$Y)</f>
        <v>0</v>
      </c>
      <c r="H27" s="22">
        <f>($D27+$E27+$G27)*附表1_模型產出係數!J5/1000*附表1_模型產出係數!J$20*(1+附表1_模型產出係數!$J$44)*附表1_模型產出係數!$J$45</f>
        <v>0</v>
      </c>
      <c r="I27" s="23">
        <f>($D27+$E27+$G27)*附表1_模型產出係數!K5/1000*附表1_模型產出係數!K$20*(1+附表1_模型產出係數!$J$44)*附表1_模型產出係數!$J$45</f>
        <v>0</v>
      </c>
      <c r="J27" s="23">
        <f>($D27+$E27+$G27)*附表1_模型產出係數!L5/1000*附表1_模型產出係數!L$20*(1+附表1_模型產出係數!$J$44)*附表1_模型產出係數!$J$45</f>
        <v>0</v>
      </c>
      <c r="K27" s="23">
        <f>(($D27+$E27)*附表1_模型產出係數!M5/1000*附表1_模型產出係數!M$20+
$F27*附表1_模型產出係數!$M28/1000*附表1_模型產出係數!M$43)*(1+附表1_模型產出係數!$J$44)*附表1_模型產出係數!$J$45</f>
        <v>0</v>
      </c>
      <c r="L27" s="24">
        <f>(($D27+$E27)*附表1_模型產出係數!N5/1000*附表1_模型產出係數!N$20+
$G27*附表1_模型產出係數!$N28/1000*附表1_模型產出係數!N$43)*(1+附表1_模型產出係數!$J$44)*附表1_模型產出係數!$J$45</f>
        <v>0</v>
      </c>
      <c r="M27" s="268"/>
      <c r="N27" s="278"/>
      <c r="O27" s="280"/>
      <c r="P27" s="280"/>
      <c r="Q27" s="280"/>
      <c r="R27" s="280"/>
      <c r="S27" s="280"/>
      <c r="IT27" s="268"/>
      <c r="IU27" s="268"/>
      <c r="IV27" s="268"/>
      <c r="IW27" s="268"/>
      <c r="IX27" s="268"/>
      <c r="IY27" s="268"/>
    </row>
    <row r="28" spans="1:259" ht="16.5" x14ac:dyDescent="0.25">
      <c r="A28" s="278" t="s">
        <v>7</v>
      </c>
      <c r="B28" s="20">
        <v>2</v>
      </c>
      <c r="C28" s="21" t="s">
        <v>250</v>
      </c>
      <c r="D28" s="164">
        <f>表4_公司資料表!F9</f>
        <v>0</v>
      </c>
      <c r="E28" s="164">
        <f>SUMIF('表8_特殊業務資料表(颱風洪水)'!$A:$A,"F"&amp;表6_颱風洪水損失評估!$A28&amp;"Q",'表8_特殊業務資料表(颱風洪水)'!$O:$O)</f>
        <v>0</v>
      </c>
      <c r="F28" s="165">
        <f>SUMIF('表8_特殊業務資料表(颱風洪水)'!$A:$A,"F"&amp;表6_颱風洪水損失評估!$A28&amp;"L",'表8_特殊業務資料表(颱風洪水)'!$X:$X)</f>
        <v>0</v>
      </c>
      <c r="G28" s="166">
        <f>SUMIF('表8_特殊業務資料表(颱風洪水)'!$A:$A,"F"&amp;表6_颱風洪水損失評估!$A28&amp;"L",'表8_特殊業務資料表(颱風洪水)'!$Y:$Y)</f>
        <v>0</v>
      </c>
      <c r="H28" s="22">
        <f>($D28+$E28+$G28)*附表1_模型產出係數!J6/1000*附表1_模型產出係數!J$20*(1+附表1_模型產出係數!$J$44)*附表1_模型產出係數!$J$45</f>
        <v>0</v>
      </c>
      <c r="I28" s="23">
        <f>($D28+$E28+$G28)*附表1_模型產出係數!K6/1000*附表1_模型產出係數!K$20*(1+附表1_模型產出係數!$J$44)*附表1_模型產出係數!$J$45</f>
        <v>0</v>
      </c>
      <c r="J28" s="23">
        <f>($D28+$E28+$G28)*附表1_模型產出係數!L6/1000*附表1_模型產出係數!L$20*(1+附表1_模型產出係數!$J$44)*附表1_模型產出係數!$J$45</f>
        <v>0</v>
      </c>
      <c r="K28" s="23">
        <f>(($D28+$E28)*附表1_模型產出係數!M6/1000*附表1_模型產出係數!M$20+
$F28*附表1_模型產出係數!$M29/1000*附表1_模型產出係數!M$43)*(1+附表1_模型產出係數!$J$44)*附表1_模型產出係數!$J$45</f>
        <v>0</v>
      </c>
      <c r="L28" s="24">
        <f>(($D28+$E28)*附表1_模型產出係數!N6/1000*附表1_模型產出係數!N$20+
$G28*附表1_模型產出係數!$N29/1000*附表1_模型產出係數!N$43)*(1+附表1_模型產出係數!$J$44)*附表1_模型產出係數!$J$45</f>
        <v>0</v>
      </c>
      <c r="M28" s="268"/>
      <c r="N28" s="278"/>
      <c r="O28" s="280"/>
      <c r="P28" s="280"/>
      <c r="Q28" s="280"/>
      <c r="R28" s="280"/>
      <c r="S28" s="280"/>
      <c r="IT28" s="268"/>
      <c r="IU28" s="268"/>
      <c r="IV28" s="268"/>
      <c r="IW28" s="268"/>
      <c r="IX28" s="268"/>
      <c r="IY28" s="268"/>
    </row>
    <row r="29" spans="1:259" ht="16.5" x14ac:dyDescent="0.25">
      <c r="A29" s="278" t="s">
        <v>8</v>
      </c>
      <c r="B29" s="20">
        <v>3</v>
      </c>
      <c r="C29" s="21" t="s">
        <v>251</v>
      </c>
      <c r="D29" s="164">
        <f>表4_公司資料表!F10</f>
        <v>0</v>
      </c>
      <c r="E29" s="164">
        <f>SUMIF('表8_特殊業務資料表(颱風洪水)'!$A:$A,"F"&amp;表6_颱風洪水損失評估!$A29&amp;"Q",'表8_特殊業務資料表(颱風洪水)'!$O:$O)</f>
        <v>0</v>
      </c>
      <c r="F29" s="165">
        <f>SUMIF('表8_特殊業務資料表(颱風洪水)'!$A:$A,"F"&amp;表6_颱風洪水損失評估!$A29&amp;"L",'表8_特殊業務資料表(颱風洪水)'!$X:$X)</f>
        <v>0</v>
      </c>
      <c r="G29" s="166">
        <f>SUMIF('表8_特殊業務資料表(颱風洪水)'!$A:$A,"F"&amp;表6_颱風洪水損失評估!$A29&amp;"L",'表8_特殊業務資料表(颱風洪水)'!$Y:$Y)</f>
        <v>0</v>
      </c>
      <c r="H29" s="22">
        <f>($D29+$E29+$G29)*附表1_模型產出係數!J7/1000*附表1_模型產出係數!J$20*(1+附表1_模型產出係數!$J$44)*附表1_模型產出係數!$J$45</f>
        <v>0</v>
      </c>
      <c r="I29" s="23">
        <f>($D29+$E29+$G29)*附表1_模型產出係數!K7/1000*附表1_模型產出係數!K$20*(1+附表1_模型產出係數!$J$44)*附表1_模型產出係數!$J$45</f>
        <v>0</v>
      </c>
      <c r="J29" s="23">
        <f>($D29+$E29+$G29)*附表1_模型產出係數!L7/1000*附表1_模型產出係數!L$20*(1+附表1_模型產出係數!$J$44)*附表1_模型產出係數!$J$45</f>
        <v>0</v>
      </c>
      <c r="K29" s="23">
        <f>(($D29+$E29)*附表1_模型產出係數!M7/1000*附表1_模型產出係數!M$20+
$F29*附表1_模型產出係數!$M30/1000*附表1_模型產出係數!M$43)*(1+附表1_模型產出係數!$J$44)*附表1_模型產出係數!$J$45</f>
        <v>0</v>
      </c>
      <c r="L29" s="24">
        <f>(($D29+$E29)*附表1_模型產出係數!N7/1000*附表1_模型產出係數!N$20+
$G29*附表1_模型產出係數!$N30/1000*附表1_模型產出係數!N$43)*(1+附表1_模型產出係數!$J$44)*附表1_模型產出係數!$J$45</f>
        <v>0</v>
      </c>
      <c r="M29" s="268"/>
      <c r="N29" s="278"/>
      <c r="O29" s="280"/>
      <c r="P29" s="280"/>
      <c r="Q29" s="280"/>
      <c r="R29" s="280"/>
      <c r="S29" s="280"/>
      <c r="U29" s="279"/>
      <c r="V29" s="279"/>
      <c r="W29" s="279"/>
      <c r="X29" s="279"/>
      <c r="Y29" s="279"/>
      <c r="IT29" s="268"/>
      <c r="IU29" s="268"/>
      <c r="IV29" s="268"/>
      <c r="IW29" s="268"/>
      <c r="IX29" s="268"/>
      <c r="IY29" s="268"/>
    </row>
    <row r="30" spans="1:259" ht="16.5" x14ac:dyDescent="0.25">
      <c r="A30" s="278" t="s">
        <v>9</v>
      </c>
      <c r="B30" s="20">
        <v>4</v>
      </c>
      <c r="C30" s="21" t="s">
        <v>252</v>
      </c>
      <c r="D30" s="164">
        <f>表4_公司資料表!F11</f>
        <v>0</v>
      </c>
      <c r="E30" s="164">
        <f>SUMIF('表8_特殊業務資料表(颱風洪水)'!$A:$A,"F"&amp;表6_颱風洪水損失評估!$A30&amp;"Q",'表8_特殊業務資料表(颱風洪水)'!$O:$O)</f>
        <v>0</v>
      </c>
      <c r="F30" s="165">
        <f>SUMIF('表8_特殊業務資料表(颱風洪水)'!$A:$A,"F"&amp;表6_颱風洪水損失評估!$A30&amp;"L",'表8_特殊業務資料表(颱風洪水)'!$X:$X)</f>
        <v>0</v>
      </c>
      <c r="G30" s="166">
        <f>SUMIF('表8_特殊業務資料表(颱風洪水)'!$A:$A,"F"&amp;表6_颱風洪水損失評估!$A30&amp;"L",'表8_特殊業務資料表(颱風洪水)'!$Y:$Y)</f>
        <v>0</v>
      </c>
      <c r="H30" s="22">
        <f>($D30+$E30+$G30)*附表1_模型產出係數!J8/1000*附表1_模型產出係數!J$20*(1+附表1_模型產出係數!$J$44)*附表1_模型產出係數!$J$45</f>
        <v>0</v>
      </c>
      <c r="I30" s="23">
        <f>($D30+$E30+$G30)*附表1_模型產出係數!K8/1000*附表1_模型產出係數!K$20*(1+附表1_模型產出係數!$J$44)*附表1_模型產出係數!$J$45</f>
        <v>0</v>
      </c>
      <c r="J30" s="23">
        <f>($D30+$E30+$G30)*附表1_模型產出係數!L8/1000*附表1_模型產出係數!L$20*(1+附表1_模型產出係數!$J$44)*附表1_模型產出係數!$J$45</f>
        <v>0</v>
      </c>
      <c r="K30" s="23">
        <f>(($D30+$E30)*附表1_模型產出係數!M8/1000*附表1_模型產出係數!M$20+
$F30*附表1_模型產出係數!$M31/1000*附表1_模型產出係數!M$43)*(1+附表1_模型產出係數!$J$44)*附表1_模型產出係數!$J$45</f>
        <v>0</v>
      </c>
      <c r="L30" s="24">
        <f>(($D30+$E30)*附表1_模型產出係數!N8/1000*附表1_模型產出係數!N$20+
$G30*附表1_模型產出係數!$N31/1000*附表1_模型產出係數!N$43)*(1+附表1_模型產出係數!$J$44)*附表1_模型產出係數!$J$45</f>
        <v>0</v>
      </c>
      <c r="M30" s="268"/>
      <c r="N30" s="278"/>
      <c r="O30" s="280"/>
      <c r="P30" s="280"/>
      <c r="Q30" s="280"/>
      <c r="R30" s="280"/>
      <c r="S30" s="280"/>
      <c r="IT30" s="268"/>
      <c r="IU30" s="268"/>
      <c r="IV30" s="268"/>
      <c r="IW30" s="268"/>
      <c r="IX30" s="268"/>
      <c r="IY30" s="268"/>
    </row>
    <row r="31" spans="1:259" ht="16.5" x14ac:dyDescent="0.25">
      <c r="A31" s="278" t="s">
        <v>10</v>
      </c>
      <c r="B31" s="20">
        <v>5</v>
      </c>
      <c r="C31" s="21" t="s">
        <v>253</v>
      </c>
      <c r="D31" s="164">
        <f>表4_公司資料表!F12</f>
        <v>0</v>
      </c>
      <c r="E31" s="164">
        <f>SUMIF('表8_特殊業務資料表(颱風洪水)'!$A:$A,"F"&amp;表6_颱風洪水損失評估!$A31&amp;"Q",'表8_特殊業務資料表(颱風洪水)'!$O:$O)</f>
        <v>0</v>
      </c>
      <c r="F31" s="165">
        <f>SUMIF('表8_特殊業務資料表(颱風洪水)'!$A:$A,"F"&amp;表6_颱風洪水損失評估!$A31&amp;"L",'表8_特殊業務資料表(颱風洪水)'!$X:$X)</f>
        <v>0</v>
      </c>
      <c r="G31" s="166">
        <f>SUMIF('表8_特殊業務資料表(颱風洪水)'!$A:$A,"F"&amp;表6_颱風洪水損失評估!$A31&amp;"L",'表8_特殊業務資料表(颱風洪水)'!$Y:$Y)</f>
        <v>0</v>
      </c>
      <c r="H31" s="22">
        <f>($D31+$E31+$G31)*附表1_模型產出係數!J9/1000*附表1_模型產出係數!J$20*(1+附表1_模型產出係數!$J$44)*附表1_模型產出係數!$J$45</f>
        <v>0</v>
      </c>
      <c r="I31" s="23">
        <f>($D31+$E31+$G31)*附表1_模型產出係數!K9/1000*附表1_模型產出係數!K$20*(1+附表1_模型產出係數!$J$44)*附表1_模型產出係數!$J$45</f>
        <v>0</v>
      </c>
      <c r="J31" s="23">
        <f>($D31+$E31+$G31)*附表1_模型產出係數!L9/1000*附表1_模型產出係數!L$20*(1+附表1_模型產出係數!$J$44)*附表1_模型產出係數!$J$45</f>
        <v>0</v>
      </c>
      <c r="K31" s="23">
        <f>(($D31+$E31)*附表1_模型產出係數!M9/1000*附表1_模型產出係數!M$20+
$F31*附表1_模型產出係數!$M32/1000*附表1_模型產出係數!M$43)*(1+附表1_模型產出係數!$J$44)*附表1_模型產出係數!$J$45</f>
        <v>0</v>
      </c>
      <c r="L31" s="24">
        <f>(($D31+$E31)*附表1_模型產出係數!N9/1000*附表1_模型產出係數!N$20+
$G31*附表1_模型產出係數!$N32/1000*附表1_模型產出係數!N$43)*(1+附表1_模型產出係數!$J$44)*附表1_模型產出係數!$J$45</f>
        <v>0</v>
      </c>
      <c r="M31" s="268"/>
      <c r="N31" s="278"/>
      <c r="O31" s="280"/>
      <c r="P31" s="280"/>
      <c r="Q31" s="280"/>
      <c r="R31" s="280"/>
      <c r="S31" s="280"/>
      <c r="IT31" s="268"/>
      <c r="IU31" s="268"/>
      <c r="IV31" s="268"/>
      <c r="IW31" s="268"/>
      <c r="IX31" s="268"/>
      <c r="IY31" s="268"/>
    </row>
    <row r="32" spans="1:259" ht="16.5" x14ac:dyDescent="0.25">
      <c r="A32" s="278" t="s">
        <v>11</v>
      </c>
      <c r="B32" s="20">
        <v>6</v>
      </c>
      <c r="C32" s="21" t="s">
        <v>254</v>
      </c>
      <c r="D32" s="164">
        <f>表4_公司資料表!F13</f>
        <v>0</v>
      </c>
      <c r="E32" s="164">
        <f>SUMIF('表8_特殊業務資料表(颱風洪水)'!$A:$A,"F"&amp;表6_颱風洪水損失評估!$A32&amp;"Q",'表8_特殊業務資料表(颱風洪水)'!$O:$O)</f>
        <v>0</v>
      </c>
      <c r="F32" s="165">
        <f>SUMIF('表8_特殊業務資料表(颱風洪水)'!$A:$A,"F"&amp;表6_颱風洪水損失評估!$A32&amp;"L",'表8_特殊業務資料表(颱風洪水)'!$X:$X)</f>
        <v>0</v>
      </c>
      <c r="G32" s="166">
        <f>SUMIF('表8_特殊業務資料表(颱風洪水)'!$A:$A,"F"&amp;表6_颱風洪水損失評估!$A32&amp;"L",'表8_特殊業務資料表(颱風洪水)'!$Y:$Y)</f>
        <v>0</v>
      </c>
      <c r="H32" s="22">
        <f>($D32+$E32+$G32)*附表1_模型產出係數!J10/1000*附表1_模型產出係數!J$20*(1+附表1_模型產出係數!$J$44)*附表1_模型產出係數!$J$45</f>
        <v>0</v>
      </c>
      <c r="I32" s="23">
        <f>($D32+$E32+$G32)*附表1_模型產出係數!K10/1000*附表1_模型產出係數!K$20*(1+附表1_模型產出係數!$J$44)*附表1_模型產出係數!$J$45</f>
        <v>0</v>
      </c>
      <c r="J32" s="23">
        <f>($D32+$E32+$G32)*附表1_模型產出係數!L10/1000*附表1_模型產出係數!L$20*(1+附表1_模型產出係數!$J$44)*附表1_模型產出係數!$J$45</f>
        <v>0</v>
      </c>
      <c r="K32" s="23">
        <f>(($D32+$E32)*附表1_模型產出係數!M10/1000*附表1_模型產出係數!M$20+
$F32*附表1_模型產出係數!$M33/1000*附表1_模型產出係數!M$43)*(1+附表1_模型產出係數!$J$44)*附表1_模型產出係數!$J$45</f>
        <v>0</v>
      </c>
      <c r="L32" s="24">
        <f>(($D32+$E32)*附表1_模型產出係數!N10/1000*附表1_模型產出係數!N$20+
$G32*附表1_模型產出係數!$N33/1000*附表1_模型產出係數!N$43)*(1+附表1_模型產出係數!$J$44)*附表1_模型產出係數!$J$45</f>
        <v>0</v>
      </c>
      <c r="M32" s="268"/>
      <c r="N32" s="278"/>
      <c r="O32" s="280"/>
      <c r="P32" s="280"/>
      <c r="Q32" s="280"/>
      <c r="R32" s="280"/>
      <c r="S32" s="280"/>
      <c r="IT32" s="268"/>
      <c r="IU32" s="268"/>
      <c r="IV32" s="268"/>
      <c r="IW32" s="268"/>
      <c r="IX32" s="268"/>
      <c r="IY32" s="268"/>
    </row>
    <row r="33" spans="1:259" ht="16.5" x14ac:dyDescent="0.25">
      <c r="A33" s="278" t="s">
        <v>12</v>
      </c>
      <c r="B33" s="20">
        <v>7</v>
      </c>
      <c r="C33" s="21" t="s">
        <v>255</v>
      </c>
      <c r="D33" s="164">
        <f>表4_公司資料表!F14</f>
        <v>0</v>
      </c>
      <c r="E33" s="164">
        <f>SUMIF('表8_特殊業務資料表(颱風洪水)'!$A:$A,"F"&amp;表6_颱風洪水損失評估!$A33&amp;"Q",'表8_特殊業務資料表(颱風洪水)'!$O:$O)</f>
        <v>0</v>
      </c>
      <c r="F33" s="165">
        <f>SUMIF('表8_特殊業務資料表(颱風洪水)'!$A:$A,"F"&amp;表6_颱風洪水損失評估!$A33&amp;"L",'表8_特殊業務資料表(颱風洪水)'!$X:$X)</f>
        <v>0</v>
      </c>
      <c r="G33" s="166">
        <f>SUMIF('表8_特殊業務資料表(颱風洪水)'!$A:$A,"F"&amp;表6_颱風洪水損失評估!$A33&amp;"L",'表8_特殊業務資料表(颱風洪水)'!$Y:$Y)</f>
        <v>0</v>
      </c>
      <c r="H33" s="22">
        <f>($D33+$E33+$G33)*附表1_模型產出係數!J11/1000*附表1_模型產出係數!J$20*(1+附表1_模型產出係數!$J$44)*附表1_模型產出係數!$J$45</f>
        <v>0</v>
      </c>
      <c r="I33" s="23">
        <f>($D33+$E33+$G33)*附表1_模型產出係數!K11/1000*附表1_模型產出係數!K$20*(1+附表1_模型產出係數!$J$44)*附表1_模型產出係數!$J$45</f>
        <v>0</v>
      </c>
      <c r="J33" s="23">
        <f>($D33+$E33+$G33)*附表1_模型產出係數!L11/1000*附表1_模型產出係數!L$20*(1+附表1_模型產出係數!$J$44)*附表1_模型產出係數!$J$45</f>
        <v>0</v>
      </c>
      <c r="K33" s="23">
        <f>(($D33+$E33)*附表1_模型產出係數!M11/1000*附表1_模型產出係數!M$20+
$F33*附表1_模型產出係數!$M34/1000*附表1_模型產出係數!M$43)*(1+附表1_模型產出係數!$J$44)*附表1_模型產出係數!$J$45</f>
        <v>0</v>
      </c>
      <c r="L33" s="24">
        <f>(($D33+$E33)*附表1_模型產出係數!N11/1000*附表1_模型產出係數!N$20+
$G33*附表1_模型產出係數!$N34/1000*附表1_模型產出係數!N$43)*(1+附表1_模型產出係數!$J$44)*附表1_模型產出係數!$J$45</f>
        <v>0</v>
      </c>
      <c r="M33" s="268"/>
      <c r="N33" s="278"/>
      <c r="O33" s="280"/>
      <c r="P33" s="280"/>
      <c r="Q33" s="280"/>
      <c r="R33" s="280"/>
      <c r="S33" s="280"/>
      <c r="IT33" s="268"/>
      <c r="IU33" s="268"/>
      <c r="IV33" s="268"/>
      <c r="IW33" s="268"/>
      <c r="IX33" s="268"/>
      <c r="IY33" s="268"/>
    </row>
    <row r="34" spans="1:259" ht="16.5" x14ac:dyDescent="0.25">
      <c r="A34" s="278" t="s">
        <v>13</v>
      </c>
      <c r="B34" s="20">
        <v>8</v>
      </c>
      <c r="C34" s="21" t="s">
        <v>256</v>
      </c>
      <c r="D34" s="164">
        <f>表4_公司資料表!F15</f>
        <v>0</v>
      </c>
      <c r="E34" s="164">
        <f>SUMIF('表8_特殊業務資料表(颱風洪水)'!$A:$A,"F"&amp;表6_颱風洪水損失評估!$A34&amp;"Q",'表8_特殊業務資料表(颱風洪水)'!$O:$O)</f>
        <v>0</v>
      </c>
      <c r="F34" s="165">
        <f>SUMIF('表8_特殊業務資料表(颱風洪水)'!$A:$A,"F"&amp;表6_颱風洪水損失評估!$A34&amp;"L",'表8_特殊業務資料表(颱風洪水)'!$X:$X)</f>
        <v>0</v>
      </c>
      <c r="G34" s="166">
        <f>SUMIF('表8_特殊業務資料表(颱風洪水)'!$A:$A,"F"&amp;表6_颱風洪水損失評估!$A34&amp;"L",'表8_特殊業務資料表(颱風洪水)'!$Y:$Y)</f>
        <v>0</v>
      </c>
      <c r="H34" s="22">
        <f>($D34+$E34+$G34)*附表1_模型產出係數!J12/1000*附表1_模型產出係數!J$20*(1+附表1_模型產出係數!$J$44)*附表1_模型產出係數!$J$45</f>
        <v>0</v>
      </c>
      <c r="I34" s="23">
        <f>($D34+$E34+$G34)*附表1_模型產出係數!K12/1000*附表1_模型產出係數!K$20*(1+附表1_模型產出係數!$J$44)*附表1_模型產出係數!$J$45</f>
        <v>0</v>
      </c>
      <c r="J34" s="23">
        <f>($D34+$E34+$G34)*附表1_模型產出係數!L12/1000*附表1_模型產出係數!L$20*(1+附表1_模型產出係數!$J$44)*附表1_模型產出係數!$J$45</f>
        <v>0</v>
      </c>
      <c r="K34" s="23">
        <f>(($D34+$E34)*附表1_模型產出係數!M12/1000*附表1_模型產出係數!M$20+
$F34*附表1_模型產出係數!$M35/1000*附表1_模型產出係數!M$43)*(1+附表1_模型產出係數!$J$44)*附表1_模型產出係數!$J$45</f>
        <v>0</v>
      </c>
      <c r="L34" s="24">
        <f>(($D34+$E34)*附表1_模型產出係數!N12/1000*附表1_模型產出係數!N$20+
$G34*附表1_模型產出係數!$N35/1000*附表1_模型產出係數!N$43)*(1+附表1_模型產出係數!$J$44)*附表1_模型產出係數!$J$45</f>
        <v>0</v>
      </c>
      <c r="M34" s="268"/>
      <c r="N34" s="278"/>
      <c r="O34" s="280"/>
      <c r="P34" s="280"/>
      <c r="Q34" s="280"/>
      <c r="R34" s="280"/>
      <c r="S34" s="280"/>
      <c r="IT34" s="268"/>
      <c r="IU34" s="268"/>
      <c r="IV34" s="268"/>
      <c r="IW34" s="268"/>
      <c r="IX34" s="268"/>
      <c r="IY34" s="268"/>
    </row>
    <row r="35" spans="1:259" ht="16.5" x14ac:dyDescent="0.25">
      <c r="A35" s="278" t="s">
        <v>14</v>
      </c>
      <c r="B35" s="20">
        <v>9</v>
      </c>
      <c r="C35" s="21" t="s">
        <v>257</v>
      </c>
      <c r="D35" s="164">
        <f>表4_公司資料表!F16</f>
        <v>0</v>
      </c>
      <c r="E35" s="164">
        <f>SUMIF('表8_特殊業務資料表(颱風洪水)'!$A:$A,"F"&amp;表6_颱風洪水損失評估!$A35&amp;"Q",'表8_特殊業務資料表(颱風洪水)'!$O:$O)</f>
        <v>0</v>
      </c>
      <c r="F35" s="165">
        <f>SUMIF('表8_特殊業務資料表(颱風洪水)'!$A:$A,"F"&amp;表6_颱風洪水損失評估!$A35&amp;"L",'表8_特殊業務資料表(颱風洪水)'!$X:$X)</f>
        <v>0</v>
      </c>
      <c r="G35" s="166">
        <f>SUMIF('表8_特殊業務資料表(颱風洪水)'!$A:$A,"F"&amp;表6_颱風洪水損失評估!$A35&amp;"L",'表8_特殊業務資料表(颱風洪水)'!$Y:$Y)</f>
        <v>0</v>
      </c>
      <c r="H35" s="22">
        <f>($D35+$E35+$G35)*附表1_模型產出係數!J13/1000*附表1_模型產出係數!J$20*(1+附表1_模型產出係數!$J$44)*附表1_模型產出係數!$J$45</f>
        <v>0</v>
      </c>
      <c r="I35" s="23">
        <f>($D35+$E35+$G35)*附表1_模型產出係數!K13/1000*附表1_模型產出係數!K$20*(1+附表1_模型產出係數!$J$44)*附表1_模型產出係數!$J$45</f>
        <v>0</v>
      </c>
      <c r="J35" s="23">
        <f>($D35+$E35+$G35)*附表1_模型產出係數!L13/1000*附表1_模型產出係數!L$20*(1+附表1_模型產出係數!$J$44)*附表1_模型產出係數!$J$45</f>
        <v>0</v>
      </c>
      <c r="K35" s="23">
        <f>(($D35+$E35)*附表1_模型產出係數!M13/1000*附表1_模型產出係數!M$20+
$F35*附表1_模型產出係數!$M36/1000*附表1_模型產出係數!M$43)*(1+附表1_模型產出係數!$J$44)*附表1_模型產出係數!$J$45</f>
        <v>0</v>
      </c>
      <c r="L35" s="24">
        <f>(($D35+$E35)*附表1_模型產出係數!N13/1000*附表1_模型產出係數!N$20+
$G35*附表1_模型產出係數!$N36/1000*附表1_模型產出係數!N$43)*(1+附表1_模型產出係數!$J$44)*附表1_模型產出係數!$J$45</f>
        <v>0</v>
      </c>
      <c r="M35" s="268"/>
      <c r="N35" s="278"/>
      <c r="O35" s="280"/>
      <c r="P35" s="280"/>
      <c r="Q35" s="280"/>
      <c r="R35" s="280"/>
      <c r="S35" s="280"/>
      <c r="IT35" s="268"/>
      <c r="IU35" s="268"/>
      <c r="IV35" s="268"/>
      <c r="IW35" s="268"/>
      <c r="IX35" s="268"/>
      <c r="IY35" s="268"/>
    </row>
    <row r="36" spans="1:259" ht="16.5" x14ac:dyDescent="0.25">
      <c r="A36" s="278" t="s">
        <v>15</v>
      </c>
      <c r="B36" s="20">
        <v>10</v>
      </c>
      <c r="C36" s="21" t="s">
        <v>258</v>
      </c>
      <c r="D36" s="164">
        <f>表4_公司資料表!F17</f>
        <v>0</v>
      </c>
      <c r="E36" s="164">
        <f>SUMIF('表8_特殊業務資料表(颱風洪水)'!$A:$A,"F"&amp;表6_颱風洪水損失評估!$A36&amp;"Q",'表8_特殊業務資料表(颱風洪水)'!$O:$O)</f>
        <v>0</v>
      </c>
      <c r="F36" s="165">
        <f>SUMIF('表8_特殊業務資料表(颱風洪水)'!$A:$A,"F"&amp;表6_颱風洪水損失評估!$A36&amp;"L",'表8_特殊業務資料表(颱風洪水)'!$X:$X)</f>
        <v>0</v>
      </c>
      <c r="G36" s="166">
        <f>SUMIF('表8_特殊業務資料表(颱風洪水)'!$A:$A,"F"&amp;表6_颱風洪水損失評估!$A36&amp;"L",'表8_特殊業務資料表(颱風洪水)'!$Y:$Y)</f>
        <v>0</v>
      </c>
      <c r="H36" s="22">
        <f>($D36+$E36+$G36)*附表1_模型產出係數!J14/1000*附表1_模型產出係數!J$20*(1+附表1_模型產出係數!$J$44)*附表1_模型產出係數!$J$45</f>
        <v>0</v>
      </c>
      <c r="I36" s="23">
        <f>($D36+$E36+$G36)*附表1_模型產出係數!K14/1000*附表1_模型產出係數!K$20*(1+附表1_模型產出係數!$J$44)*附表1_模型產出係數!$J$45</f>
        <v>0</v>
      </c>
      <c r="J36" s="23">
        <f>($D36+$E36+$G36)*附表1_模型產出係數!L14/1000*附表1_模型產出係數!L$20*(1+附表1_模型產出係數!$J$44)*附表1_模型產出係數!$J$45</f>
        <v>0</v>
      </c>
      <c r="K36" s="23">
        <f>(($D36+$E36)*附表1_模型產出係數!M14/1000*附表1_模型產出係數!M$20+
$F36*附表1_模型產出係數!$M37/1000*附表1_模型產出係數!M$43)*(1+附表1_模型產出係數!$J$44)*附表1_模型產出係數!$J$45</f>
        <v>0</v>
      </c>
      <c r="L36" s="24">
        <f>(($D36+$E36)*附表1_模型產出係數!N14/1000*附表1_模型產出係數!N$20+
$G36*附表1_模型產出係數!$N37/1000*附表1_模型產出係數!N$43)*(1+附表1_模型產出係數!$J$44)*附表1_模型產出係數!$J$45</f>
        <v>0</v>
      </c>
      <c r="M36" s="268"/>
      <c r="N36" s="278"/>
      <c r="O36" s="280"/>
      <c r="P36" s="280"/>
      <c r="Q36" s="280"/>
      <c r="R36" s="280"/>
      <c r="S36" s="280"/>
      <c r="IT36" s="268"/>
      <c r="IU36" s="268"/>
      <c r="IV36" s="268"/>
      <c r="IW36" s="268"/>
      <c r="IX36" s="268"/>
      <c r="IY36" s="268"/>
    </row>
    <row r="37" spans="1:259" ht="16.5" x14ac:dyDescent="0.25">
      <c r="A37" s="278" t="s">
        <v>16</v>
      </c>
      <c r="B37" s="20">
        <v>11</v>
      </c>
      <c r="C37" s="21" t="s">
        <v>259</v>
      </c>
      <c r="D37" s="164">
        <f>表4_公司資料表!F18</f>
        <v>0</v>
      </c>
      <c r="E37" s="164">
        <f>SUMIF('表8_特殊業務資料表(颱風洪水)'!$A:$A,"F"&amp;表6_颱風洪水損失評估!$A37&amp;"Q",'表8_特殊業務資料表(颱風洪水)'!$O:$O)</f>
        <v>0</v>
      </c>
      <c r="F37" s="165">
        <f>SUMIF('表8_特殊業務資料表(颱風洪水)'!$A:$A,"F"&amp;表6_颱風洪水損失評估!$A37&amp;"L",'表8_特殊業務資料表(颱風洪水)'!$X:$X)</f>
        <v>0</v>
      </c>
      <c r="G37" s="166">
        <f>SUMIF('表8_特殊業務資料表(颱風洪水)'!$A:$A,"F"&amp;表6_颱風洪水損失評估!$A37&amp;"L",'表8_特殊業務資料表(颱風洪水)'!$Y:$Y)</f>
        <v>0</v>
      </c>
      <c r="H37" s="22">
        <f>($D37+$E37+$G37)*附表1_模型產出係數!J15/1000*附表1_模型產出係數!J$20*(1+附表1_模型產出係數!$J$44)*附表1_模型產出係數!$J$45</f>
        <v>0</v>
      </c>
      <c r="I37" s="23">
        <f>($D37+$E37+$G37)*附表1_模型產出係數!K15/1000*附表1_模型產出係數!K$20*(1+附表1_模型產出係數!$J$44)*附表1_模型產出係數!$J$45</f>
        <v>0</v>
      </c>
      <c r="J37" s="23">
        <f>($D37+$E37+$G37)*附表1_模型產出係數!L15/1000*附表1_模型產出係數!L$20*(1+附表1_模型產出係數!$J$44)*附表1_模型產出係數!$J$45</f>
        <v>0</v>
      </c>
      <c r="K37" s="23">
        <f>(($D37+$E37)*附表1_模型產出係數!M15/1000*附表1_模型產出係數!M$20+
$F37*附表1_模型產出係數!$M38/1000*附表1_模型產出係數!M$43)*(1+附表1_模型產出係數!$J$44)*附表1_模型產出係數!$J$45</f>
        <v>0</v>
      </c>
      <c r="L37" s="24">
        <f>(($D37+$E37)*附表1_模型產出係數!N15/1000*附表1_模型產出係數!N$20+
$G37*附表1_模型產出係數!$N38/1000*附表1_模型產出係數!N$43)*(1+附表1_模型產出係數!$J$44)*附表1_模型產出係數!$J$45</f>
        <v>0</v>
      </c>
      <c r="M37" s="268"/>
      <c r="N37" s="278"/>
      <c r="O37" s="280"/>
      <c r="P37" s="280"/>
      <c r="Q37" s="280"/>
      <c r="R37" s="280"/>
      <c r="S37" s="280"/>
      <c r="IT37" s="268"/>
      <c r="IU37" s="268"/>
      <c r="IV37" s="268"/>
      <c r="IW37" s="268"/>
      <c r="IX37" s="268"/>
      <c r="IY37" s="268"/>
    </row>
    <row r="38" spans="1:259" ht="16.5" x14ac:dyDescent="0.25">
      <c r="A38" s="278" t="s">
        <v>17</v>
      </c>
      <c r="B38" s="20">
        <v>12</v>
      </c>
      <c r="C38" s="21" t="s">
        <v>260</v>
      </c>
      <c r="D38" s="164">
        <f>表4_公司資料表!F19</f>
        <v>0</v>
      </c>
      <c r="E38" s="164">
        <f>SUMIF('表8_特殊業務資料表(颱風洪水)'!$A:$A,"F"&amp;表6_颱風洪水損失評估!$A38&amp;"Q",'表8_特殊業務資料表(颱風洪水)'!$O:$O)</f>
        <v>0</v>
      </c>
      <c r="F38" s="165">
        <f>SUMIF('表8_特殊業務資料表(颱風洪水)'!$A:$A,"F"&amp;表6_颱風洪水損失評估!$A38&amp;"L",'表8_特殊業務資料表(颱風洪水)'!$X:$X)</f>
        <v>0</v>
      </c>
      <c r="G38" s="166">
        <f>SUMIF('表8_特殊業務資料表(颱風洪水)'!$A:$A,"F"&amp;表6_颱風洪水損失評估!$A38&amp;"L",'表8_特殊業務資料表(颱風洪水)'!$Y:$Y)</f>
        <v>0</v>
      </c>
      <c r="H38" s="22">
        <f>($D38+$E38+$G38)*附表1_模型產出係數!J16/1000*附表1_模型產出係數!J$20*(1+附表1_模型產出係數!$J$44)*附表1_模型產出係數!$J$45</f>
        <v>0</v>
      </c>
      <c r="I38" s="23">
        <f>($D38+$E38+$G38)*附表1_模型產出係數!K16/1000*附表1_模型產出係數!K$20*(1+附表1_模型產出係數!$J$44)*附表1_模型產出係數!$J$45</f>
        <v>0</v>
      </c>
      <c r="J38" s="23">
        <f>($D38+$E38+$G38)*附表1_模型產出係數!L16/1000*附表1_模型產出係數!L$20*(1+附表1_模型產出係數!$J$44)*附表1_模型產出係數!$J$45</f>
        <v>0</v>
      </c>
      <c r="K38" s="23">
        <f>(($D38+$E38)*附表1_模型產出係數!M16/1000*附表1_模型產出係數!M$20+
$F38*附表1_模型產出係數!$M39/1000*附表1_模型產出係數!M$43)*(1+附表1_模型產出係數!$J$44)*附表1_模型產出係數!$J$45</f>
        <v>0</v>
      </c>
      <c r="L38" s="24">
        <f>(($D38+$E38)*附表1_模型產出係數!N16/1000*附表1_模型產出係數!N$20+
$G38*附表1_模型產出係數!$N39/1000*附表1_模型產出係數!N$43)*(1+附表1_模型產出係數!$J$44)*附表1_模型產出係數!$J$45</f>
        <v>0</v>
      </c>
      <c r="M38" s="268"/>
      <c r="N38" s="278"/>
      <c r="O38" s="280"/>
      <c r="P38" s="280"/>
      <c r="Q38" s="280"/>
      <c r="R38" s="280"/>
      <c r="S38" s="280"/>
      <c r="IT38" s="268"/>
      <c r="IU38" s="268"/>
      <c r="IV38" s="268"/>
      <c r="IW38" s="268"/>
      <c r="IX38" s="268"/>
      <c r="IY38" s="268"/>
    </row>
    <row r="39" spans="1:259" ht="16.5" x14ac:dyDescent="0.25">
      <c r="A39" s="278" t="s">
        <v>611</v>
      </c>
      <c r="B39" s="20">
        <v>13</v>
      </c>
      <c r="C39" s="21" t="s">
        <v>261</v>
      </c>
      <c r="D39" s="164">
        <f>表4_公司資料表!F20</f>
        <v>0</v>
      </c>
      <c r="E39" s="164">
        <f>SUMIF('表8_特殊業務資料表(颱風洪水)'!$A:$A,"F"&amp;表6_颱風洪水損失評估!$A39&amp;"Q",'表8_特殊業務資料表(颱風洪水)'!$O:$O)</f>
        <v>0</v>
      </c>
      <c r="F39" s="165">
        <f>SUMIF('表8_特殊業務資料表(颱風洪水)'!$A:$A,"F"&amp;表6_颱風洪水損失評估!$A39&amp;"L",'表8_特殊業務資料表(颱風洪水)'!$X:$X)</f>
        <v>0</v>
      </c>
      <c r="G39" s="166">
        <f>SUMIF('表8_特殊業務資料表(颱風洪水)'!$A:$A,"F"&amp;表6_颱風洪水損失評估!$A39&amp;"L",'表8_特殊業務資料表(颱風洪水)'!$Y:$Y)</f>
        <v>0</v>
      </c>
      <c r="H39" s="22">
        <f>($D39+$E39+$G39)*附表1_模型產出係數!J17/1000*附表1_模型產出係數!J$20*(1+附表1_模型產出係數!$J$44)*附表1_模型產出係數!$J$45</f>
        <v>0</v>
      </c>
      <c r="I39" s="23">
        <f>($D39+$E39+$G39)*附表1_模型產出係數!K17/1000*附表1_模型產出係數!K$20*(1+附表1_模型產出係數!$J$44)*附表1_模型產出係數!$J$45</f>
        <v>0</v>
      </c>
      <c r="J39" s="23">
        <f>($D39+$E39+$G39)*附表1_模型產出係數!L17/1000*附表1_模型產出係數!L$20*(1+附表1_模型產出係數!$J$44)*附表1_模型產出係數!$J$45</f>
        <v>0</v>
      </c>
      <c r="K39" s="23">
        <f>(($D39+$E39)*附表1_模型產出係數!M17/1000*附表1_模型產出係數!M$20+
$F39*附表1_模型產出係數!$M40/1000*附表1_模型產出係數!M$43)*(1+附表1_模型產出係數!$J$44)*附表1_模型產出係數!$J$45</f>
        <v>0</v>
      </c>
      <c r="L39" s="24">
        <f>(($D39+$E39)*附表1_模型產出係數!N17/1000*附表1_模型產出係數!N$20+
$G39*附表1_模型產出係數!$N40/1000*附表1_模型產出係數!N$43)*(1+附表1_模型產出係數!$J$44)*附表1_模型產出係數!$J$45</f>
        <v>0</v>
      </c>
      <c r="M39" s="268"/>
      <c r="N39" s="268"/>
      <c r="O39" s="268"/>
      <c r="IT39" s="268"/>
      <c r="IU39" s="268"/>
      <c r="IV39" s="268"/>
      <c r="IW39" s="268"/>
      <c r="IX39" s="268"/>
      <c r="IY39" s="268"/>
    </row>
    <row r="40" spans="1:259" ht="16.5" x14ac:dyDescent="0.25">
      <c r="A40" s="278" t="s">
        <v>612</v>
      </c>
      <c r="B40" s="20">
        <v>14</v>
      </c>
      <c r="C40" s="25" t="s">
        <v>262</v>
      </c>
      <c r="D40" s="164">
        <f>表4_公司資料表!F21</f>
        <v>0</v>
      </c>
      <c r="E40" s="164">
        <f>SUMIF('表8_特殊業務資料表(颱風洪水)'!$A:$A,"F"&amp;表6_颱風洪水損失評估!$A40&amp;"Q",'表8_特殊業務資料表(颱風洪水)'!$O:$O)</f>
        <v>0</v>
      </c>
      <c r="F40" s="165">
        <f>SUMIF('表8_特殊業務資料表(颱風洪水)'!$A:$A,"F"&amp;表6_颱風洪水損失評估!$A40&amp;"L",'表8_特殊業務資料表(颱風洪水)'!$X:$X)</f>
        <v>0</v>
      </c>
      <c r="G40" s="166">
        <f>SUMIF('表8_特殊業務資料表(颱風洪水)'!$A:$A,"F"&amp;表6_颱風洪水損失評估!$A40&amp;"L",'表8_特殊業務資料表(颱風洪水)'!$Y:$Y)</f>
        <v>0</v>
      </c>
      <c r="H40" s="22">
        <f>($D40+$E40+$G40)*附表1_模型產出係數!J18/1000*附表1_模型產出係數!J$20*(1+附表1_模型產出係數!$J$44)*附表1_模型產出係數!$J$45</f>
        <v>0</v>
      </c>
      <c r="I40" s="23">
        <f>($D40+$E40+$G40)*附表1_模型產出係數!K18/1000*附表1_模型產出係數!K$20*(1+附表1_模型產出係數!$J$44)*附表1_模型產出係數!$J$45</f>
        <v>0</v>
      </c>
      <c r="J40" s="23">
        <f>($D40+$E40+$G40)*附表1_模型產出係數!L18/1000*附表1_模型產出係數!L$20*(1+附表1_模型產出係數!$J$44)*附表1_模型產出係數!$J$45</f>
        <v>0</v>
      </c>
      <c r="K40" s="23">
        <f>(($D40+$E40)*附表1_模型產出係數!M18/1000*附表1_模型產出係數!M$20+
$F40*附表1_模型產出係數!$M41/1000*附表1_模型產出係數!M$43)*(1+附表1_模型產出係數!$J$44)*附表1_模型產出係數!$J$45</f>
        <v>0</v>
      </c>
      <c r="L40" s="24">
        <f>(($D40+$E40)*附表1_模型產出係數!N18/1000*附表1_模型產出係數!N$20+
$G40*附表1_模型產出係數!$N41/1000*附表1_模型產出係數!N$43)*(1+附表1_模型產出係數!$J$44)*附表1_模型產出係數!$J$45</f>
        <v>0</v>
      </c>
      <c r="M40" s="268"/>
      <c r="N40" s="268"/>
      <c r="O40" s="268"/>
      <c r="IT40" s="268"/>
      <c r="IU40" s="268"/>
      <c r="IV40" s="268"/>
      <c r="IW40" s="268"/>
      <c r="IX40" s="268"/>
      <c r="IY40" s="268"/>
    </row>
    <row r="41" spans="1:259" ht="17.25" thickBot="1" x14ac:dyDescent="0.3">
      <c r="A41" s="278" t="s">
        <v>267</v>
      </c>
      <c r="B41" s="601" t="s">
        <v>264</v>
      </c>
      <c r="C41" s="602"/>
      <c r="D41" s="27">
        <f t="shared" ref="D41:L41" si="1">SUM(D26:D40)</f>
        <v>0</v>
      </c>
      <c r="E41" s="27">
        <f t="shared" si="1"/>
        <v>0</v>
      </c>
      <c r="F41" s="167">
        <f t="shared" si="1"/>
        <v>0</v>
      </c>
      <c r="G41" s="168">
        <f t="shared" si="1"/>
        <v>0</v>
      </c>
      <c r="H41" s="367">
        <f t="shared" si="1"/>
        <v>0</v>
      </c>
      <c r="I41" s="27">
        <f t="shared" si="1"/>
        <v>0</v>
      </c>
      <c r="J41" s="27">
        <f t="shared" si="1"/>
        <v>0</v>
      </c>
      <c r="K41" s="27">
        <f t="shared" si="1"/>
        <v>0</v>
      </c>
      <c r="L41" s="28">
        <f t="shared" si="1"/>
        <v>0</v>
      </c>
      <c r="M41" s="268"/>
      <c r="N41" s="268"/>
      <c r="O41" s="268"/>
      <c r="IT41" s="268"/>
      <c r="IU41" s="268"/>
      <c r="IV41" s="268"/>
      <c r="IW41" s="268"/>
      <c r="IX41" s="268"/>
      <c r="IY41" s="268"/>
    </row>
    <row r="42" spans="1:259" s="268" customFormat="1" x14ac:dyDescent="0.25">
      <c r="A42" s="278"/>
      <c r="B42" s="283"/>
      <c r="C42" s="283"/>
      <c r="X42" s="282"/>
    </row>
    <row r="43" spans="1:259" s="268" customFormat="1" x14ac:dyDescent="0.25">
      <c r="A43" s="278"/>
      <c r="X43" s="282"/>
    </row>
    <row r="44" spans="1:259" s="268" customFormat="1" ht="17.25" thickBot="1" x14ac:dyDescent="0.3">
      <c r="A44" s="278"/>
      <c r="B44" s="266" t="s">
        <v>401</v>
      </c>
      <c r="C44" s="269"/>
      <c r="D44" s="269"/>
      <c r="E44" s="269"/>
      <c r="F44" s="269"/>
      <c r="G44" s="269"/>
      <c r="H44" s="269"/>
      <c r="I44" s="269"/>
      <c r="J44" s="269"/>
      <c r="K44" s="269"/>
      <c r="L44" s="269"/>
      <c r="M44" s="269"/>
      <c r="N44" s="269"/>
      <c r="O44" s="269"/>
      <c r="S44" s="267" t="s">
        <v>236</v>
      </c>
      <c r="X44" s="278"/>
    </row>
    <row r="45" spans="1:259" ht="16.5" customHeight="1" x14ac:dyDescent="0.25">
      <c r="A45" s="593" t="s">
        <v>27</v>
      </c>
      <c r="B45" s="594" t="s">
        <v>139</v>
      </c>
      <c r="C45" s="596" t="s">
        <v>405</v>
      </c>
      <c r="D45" s="598" t="s">
        <v>266</v>
      </c>
      <c r="E45" s="599"/>
      <c r="F45" s="599"/>
      <c r="G45" s="599"/>
      <c r="H45" s="599"/>
      <c r="I45" s="599"/>
      <c r="J45" s="599"/>
      <c r="K45" s="599"/>
      <c r="L45" s="599"/>
      <c r="M45" s="599"/>
      <c r="N45" s="600"/>
      <c r="O45" s="583" t="s">
        <v>242</v>
      </c>
      <c r="P45" s="585" t="s">
        <v>243</v>
      </c>
      <c r="Q45" s="585"/>
      <c r="R45" s="585"/>
      <c r="S45" s="586"/>
      <c r="T45" s="268"/>
      <c r="AA45" s="278"/>
      <c r="IT45" s="268"/>
      <c r="IU45" s="268"/>
      <c r="IV45" s="268"/>
      <c r="IW45" s="268"/>
    </row>
    <row r="46" spans="1:259" ht="49.5" x14ac:dyDescent="0.25">
      <c r="A46" s="593"/>
      <c r="B46" s="595"/>
      <c r="C46" s="597"/>
      <c r="D46" s="66" t="s">
        <v>197</v>
      </c>
      <c r="E46" s="391" t="s">
        <v>467</v>
      </c>
      <c r="F46" s="391" t="s">
        <v>468</v>
      </c>
      <c r="G46" s="66" t="s">
        <v>198</v>
      </c>
      <c r="H46" s="391" t="s">
        <v>469</v>
      </c>
      <c r="I46" s="391" t="s">
        <v>470</v>
      </c>
      <c r="J46" s="66" t="s">
        <v>199</v>
      </c>
      <c r="K46" s="66" t="s">
        <v>200</v>
      </c>
      <c r="L46" s="66" t="s">
        <v>201</v>
      </c>
      <c r="M46" s="66" t="s">
        <v>202</v>
      </c>
      <c r="N46" s="110" t="s">
        <v>203</v>
      </c>
      <c r="O46" s="584"/>
      <c r="P46" s="122" t="s">
        <v>244</v>
      </c>
      <c r="Q46" s="122" t="s">
        <v>245</v>
      </c>
      <c r="R46" s="122" t="s">
        <v>246</v>
      </c>
      <c r="S46" s="19" t="s">
        <v>247</v>
      </c>
      <c r="T46" s="268"/>
      <c r="AA46" s="278"/>
      <c r="IT46" s="268"/>
      <c r="IU46" s="268"/>
      <c r="IV46" s="268"/>
      <c r="IW46" s="268"/>
    </row>
    <row r="47" spans="1:259" ht="16.5" x14ac:dyDescent="0.25">
      <c r="A47" s="278" t="s">
        <v>5</v>
      </c>
      <c r="B47" s="20">
        <v>1</v>
      </c>
      <c r="C47" s="21" t="s">
        <v>248</v>
      </c>
      <c r="D47" s="355">
        <f>表4_公司資料表!J29</f>
        <v>0</v>
      </c>
      <c r="E47" s="404">
        <f>SUMIF('表8_特殊業務資料表(颱風洪水)'!$A:$A,"E1"&amp;表6_颱風洪水損失評估!$A47&amp;"Q",'表8_特殊業務資料表(颱風洪水)'!$N:$N)</f>
        <v>0</v>
      </c>
      <c r="F47" s="405">
        <f>SUMIF('表8_特殊業務資料表(颱風洪水)'!$A:$A,"E1"&amp;表6_颱風洪水損失評估!$A47&amp;"L",'表8_特殊業務資料表(颱風洪水)'!$W:$W)</f>
        <v>0</v>
      </c>
      <c r="G47" s="399">
        <f>表4_公司資料表!K29</f>
        <v>0</v>
      </c>
      <c r="H47" s="404">
        <f>SUMIF('表8_特殊業務資料表(颱風洪水)'!$A:$A,"E2"&amp;表6_颱風洪水損失評估!$A47&amp;"Q",'表8_特殊業務資料表(颱風洪水)'!$N:$N)</f>
        <v>0</v>
      </c>
      <c r="I47" s="405">
        <f>SUMIF('表8_特殊業務資料表(颱風洪水)'!$A:$A,"E2"&amp;表6_颱風洪水損失評估!$A47&amp;"L",'表8_特殊業務資料表(颱風洪水)'!$W:$W)</f>
        <v>0</v>
      </c>
      <c r="J47" s="355">
        <f>表4_公司資料表!L29</f>
        <v>0</v>
      </c>
      <c r="K47" s="355">
        <f>表4_公司資料表!M29</f>
        <v>0</v>
      </c>
      <c r="L47" s="355">
        <f>表4_公司資料表!N29</f>
        <v>0</v>
      </c>
      <c r="M47" s="355">
        <f>表4_公司資料表!O29</f>
        <v>0</v>
      </c>
      <c r="N47" s="355">
        <f>表4_公司資料表!P29</f>
        <v>0</v>
      </c>
      <c r="O47" s="111">
        <f>((($D47+$E47+$F47)*'附表1_模型產出係數(水工)'!R5*'附表1_模型產出係數(水工)'!$Q$79)+(($G47+$H47+$I47)*'附表1_模型產出係數(水工)'!Y5*'附表1_模型產出係數(水工)'!$R$79)+($J47*'附表1_模型產出係數(水工)'!R43*'附表1_模型產出係數(水工)'!$S$79)+($K47*'附表1_模型產出係數(水工)'!Y43*'附表1_模型產出係數(水工)'!$T$79)+($L47*'附表1_模型產出係數(水工)'!Y24*'附表1_模型產出係數(水工)'!$U$79)+($M47*'附表1_模型產出係數(水工)'!R24*'附表1_模型產出係數(水工)'!$V$79)+($N47*'附表1_模型產出係數(水工)'!R62*'附表1_模型產出係數(水工)'!$W$79))/1000*(1+'附表1_模型產出係數(水工)'!$Q$80)*附表1_模型產出係數!$J$45</f>
        <v>0</v>
      </c>
      <c r="P47" s="23">
        <f>((($D47+$E47+$F47)*'附表1_模型產出係數(水工)'!S5*'附表1_模型產出係數(水工)'!$Q$79)+(($G47+$H47+$I47)*'附表1_模型產出係數(水工)'!Z5*'附表1_模型產出係數(水工)'!$R$79)+($J47*'附表1_模型產出係數(水工)'!S43*'附表1_模型產出係數(水工)'!$S$79)+($K47*'附表1_模型產出係數(水工)'!Z43*'附表1_模型產出係數(水工)'!$T$79)+($L47*'附表1_模型產出係數(水工)'!Z24*'附表1_模型產出係數(水工)'!$U$79)+($M47*'附表1_模型產出係數(水工)'!S24*'附表1_模型產出係數(水工)'!$V$79)+($N47*'附表1_模型產出係數(水工)'!S62*'附表1_模型產出係數(水工)'!$W$79))/1000*(1+'附表1_模型產出係數(水工)'!$Q$80)*附表1_模型產出係數!$J$45</f>
        <v>0</v>
      </c>
      <c r="Q47" s="23">
        <f>((($D47+$E47+$F47)*'附表1_模型產出係數(水工)'!T5*'附表1_模型產出係數(水工)'!$Q$79)+(($G47+$H47+$I47)*'附表1_模型產出係數(水工)'!AA5*'附表1_模型產出係數(水工)'!$R$79)+($J47*'附表1_模型產出係數(水工)'!T43*'附表1_模型產出係數(水工)'!$S$79)+($K47*'附表1_模型產出係數(水工)'!AA43*'附表1_模型產出係數(水工)'!$T$79)+($L47*'附表1_模型產出係數(水工)'!AA24*'附表1_模型產出係數(水工)'!$U$79)+($M47*'附表1_模型產出係數(水工)'!T24*'附表1_模型產出係數(水工)'!$V$79)+($N47*'附表1_模型產出係數(水工)'!T62*'附表1_模型產出係數(水工)'!$W$79))/1000*(1+'附表1_模型產出係數(水工)'!$Q$80)*附表1_模型產出係數!$J$45</f>
        <v>0</v>
      </c>
      <c r="R47" s="23">
        <f>((($D47+$E47+$F47)*'附表1_模型產出係數(水工)'!U5*'附表1_模型產出係數(水工)'!$Q$79)+(($G47+$H47+$I47)*'附表1_模型產出係數(水工)'!AB5*'附表1_模型產出係數(水工)'!$R$79)+($J47*'附表1_模型產出係數(水工)'!U43*'附表1_模型產出係數(水工)'!$S$79)+($K47*'附表1_模型產出係數(水工)'!AB43*'附表1_模型產出係數(水工)'!$T$79)+($L47*'附表1_模型產出係數(水工)'!AB24*'附表1_模型產出係數(水工)'!$U$79)+($M47*'附表1_模型產出係數(水工)'!U24*'附表1_模型產出係數(水工)'!$V$79)+($N47*'附表1_模型產出係數(水工)'!U62*'附表1_模型產出係數(水工)'!$W$79))/1000*(1+'附表1_模型產出係數(水工)'!$Q$80)*附表1_模型產出係數!$J$45</f>
        <v>0</v>
      </c>
      <c r="S47" s="24">
        <f>(((($D47+$E47)*'附表1_模型產出係數(水工)'!V5+$F47*'附表1_模型產出係數(水工)'!AU5)*'附表1_模型產出係數(水工)'!$Q$79)+((($G47+$H47)*'附表1_模型產出係數(水工)'!AC5+$I47*'附表1_模型產出係數(水工)'!AU24)*'附表1_模型產出係數(水工)'!$R$79)+($J47*'附表1_模型產出係數(水工)'!V43*'附表1_模型產出係數(水工)'!$S$79)+($K47*'附表1_模型產出係數(水工)'!AC43*'附表1_模型產出係數(水工)'!$T$79)+($L47*'附表1_模型產出係數(水工)'!AC24*'附表1_模型產出係數(水工)'!$U$79)+($M47*'附表1_模型產出係數(水工)'!V24*'附表1_模型產出係數(水工)'!$V$79)+($N47*'附表1_模型產出係數(水工)'!V62*'附表1_模型產出係數(水工)'!$W$79))/1000*(1+'附表1_模型產出係數(水工)'!$Q$80)*附表1_模型產出係數!$J$45</f>
        <v>0</v>
      </c>
      <c r="T47" s="268"/>
      <c r="AA47" s="278"/>
      <c r="AB47" s="279"/>
      <c r="AC47" s="279"/>
      <c r="AD47" s="279"/>
      <c r="AE47" s="279"/>
      <c r="AF47" s="279"/>
      <c r="AG47" s="277"/>
      <c r="AH47" s="277"/>
      <c r="AI47" s="277"/>
      <c r="AJ47" s="277"/>
      <c r="AK47" s="277"/>
      <c r="IT47" s="268"/>
      <c r="IU47" s="268"/>
      <c r="IV47" s="268"/>
      <c r="IW47" s="268"/>
    </row>
    <row r="48" spans="1:259" ht="16.5" x14ac:dyDescent="0.25">
      <c r="A48" s="278" t="s">
        <v>6</v>
      </c>
      <c r="B48" s="20">
        <v>1.1000000000000001</v>
      </c>
      <c r="C48" s="21" t="s">
        <v>249</v>
      </c>
      <c r="D48" s="355">
        <f>表4_公司資料表!J30</f>
        <v>0</v>
      </c>
      <c r="E48" s="404">
        <f>SUMIF('表8_特殊業務資料表(颱風洪水)'!$A:$A,"E1"&amp;表6_颱風洪水損失評估!$A48&amp;"Q",'表8_特殊業務資料表(颱風洪水)'!$N:$N)</f>
        <v>0</v>
      </c>
      <c r="F48" s="405">
        <f>SUMIF('表8_特殊業務資料表(颱風洪水)'!$A:$A,"E1"&amp;表6_颱風洪水損失評估!$A48&amp;"L",'表8_特殊業務資料表(颱風洪水)'!$W:$W)</f>
        <v>0</v>
      </c>
      <c r="G48" s="399">
        <f>表4_公司資料表!K30</f>
        <v>0</v>
      </c>
      <c r="H48" s="404">
        <f>SUMIF('表8_特殊業務資料表(颱風洪水)'!$A:$A,"E2"&amp;表6_颱風洪水損失評估!$A48&amp;"Q",'表8_特殊業務資料表(颱風洪水)'!$N:$N)</f>
        <v>0</v>
      </c>
      <c r="I48" s="405">
        <f>SUMIF('表8_特殊業務資料表(颱風洪水)'!$A:$A,"E2"&amp;表6_颱風洪水損失評估!$A48&amp;"L",'表8_特殊業務資料表(颱風洪水)'!$W:$W)</f>
        <v>0</v>
      </c>
      <c r="J48" s="355">
        <f>表4_公司資料表!L30</f>
        <v>0</v>
      </c>
      <c r="K48" s="355">
        <f>表4_公司資料表!M30</f>
        <v>0</v>
      </c>
      <c r="L48" s="355">
        <f>表4_公司資料表!N30</f>
        <v>0</v>
      </c>
      <c r="M48" s="355">
        <f>表4_公司資料表!O30</f>
        <v>0</v>
      </c>
      <c r="N48" s="355">
        <f>表4_公司資料表!P30</f>
        <v>0</v>
      </c>
      <c r="O48" s="111">
        <f>((($D48+$E48+$F48)*'附表1_模型產出係數(水工)'!R6*'附表1_模型產出係數(水工)'!$Q$79)+(($G48+$H48+$I48)*'附表1_模型產出係數(水工)'!Y6*'附表1_模型產出係數(水工)'!$R$79)+($J48*'附表1_模型產出係數(水工)'!R44*'附表1_模型產出係數(水工)'!$S$79)+($K48*'附表1_模型產出係數(水工)'!Y44*'附表1_模型產出係數(水工)'!$T$79)+($L48*'附表1_模型產出係數(水工)'!Y25*'附表1_模型產出係數(水工)'!$U$79)+($M48*'附表1_模型產出係數(水工)'!R25*'附表1_模型產出係數(水工)'!$V$79)+($N48*'附表1_模型產出係數(水工)'!R63*'附表1_模型產出係數(水工)'!$W$79))/1000*(1+'附表1_模型產出係數(水工)'!$Q$80)*附表1_模型產出係數!$J$45</f>
        <v>0</v>
      </c>
      <c r="P48" s="23">
        <f>((($D48+$E48+$F48)*'附表1_模型產出係數(水工)'!S6*'附表1_模型產出係數(水工)'!$Q$79)+(($G48+$H48+$I48)*'附表1_模型產出係數(水工)'!Z6*'附表1_模型產出係數(水工)'!$R$79)+($J48*'附表1_模型產出係數(水工)'!S44*'附表1_模型產出係數(水工)'!$S$79)+($K48*'附表1_模型產出係數(水工)'!Z44*'附表1_模型產出係數(水工)'!$T$79)+($L48*'附表1_模型產出係數(水工)'!Z25*'附表1_模型產出係數(水工)'!$U$79)+($M48*'附表1_模型產出係數(水工)'!S25*'附表1_模型產出係數(水工)'!$V$79)+($N48*'附表1_模型產出係數(水工)'!S63*'附表1_模型產出係數(水工)'!$W$79))/1000*(1+'附表1_模型產出係數(水工)'!$Q$80)*附表1_模型產出係數!$J$45</f>
        <v>0</v>
      </c>
      <c r="Q48" s="23">
        <f>((($D48+$E48+$F48)*'附表1_模型產出係數(水工)'!T6*'附表1_模型產出係數(水工)'!$Q$79)+(($G48+$H48+$I48)*'附表1_模型產出係數(水工)'!AA6*'附表1_模型產出係數(水工)'!$R$79)+($J48*'附表1_模型產出係數(水工)'!T44*'附表1_模型產出係數(水工)'!$S$79)+($K48*'附表1_模型產出係數(水工)'!AA44*'附表1_模型產出係數(水工)'!$T$79)+($L48*'附表1_模型產出係數(水工)'!AA25*'附表1_模型產出係數(水工)'!$U$79)+($M48*'附表1_模型產出係數(水工)'!T25*'附表1_模型產出係數(水工)'!$V$79)+($N48*'附表1_模型產出係數(水工)'!T63*'附表1_模型產出係數(水工)'!$W$79))/1000*(1+'附表1_模型產出係數(水工)'!$Q$80)*附表1_模型產出係數!$J$45</f>
        <v>0</v>
      </c>
      <c r="R48" s="23">
        <f>((($D48+$E48+$F48)*'附表1_模型產出係數(水工)'!U6*'附表1_模型產出係數(水工)'!$Q$79)+(($G48+$H48+$I48)*'附表1_模型產出係數(水工)'!AB6*'附表1_模型產出係數(水工)'!$R$79)+($J48*'附表1_模型產出係數(水工)'!U44*'附表1_模型產出係數(水工)'!$S$79)+($K48*'附表1_模型產出係數(水工)'!AB44*'附表1_模型產出係數(水工)'!$T$79)+($L48*'附表1_模型產出係數(水工)'!AB25*'附表1_模型產出係數(水工)'!$U$79)+($M48*'附表1_模型產出係數(水工)'!U25*'附表1_模型產出係數(水工)'!$V$79)+($N48*'附表1_模型產出係數(水工)'!U63*'附表1_模型產出係數(水工)'!$W$79))/1000*(1+'附表1_模型產出係數(水工)'!$Q$80)*附表1_模型產出係數!$J$45</f>
        <v>0</v>
      </c>
      <c r="S48" s="24">
        <f>(((($D48+$E48)*'附表1_模型產出係數(水工)'!V6+$F48*'附表1_模型產出係數(水工)'!AU6)*'附表1_模型產出係數(水工)'!$Q$79)+((($G48+$H48)*'附表1_模型產出係數(水工)'!AC6+$I48*'附表1_模型產出係數(水工)'!AU25)*'附表1_模型產出係數(水工)'!$R$79)+($J48*'附表1_模型產出係數(水工)'!V44*'附表1_模型產出係數(水工)'!$S$79)+($K48*'附表1_模型產出係數(水工)'!AC44*'附表1_模型產出係數(水工)'!$T$79)+($L48*'附表1_模型產出係數(水工)'!AC25*'附表1_模型產出係數(水工)'!$U$79)+($M48*'附表1_模型產出係數(水工)'!V25*'附表1_模型產出係數(水工)'!$V$79)+($N48*'附表1_模型產出係數(水工)'!V63*'附表1_模型產出係數(水工)'!$W$79))/1000*(1+'附表1_模型產出係數(水工)'!$Q$80)*附表1_模型產出係數!$J$45</f>
        <v>0</v>
      </c>
      <c r="T48" s="268"/>
      <c r="AA48" s="278"/>
      <c r="IT48" s="268"/>
      <c r="IU48" s="268"/>
      <c r="IV48" s="268"/>
      <c r="IW48" s="268"/>
    </row>
    <row r="49" spans="1:257" ht="16.5" x14ac:dyDescent="0.25">
      <c r="A49" s="278" t="s">
        <v>7</v>
      </c>
      <c r="B49" s="20">
        <v>2</v>
      </c>
      <c r="C49" s="21" t="s">
        <v>250</v>
      </c>
      <c r="D49" s="355">
        <f>表4_公司資料表!J31</f>
        <v>0</v>
      </c>
      <c r="E49" s="404">
        <f>SUMIF('表8_特殊業務資料表(颱風洪水)'!$A:$A,"E1"&amp;表6_颱風洪水損失評估!$A49&amp;"Q",'表8_特殊業務資料表(颱風洪水)'!$N:$N)</f>
        <v>0</v>
      </c>
      <c r="F49" s="405">
        <f>SUMIF('表8_特殊業務資料表(颱風洪水)'!$A:$A,"E1"&amp;表6_颱風洪水損失評估!$A49&amp;"L",'表8_特殊業務資料表(颱風洪水)'!$W:$W)</f>
        <v>0</v>
      </c>
      <c r="G49" s="399">
        <f>表4_公司資料表!K31</f>
        <v>0</v>
      </c>
      <c r="H49" s="404">
        <f>SUMIF('表8_特殊業務資料表(颱風洪水)'!$A:$A,"E2"&amp;表6_颱風洪水損失評估!$A49&amp;"Q",'表8_特殊業務資料表(颱風洪水)'!$N:$N)</f>
        <v>0</v>
      </c>
      <c r="I49" s="405">
        <f>SUMIF('表8_特殊業務資料表(颱風洪水)'!$A:$A,"E2"&amp;表6_颱風洪水損失評估!$A49&amp;"L",'表8_特殊業務資料表(颱風洪水)'!$W:$W)</f>
        <v>0</v>
      </c>
      <c r="J49" s="355">
        <f>表4_公司資料表!L31</f>
        <v>0</v>
      </c>
      <c r="K49" s="355">
        <f>表4_公司資料表!M31</f>
        <v>0</v>
      </c>
      <c r="L49" s="355">
        <f>表4_公司資料表!N31</f>
        <v>0</v>
      </c>
      <c r="M49" s="355">
        <f>表4_公司資料表!O31</f>
        <v>0</v>
      </c>
      <c r="N49" s="355">
        <f>表4_公司資料表!P31</f>
        <v>0</v>
      </c>
      <c r="O49" s="111">
        <f>((($D49+$E49+$F49)*'附表1_模型產出係數(水工)'!R7*'附表1_模型產出係數(水工)'!$Q$79)+(($G49+$H49+$I49)*'附表1_模型產出係數(水工)'!Y7*'附表1_模型產出係數(水工)'!$R$79)+($J49*'附表1_模型產出係數(水工)'!R45*'附表1_模型產出係數(水工)'!$S$79)+($K49*'附表1_模型產出係數(水工)'!Y45*'附表1_模型產出係數(水工)'!$T$79)+($L49*'附表1_模型產出係數(水工)'!Y26*'附表1_模型產出係數(水工)'!$U$79)+($M49*'附表1_模型產出係數(水工)'!R26*'附表1_模型產出係數(水工)'!$V$79)+($N49*'附表1_模型產出係數(水工)'!R64*'附表1_模型產出係數(水工)'!$W$79))/1000*(1+'附表1_模型產出係數(水工)'!$Q$80)*附表1_模型產出係數!$J$45</f>
        <v>0</v>
      </c>
      <c r="P49" s="23">
        <f>((($D49+$E49+$F49)*'附表1_模型產出係數(水工)'!S7*'附表1_模型產出係數(水工)'!$Q$79)+(($G49+$H49+$I49)*'附表1_模型產出係數(水工)'!Z7*'附表1_模型產出係數(水工)'!$R$79)+($J49*'附表1_模型產出係數(水工)'!S45*'附表1_模型產出係數(水工)'!$S$79)+($K49*'附表1_模型產出係數(水工)'!Z45*'附表1_模型產出係數(水工)'!$T$79)+($L49*'附表1_模型產出係數(水工)'!Z26*'附表1_模型產出係數(水工)'!$U$79)+($M49*'附表1_模型產出係數(水工)'!S26*'附表1_模型產出係數(水工)'!$V$79)+($N49*'附表1_模型產出係數(水工)'!S64*'附表1_模型產出係數(水工)'!$W$79))/1000*(1+'附表1_模型產出係數(水工)'!$Q$80)*附表1_模型產出係數!$J$45</f>
        <v>0</v>
      </c>
      <c r="Q49" s="23">
        <f>((($D49+$E49+$F49)*'附表1_模型產出係數(水工)'!T7*'附表1_模型產出係數(水工)'!$Q$79)+(($G49+$H49+$I49)*'附表1_模型產出係數(水工)'!AA7*'附表1_模型產出係數(水工)'!$R$79)+($J49*'附表1_模型產出係數(水工)'!T45*'附表1_模型產出係數(水工)'!$S$79)+($K49*'附表1_模型產出係數(水工)'!AA45*'附表1_模型產出係數(水工)'!$T$79)+($L49*'附表1_模型產出係數(水工)'!AA26*'附表1_模型產出係數(水工)'!$U$79)+($M49*'附表1_模型產出係數(水工)'!T26*'附表1_模型產出係數(水工)'!$V$79)+($N49*'附表1_模型產出係數(水工)'!T64*'附表1_模型產出係數(水工)'!$W$79))/1000*(1+'附表1_模型產出係數(水工)'!$Q$80)*附表1_模型產出係數!$J$45</f>
        <v>0</v>
      </c>
      <c r="R49" s="23">
        <f>((($D49+$E49+$F49)*'附表1_模型產出係數(水工)'!U7*'附表1_模型產出係數(水工)'!$Q$79)+(($G49+$H49+$I49)*'附表1_模型產出係數(水工)'!AB7*'附表1_模型產出係數(水工)'!$R$79)+($J49*'附表1_模型產出係數(水工)'!U45*'附表1_模型產出係數(水工)'!$S$79)+($K49*'附表1_模型產出係數(水工)'!AB45*'附表1_模型產出係數(水工)'!$T$79)+($L49*'附表1_模型產出係數(水工)'!AB26*'附表1_模型產出係數(水工)'!$U$79)+($M49*'附表1_模型產出係數(水工)'!U26*'附表1_模型產出係數(水工)'!$V$79)+($N49*'附表1_模型產出係數(水工)'!U64*'附表1_模型產出係數(水工)'!$W$79))/1000*(1+'附表1_模型產出係數(水工)'!$Q$80)*附表1_模型產出係數!$J$45</f>
        <v>0</v>
      </c>
      <c r="S49" s="24">
        <f>(((($D49+$E49)*'附表1_模型產出係數(水工)'!V7+$F49*'附表1_模型產出係數(水工)'!AU7)*'附表1_模型產出係數(水工)'!$Q$79)+((($G49+$H49)*'附表1_模型產出係數(水工)'!AC7+$I49*'附表1_模型產出係數(水工)'!AU26)*'附表1_模型產出係數(水工)'!$R$79)+($J49*'附表1_模型產出係數(水工)'!V45*'附表1_模型產出係數(水工)'!$S$79)+($K49*'附表1_模型產出係數(水工)'!AC45*'附表1_模型產出係數(水工)'!$T$79)+($L49*'附表1_模型產出係數(水工)'!AC26*'附表1_模型產出係數(水工)'!$U$79)+($M49*'附表1_模型產出係數(水工)'!V26*'附表1_模型產出係數(水工)'!$V$79)+($N49*'附表1_模型產出係數(水工)'!V64*'附表1_模型產出係數(水工)'!$W$79))/1000*(1+'附表1_模型產出係數(水工)'!$Q$80)*附表1_模型產出係數!$J$45</f>
        <v>0</v>
      </c>
      <c r="T49" s="268"/>
      <c r="AA49" s="278"/>
      <c r="IT49" s="268"/>
      <c r="IU49" s="268"/>
      <c r="IV49" s="268"/>
      <c r="IW49" s="268"/>
    </row>
    <row r="50" spans="1:257" ht="16.5" x14ac:dyDescent="0.25">
      <c r="A50" s="278" t="s">
        <v>8</v>
      </c>
      <c r="B50" s="20">
        <v>3</v>
      </c>
      <c r="C50" s="21" t="s">
        <v>251</v>
      </c>
      <c r="D50" s="355">
        <f>表4_公司資料表!J32</f>
        <v>0</v>
      </c>
      <c r="E50" s="404">
        <f>SUMIF('表8_特殊業務資料表(颱風洪水)'!$A:$A,"E1"&amp;表6_颱風洪水損失評估!$A50&amp;"Q",'表8_特殊業務資料表(颱風洪水)'!$N:$N)</f>
        <v>0</v>
      </c>
      <c r="F50" s="405">
        <f>SUMIF('表8_特殊業務資料表(颱風洪水)'!$A:$A,"E1"&amp;表6_颱風洪水損失評估!$A50&amp;"L",'表8_特殊業務資料表(颱風洪水)'!$W:$W)</f>
        <v>0</v>
      </c>
      <c r="G50" s="399">
        <f>表4_公司資料表!K32</f>
        <v>0</v>
      </c>
      <c r="H50" s="404">
        <f>SUMIF('表8_特殊業務資料表(颱風洪水)'!$A:$A,"E2"&amp;表6_颱風洪水損失評估!$A50&amp;"Q",'表8_特殊業務資料表(颱風洪水)'!$N:$N)</f>
        <v>0</v>
      </c>
      <c r="I50" s="405">
        <f>SUMIF('表8_特殊業務資料表(颱風洪水)'!$A:$A,"E2"&amp;表6_颱風洪水損失評估!$A50&amp;"L",'表8_特殊業務資料表(颱風洪水)'!$W:$W)</f>
        <v>0</v>
      </c>
      <c r="J50" s="355">
        <f>表4_公司資料表!L32</f>
        <v>0</v>
      </c>
      <c r="K50" s="355">
        <f>表4_公司資料表!M32</f>
        <v>0</v>
      </c>
      <c r="L50" s="355">
        <f>表4_公司資料表!N32</f>
        <v>0</v>
      </c>
      <c r="M50" s="355">
        <f>表4_公司資料表!O32</f>
        <v>0</v>
      </c>
      <c r="N50" s="355">
        <f>表4_公司資料表!P32</f>
        <v>0</v>
      </c>
      <c r="O50" s="111">
        <f>((($D50+$E50+$F50)*'附表1_模型產出係數(水工)'!R8*'附表1_模型產出係數(水工)'!$Q$79)+(($G50+$H50+$I50)*'附表1_模型產出係數(水工)'!Y8*'附表1_模型產出係數(水工)'!$R$79)+($J50*'附表1_模型產出係數(水工)'!R46*'附表1_模型產出係數(水工)'!$S$79)+($K50*'附表1_模型產出係數(水工)'!Y46*'附表1_模型產出係數(水工)'!$T$79)+($L50*'附表1_模型產出係數(水工)'!Y27*'附表1_模型產出係數(水工)'!$U$79)+($M50*'附表1_模型產出係數(水工)'!R27*'附表1_模型產出係數(水工)'!$V$79)+($N50*'附表1_模型產出係數(水工)'!R65*'附表1_模型產出係數(水工)'!$W$79))/1000*(1+'附表1_模型產出係數(水工)'!$Q$80)*附表1_模型產出係數!$J$45</f>
        <v>0</v>
      </c>
      <c r="P50" s="23">
        <f>((($D50+$E50+$F50)*'附表1_模型產出係數(水工)'!S8*'附表1_模型產出係數(水工)'!$Q$79)+(($G50+$H50+$I50)*'附表1_模型產出係數(水工)'!Z8*'附表1_模型產出係數(水工)'!$R$79)+($J50*'附表1_模型產出係數(水工)'!S46*'附表1_模型產出係數(水工)'!$S$79)+($K50*'附表1_模型產出係數(水工)'!Z46*'附表1_模型產出係數(水工)'!$T$79)+($L50*'附表1_模型產出係數(水工)'!Z27*'附表1_模型產出係數(水工)'!$U$79)+($M50*'附表1_模型產出係數(水工)'!S27*'附表1_模型產出係數(水工)'!$V$79)+($N50*'附表1_模型產出係數(水工)'!S65*'附表1_模型產出係數(水工)'!$W$79))/1000*(1+'附表1_模型產出係數(水工)'!$Q$80)*附表1_模型產出係數!$J$45</f>
        <v>0</v>
      </c>
      <c r="Q50" s="23">
        <f>((($D50+$E50+$F50)*'附表1_模型產出係數(水工)'!T8*'附表1_模型產出係數(水工)'!$Q$79)+(($G50+$H50+$I50)*'附表1_模型產出係數(水工)'!AA8*'附表1_模型產出係數(水工)'!$R$79)+($J50*'附表1_模型產出係數(水工)'!T46*'附表1_模型產出係數(水工)'!$S$79)+($K50*'附表1_模型產出係數(水工)'!AA46*'附表1_模型產出係數(水工)'!$T$79)+($L50*'附表1_模型產出係數(水工)'!AA27*'附表1_模型產出係數(水工)'!$U$79)+($M50*'附表1_模型產出係數(水工)'!T27*'附表1_模型產出係數(水工)'!$V$79)+($N50*'附表1_模型產出係數(水工)'!T65*'附表1_模型產出係數(水工)'!$W$79))/1000*(1+'附表1_模型產出係數(水工)'!$Q$80)*附表1_模型產出係數!$J$45</f>
        <v>0</v>
      </c>
      <c r="R50" s="23">
        <f>((($D50+$E50+$F50)*'附表1_模型產出係數(水工)'!U8*'附表1_模型產出係數(水工)'!$Q$79)+(($G50+$H50+$I50)*'附表1_模型產出係數(水工)'!AB8*'附表1_模型產出係數(水工)'!$R$79)+($J50*'附表1_模型產出係數(水工)'!U46*'附表1_模型產出係數(水工)'!$S$79)+($K50*'附表1_模型產出係數(水工)'!AB46*'附表1_模型產出係數(水工)'!$T$79)+($L50*'附表1_模型產出係數(水工)'!AB27*'附表1_模型產出係數(水工)'!$U$79)+($M50*'附表1_模型產出係數(水工)'!U27*'附表1_模型產出係數(水工)'!$V$79)+($N50*'附表1_模型產出係數(水工)'!U65*'附表1_模型產出係數(水工)'!$W$79))/1000*(1+'附表1_模型產出係數(水工)'!$Q$80)*附表1_模型產出係數!$J$45</f>
        <v>0</v>
      </c>
      <c r="S50" s="24">
        <f>(((($D50+$E50)*'附表1_模型產出係數(水工)'!V8+$F50*'附表1_模型產出係數(水工)'!AU8)*'附表1_模型產出係數(水工)'!$Q$79)+((($G50+$H50)*'附表1_模型產出係數(水工)'!AC8+$I50*'附表1_模型產出係數(水工)'!AU27)*'附表1_模型產出係數(水工)'!$R$79)+($J50*'附表1_模型產出係數(水工)'!V46*'附表1_模型產出係數(水工)'!$S$79)+($K50*'附表1_模型產出係數(水工)'!AC46*'附表1_模型產出係數(水工)'!$T$79)+($L50*'附表1_模型產出係數(水工)'!AC27*'附表1_模型產出係數(水工)'!$U$79)+($M50*'附表1_模型產出係數(水工)'!V27*'附表1_模型產出係數(水工)'!$V$79)+($N50*'附表1_模型產出係數(水工)'!V65*'附表1_模型產出係數(水工)'!$W$79))/1000*(1+'附表1_模型產出係數(水工)'!$Q$80)*附表1_模型產出係數!$J$45</f>
        <v>0</v>
      </c>
      <c r="T50" s="268"/>
      <c r="AA50" s="278"/>
      <c r="IT50" s="268"/>
      <c r="IU50" s="268"/>
      <c r="IV50" s="268"/>
      <c r="IW50" s="268"/>
    </row>
    <row r="51" spans="1:257" ht="16.5" x14ac:dyDescent="0.25">
      <c r="A51" s="278" t="s">
        <v>9</v>
      </c>
      <c r="B51" s="20">
        <v>4</v>
      </c>
      <c r="C51" s="21" t="s">
        <v>252</v>
      </c>
      <c r="D51" s="355">
        <f>表4_公司資料表!J33</f>
        <v>0</v>
      </c>
      <c r="E51" s="404">
        <f>SUMIF('表8_特殊業務資料表(颱風洪水)'!$A:$A,"E1"&amp;表6_颱風洪水損失評估!$A51&amp;"Q",'表8_特殊業務資料表(颱風洪水)'!$N:$N)</f>
        <v>0</v>
      </c>
      <c r="F51" s="405">
        <f>SUMIF('表8_特殊業務資料表(颱風洪水)'!$A:$A,"E1"&amp;表6_颱風洪水損失評估!$A51&amp;"L",'表8_特殊業務資料表(颱風洪水)'!$W:$W)</f>
        <v>0</v>
      </c>
      <c r="G51" s="399">
        <f>表4_公司資料表!K33</f>
        <v>0</v>
      </c>
      <c r="H51" s="404">
        <f>SUMIF('表8_特殊業務資料表(颱風洪水)'!$A:$A,"E2"&amp;表6_颱風洪水損失評估!$A51&amp;"Q",'表8_特殊業務資料表(颱風洪水)'!$N:$N)</f>
        <v>0</v>
      </c>
      <c r="I51" s="405">
        <f>SUMIF('表8_特殊業務資料表(颱風洪水)'!$A:$A,"E2"&amp;表6_颱風洪水損失評估!$A51&amp;"L",'表8_特殊業務資料表(颱風洪水)'!$W:$W)</f>
        <v>0</v>
      </c>
      <c r="J51" s="355">
        <f>表4_公司資料表!L33</f>
        <v>0</v>
      </c>
      <c r="K51" s="355">
        <f>表4_公司資料表!M33</f>
        <v>0</v>
      </c>
      <c r="L51" s="355">
        <f>表4_公司資料表!N33</f>
        <v>0</v>
      </c>
      <c r="M51" s="355">
        <f>表4_公司資料表!O33</f>
        <v>0</v>
      </c>
      <c r="N51" s="355">
        <f>表4_公司資料表!P33</f>
        <v>0</v>
      </c>
      <c r="O51" s="111">
        <f>((($D51+$E51+$F51)*'附表1_模型產出係數(水工)'!R9*'附表1_模型產出係數(水工)'!$Q$79)+(($G51+$H51+$I51)*'附表1_模型產出係數(水工)'!Y9*'附表1_模型產出係數(水工)'!$R$79)+($J51*'附表1_模型產出係數(水工)'!R47*'附表1_模型產出係數(水工)'!$S$79)+($K51*'附表1_模型產出係數(水工)'!Y47*'附表1_模型產出係數(水工)'!$T$79)+($L51*'附表1_模型產出係數(水工)'!Y28*'附表1_模型產出係數(水工)'!$U$79)+($M51*'附表1_模型產出係數(水工)'!R28*'附表1_模型產出係數(水工)'!$V$79)+($N51*'附表1_模型產出係數(水工)'!R66*'附表1_模型產出係數(水工)'!$W$79))/1000*(1+'附表1_模型產出係數(水工)'!$Q$80)*附表1_模型產出係數!$J$45</f>
        <v>0</v>
      </c>
      <c r="P51" s="23">
        <f>((($D51+$E51+$F51)*'附表1_模型產出係數(水工)'!S9*'附表1_模型產出係數(水工)'!$Q$79)+(($G51+$H51+$I51)*'附表1_模型產出係數(水工)'!Z9*'附表1_模型產出係數(水工)'!$R$79)+($J51*'附表1_模型產出係數(水工)'!S47*'附表1_模型產出係數(水工)'!$S$79)+($K51*'附表1_模型產出係數(水工)'!Z47*'附表1_模型產出係數(水工)'!$T$79)+($L51*'附表1_模型產出係數(水工)'!Z28*'附表1_模型產出係數(水工)'!$U$79)+($M51*'附表1_模型產出係數(水工)'!S28*'附表1_模型產出係數(水工)'!$V$79)+($N51*'附表1_模型產出係數(水工)'!S66*'附表1_模型產出係數(水工)'!$W$79))/1000*(1+'附表1_模型產出係數(水工)'!$Q$80)*附表1_模型產出係數!$J$45</f>
        <v>0</v>
      </c>
      <c r="Q51" s="23">
        <f>((($D51+$E51+$F51)*'附表1_模型產出係數(水工)'!T9*'附表1_模型產出係數(水工)'!$Q$79)+(($G51+$H51+$I51)*'附表1_模型產出係數(水工)'!AA9*'附表1_模型產出係數(水工)'!$R$79)+($J51*'附表1_模型產出係數(水工)'!T47*'附表1_模型產出係數(水工)'!$S$79)+($K51*'附表1_模型產出係數(水工)'!AA47*'附表1_模型產出係數(水工)'!$T$79)+($L51*'附表1_模型產出係數(水工)'!AA28*'附表1_模型產出係數(水工)'!$U$79)+($M51*'附表1_模型產出係數(水工)'!T28*'附表1_模型產出係數(水工)'!$V$79)+($N51*'附表1_模型產出係數(水工)'!T66*'附表1_模型產出係數(水工)'!$W$79))/1000*(1+'附表1_模型產出係數(水工)'!$Q$80)*附表1_模型產出係數!$J$45</f>
        <v>0</v>
      </c>
      <c r="R51" s="23">
        <f>((($D51+$E51+$F51)*'附表1_模型產出係數(水工)'!U9*'附表1_模型產出係數(水工)'!$Q$79)+(($G51+$H51+$I51)*'附表1_模型產出係數(水工)'!AB9*'附表1_模型產出係數(水工)'!$R$79)+($J51*'附表1_模型產出係數(水工)'!U47*'附表1_模型產出係數(水工)'!$S$79)+($K51*'附表1_模型產出係數(水工)'!AB47*'附表1_模型產出係數(水工)'!$T$79)+($L51*'附表1_模型產出係數(水工)'!AB28*'附表1_模型產出係數(水工)'!$U$79)+($M51*'附表1_模型產出係數(水工)'!U28*'附表1_模型產出係數(水工)'!$V$79)+($N51*'附表1_模型產出係數(水工)'!U66*'附表1_模型產出係數(水工)'!$W$79))/1000*(1+'附表1_模型產出係數(水工)'!$Q$80)*附表1_模型產出係數!$J$45</f>
        <v>0</v>
      </c>
      <c r="S51" s="24">
        <f>(((($D51+$E51)*'附表1_模型產出係數(水工)'!V9+$F51*'附表1_模型產出係數(水工)'!AU9)*'附表1_模型產出係數(水工)'!$Q$79)+((($G51+$H51)*'附表1_模型產出係數(水工)'!AC9+$I51*'附表1_模型產出係數(水工)'!AU28)*'附表1_模型產出係數(水工)'!$R$79)+($J51*'附表1_模型產出係數(水工)'!V47*'附表1_模型產出係數(水工)'!$S$79)+($K51*'附表1_模型產出係數(水工)'!AC47*'附表1_模型產出係數(水工)'!$T$79)+($L51*'附表1_模型產出係數(水工)'!AC28*'附表1_模型產出係數(水工)'!$U$79)+($M51*'附表1_模型產出係數(水工)'!V28*'附表1_模型產出係數(水工)'!$V$79)+($N51*'附表1_模型產出係數(水工)'!V66*'附表1_模型產出係數(水工)'!$W$79))/1000*(1+'附表1_模型產出係數(水工)'!$Q$80)*附表1_模型產出係數!$J$45</f>
        <v>0</v>
      </c>
      <c r="T51" s="268"/>
      <c r="AA51" s="278"/>
      <c r="IT51" s="268"/>
      <c r="IU51" s="268"/>
      <c r="IV51" s="268"/>
      <c r="IW51" s="268"/>
    </row>
    <row r="52" spans="1:257" ht="16.5" x14ac:dyDescent="0.25">
      <c r="A52" s="278" t="s">
        <v>10</v>
      </c>
      <c r="B52" s="20">
        <v>5</v>
      </c>
      <c r="C52" s="21" t="s">
        <v>253</v>
      </c>
      <c r="D52" s="355">
        <f>表4_公司資料表!J34</f>
        <v>0</v>
      </c>
      <c r="E52" s="404">
        <f>SUMIF('表8_特殊業務資料表(颱風洪水)'!$A:$A,"E1"&amp;表6_颱風洪水損失評估!$A52&amp;"Q",'表8_特殊業務資料表(颱風洪水)'!$N:$N)</f>
        <v>0</v>
      </c>
      <c r="F52" s="405">
        <f>SUMIF('表8_特殊業務資料表(颱風洪水)'!$A:$A,"E1"&amp;表6_颱風洪水損失評估!$A52&amp;"L",'表8_特殊業務資料表(颱風洪水)'!$W:$W)</f>
        <v>0</v>
      </c>
      <c r="G52" s="399">
        <f>表4_公司資料表!K34</f>
        <v>0</v>
      </c>
      <c r="H52" s="404">
        <f>SUMIF('表8_特殊業務資料表(颱風洪水)'!$A:$A,"E2"&amp;表6_颱風洪水損失評估!$A52&amp;"Q",'表8_特殊業務資料表(颱風洪水)'!$N:$N)</f>
        <v>0</v>
      </c>
      <c r="I52" s="405">
        <f>SUMIF('表8_特殊業務資料表(颱風洪水)'!$A:$A,"E2"&amp;表6_颱風洪水損失評估!$A52&amp;"L",'表8_特殊業務資料表(颱風洪水)'!$W:$W)</f>
        <v>0</v>
      </c>
      <c r="J52" s="355">
        <f>表4_公司資料表!L34</f>
        <v>0</v>
      </c>
      <c r="K52" s="355">
        <f>表4_公司資料表!M34</f>
        <v>0</v>
      </c>
      <c r="L52" s="355">
        <f>表4_公司資料表!N34</f>
        <v>0</v>
      </c>
      <c r="M52" s="355">
        <f>表4_公司資料表!O34</f>
        <v>0</v>
      </c>
      <c r="N52" s="355">
        <f>表4_公司資料表!P34</f>
        <v>0</v>
      </c>
      <c r="O52" s="111">
        <f>((($D52+$E52+$F52)*'附表1_模型產出係數(水工)'!R10*'附表1_模型產出係數(水工)'!$Q$79)+(($G52+$H52+$I52)*'附表1_模型產出係數(水工)'!Y10*'附表1_模型產出係數(水工)'!$R$79)+($J52*'附表1_模型產出係數(水工)'!R48*'附表1_模型產出係數(水工)'!$S$79)+($K52*'附表1_模型產出係數(水工)'!Y48*'附表1_模型產出係數(水工)'!$T$79)+($L52*'附表1_模型產出係數(水工)'!Y29*'附表1_模型產出係數(水工)'!$U$79)+($M52*'附表1_模型產出係數(水工)'!R29*'附表1_模型產出係數(水工)'!$V$79)+($N52*'附表1_模型產出係數(水工)'!R67*'附表1_模型產出係數(水工)'!$W$79))/1000*(1+'附表1_模型產出係數(水工)'!$Q$80)*附表1_模型產出係數!$J$45</f>
        <v>0</v>
      </c>
      <c r="P52" s="23">
        <f>((($D52+$E52+$F52)*'附表1_模型產出係數(水工)'!S10*'附表1_模型產出係數(水工)'!$Q$79)+(($G52+$H52+$I52)*'附表1_模型產出係數(水工)'!Z10*'附表1_模型產出係數(水工)'!$R$79)+($J52*'附表1_模型產出係數(水工)'!S48*'附表1_模型產出係數(水工)'!$S$79)+($K52*'附表1_模型產出係數(水工)'!Z48*'附表1_模型產出係數(水工)'!$T$79)+($L52*'附表1_模型產出係數(水工)'!Z29*'附表1_模型產出係數(水工)'!$U$79)+($M52*'附表1_模型產出係數(水工)'!S29*'附表1_模型產出係數(水工)'!$V$79)+($N52*'附表1_模型產出係數(水工)'!S67*'附表1_模型產出係數(水工)'!$W$79))/1000*(1+'附表1_模型產出係數(水工)'!$Q$80)*附表1_模型產出係數!$J$45</f>
        <v>0</v>
      </c>
      <c r="Q52" s="23">
        <f>((($D52+$E52+$F52)*'附表1_模型產出係數(水工)'!T10*'附表1_模型產出係數(水工)'!$Q$79)+(($G52+$H52+$I52)*'附表1_模型產出係數(水工)'!AA10*'附表1_模型產出係數(水工)'!$R$79)+($J52*'附表1_模型產出係數(水工)'!T48*'附表1_模型產出係數(水工)'!$S$79)+($K52*'附表1_模型產出係數(水工)'!AA48*'附表1_模型產出係數(水工)'!$T$79)+($L52*'附表1_模型產出係數(水工)'!AA29*'附表1_模型產出係數(水工)'!$U$79)+($M52*'附表1_模型產出係數(水工)'!T29*'附表1_模型產出係數(水工)'!$V$79)+($N52*'附表1_模型產出係數(水工)'!T67*'附表1_模型產出係數(水工)'!$W$79))/1000*(1+'附表1_模型產出係數(水工)'!$Q$80)*附表1_模型產出係數!$J$45</f>
        <v>0</v>
      </c>
      <c r="R52" s="23">
        <f>((($D52+$E52+$F52)*'附表1_模型產出係數(水工)'!U10*'附表1_模型產出係數(水工)'!$Q$79)+(($G52+$H52+$I52)*'附表1_模型產出係數(水工)'!AB10*'附表1_模型產出係數(水工)'!$R$79)+($J52*'附表1_模型產出係數(水工)'!U48*'附表1_模型產出係數(水工)'!$S$79)+($K52*'附表1_模型產出係數(水工)'!AB48*'附表1_模型產出係數(水工)'!$T$79)+($L52*'附表1_模型產出係數(水工)'!AB29*'附表1_模型產出係數(水工)'!$U$79)+($M52*'附表1_模型產出係數(水工)'!U29*'附表1_模型產出係數(水工)'!$V$79)+($N52*'附表1_模型產出係數(水工)'!U67*'附表1_模型產出係數(水工)'!$W$79))/1000*(1+'附表1_模型產出係數(水工)'!$Q$80)*附表1_模型產出係數!$J$45</f>
        <v>0</v>
      </c>
      <c r="S52" s="24">
        <f>(((($D52+$E52)*'附表1_模型產出係數(水工)'!V10+$F52*'附表1_模型產出係數(水工)'!AU10)*'附表1_模型產出係數(水工)'!$Q$79)+((($G52+$H52)*'附表1_模型產出係數(水工)'!AC10+$I52*'附表1_模型產出係數(水工)'!AU29)*'附表1_模型產出係數(水工)'!$R$79)+($J52*'附表1_模型產出係數(水工)'!V48*'附表1_模型產出係數(水工)'!$S$79)+($K52*'附表1_模型產出係數(水工)'!AC48*'附表1_模型產出係數(水工)'!$T$79)+($L52*'附表1_模型產出係數(水工)'!AC29*'附表1_模型產出係數(水工)'!$U$79)+($M52*'附表1_模型產出係數(水工)'!V29*'附表1_模型產出係數(水工)'!$V$79)+($N52*'附表1_模型產出係數(水工)'!V67*'附表1_模型產出係數(水工)'!$W$79))/1000*(1+'附表1_模型產出係數(水工)'!$Q$80)*附表1_模型產出係數!$J$45</f>
        <v>0</v>
      </c>
      <c r="T52" s="268"/>
      <c r="AA52" s="278"/>
      <c r="IT52" s="268"/>
      <c r="IU52" s="268"/>
      <c r="IV52" s="268"/>
      <c r="IW52" s="268"/>
    </row>
    <row r="53" spans="1:257" ht="16.5" x14ac:dyDescent="0.25">
      <c r="A53" s="278" t="s">
        <v>11</v>
      </c>
      <c r="B53" s="20">
        <v>6</v>
      </c>
      <c r="C53" s="21" t="s">
        <v>254</v>
      </c>
      <c r="D53" s="355">
        <f>表4_公司資料表!J35</f>
        <v>0</v>
      </c>
      <c r="E53" s="404">
        <f>SUMIF('表8_特殊業務資料表(颱風洪水)'!$A:$A,"E1"&amp;表6_颱風洪水損失評估!$A53&amp;"Q",'表8_特殊業務資料表(颱風洪水)'!$N:$N)</f>
        <v>0</v>
      </c>
      <c r="F53" s="405">
        <f>SUMIF('表8_特殊業務資料表(颱風洪水)'!$A:$A,"E1"&amp;表6_颱風洪水損失評估!$A53&amp;"L",'表8_特殊業務資料表(颱風洪水)'!$W:$W)</f>
        <v>0</v>
      </c>
      <c r="G53" s="399">
        <f>表4_公司資料表!K35</f>
        <v>0</v>
      </c>
      <c r="H53" s="404">
        <f>SUMIF('表8_特殊業務資料表(颱風洪水)'!$A:$A,"E2"&amp;表6_颱風洪水損失評估!$A53&amp;"Q",'表8_特殊業務資料表(颱風洪水)'!$N:$N)</f>
        <v>0</v>
      </c>
      <c r="I53" s="405">
        <f>SUMIF('表8_特殊業務資料表(颱風洪水)'!$A:$A,"E2"&amp;表6_颱風洪水損失評估!$A53&amp;"L",'表8_特殊業務資料表(颱風洪水)'!$W:$W)</f>
        <v>0</v>
      </c>
      <c r="J53" s="355">
        <f>表4_公司資料表!L35</f>
        <v>0</v>
      </c>
      <c r="K53" s="355">
        <f>表4_公司資料表!M35</f>
        <v>0</v>
      </c>
      <c r="L53" s="355">
        <f>表4_公司資料表!N35</f>
        <v>0</v>
      </c>
      <c r="M53" s="355">
        <f>表4_公司資料表!O35</f>
        <v>0</v>
      </c>
      <c r="N53" s="355">
        <f>表4_公司資料表!P35</f>
        <v>0</v>
      </c>
      <c r="O53" s="111">
        <f>((($D53+$E53+$F53)*'附表1_模型產出係數(水工)'!R11*'附表1_模型產出係數(水工)'!$Q$79)+(($G53+$H53+$I53)*'附表1_模型產出係數(水工)'!Y11*'附表1_模型產出係數(水工)'!$R$79)+($J53*'附表1_模型產出係數(水工)'!R49*'附表1_模型產出係數(水工)'!$S$79)+($K53*'附表1_模型產出係數(水工)'!Y49*'附表1_模型產出係數(水工)'!$T$79)+($L53*'附表1_模型產出係數(水工)'!Y30*'附表1_模型產出係數(水工)'!$U$79)+($M53*'附表1_模型產出係數(水工)'!R30*'附表1_模型產出係數(水工)'!$V$79)+($N53*'附表1_模型產出係數(水工)'!R68*'附表1_模型產出係數(水工)'!$W$79))/1000*(1+'附表1_模型產出係數(水工)'!$Q$80)*附表1_模型產出係數!$J$45</f>
        <v>0</v>
      </c>
      <c r="P53" s="23">
        <f>((($D53+$E53+$F53)*'附表1_模型產出係數(水工)'!S11*'附表1_模型產出係數(水工)'!$Q$79)+(($G53+$H53+$I53)*'附表1_模型產出係數(水工)'!Z11*'附表1_模型產出係數(水工)'!$R$79)+($J53*'附表1_模型產出係數(水工)'!S49*'附表1_模型產出係數(水工)'!$S$79)+($K53*'附表1_模型產出係數(水工)'!Z49*'附表1_模型產出係數(水工)'!$T$79)+($L53*'附表1_模型產出係數(水工)'!Z30*'附表1_模型產出係數(水工)'!$U$79)+($M53*'附表1_模型產出係數(水工)'!S30*'附表1_模型產出係數(水工)'!$V$79)+($N53*'附表1_模型產出係數(水工)'!S68*'附表1_模型產出係數(水工)'!$W$79))/1000*(1+'附表1_模型產出係數(水工)'!$Q$80)*附表1_模型產出係數!$J$45</f>
        <v>0</v>
      </c>
      <c r="Q53" s="23">
        <f>((($D53+$E53+$F53)*'附表1_模型產出係數(水工)'!T11*'附表1_模型產出係數(水工)'!$Q$79)+(($G53+$H53+$I53)*'附表1_模型產出係數(水工)'!AA11*'附表1_模型產出係數(水工)'!$R$79)+($J53*'附表1_模型產出係數(水工)'!T49*'附表1_模型產出係數(水工)'!$S$79)+($K53*'附表1_模型產出係數(水工)'!AA49*'附表1_模型產出係數(水工)'!$T$79)+($L53*'附表1_模型產出係數(水工)'!AA30*'附表1_模型產出係數(水工)'!$U$79)+($M53*'附表1_模型產出係數(水工)'!T30*'附表1_模型產出係數(水工)'!$V$79)+($N53*'附表1_模型產出係數(水工)'!T68*'附表1_模型產出係數(水工)'!$W$79))/1000*(1+'附表1_模型產出係數(水工)'!$Q$80)*附表1_模型產出係數!$J$45</f>
        <v>0</v>
      </c>
      <c r="R53" s="23">
        <f>((($D53+$E53+$F53)*'附表1_模型產出係數(水工)'!U11*'附表1_模型產出係數(水工)'!$Q$79)+(($G53+$H53+$I53)*'附表1_模型產出係數(水工)'!AB11*'附表1_模型產出係數(水工)'!$R$79)+($J53*'附表1_模型產出係數(水工)'!U49*'附表1_模型產出係數(水工)'!$S$79)+($K53*'附表1_模型產出係數(水工)'!AB49*'附表1_模型產出係數(水工)'!$T$79)+($L53*'附表1_模型產出係數(水工)'!AB30*'附表1_模型產出係數(水工)'!$U$79)+($M53*'附表1_模型產出係數(水工)'!U30*'附表1_模型產出係數(水工)'!$V$79)+($N53*'附表1_模型產出係數(水工)'!U68*'附表1_模型產出係數(水工)'!$W$79))/1000*(1+'附表1_模型產出係數(水工)'!$Q$80)*附表1_模型產出係數!$J$45</f>
        <v>0</v>
      </c>
      <c r="S53" s="24">
        <f>(((($D53+$E53)*'附表1_模型產出係數(水工)'!V11+$F53*'附表1_模型產出係數(水工)'!AU11)*'附表1_模型產出係數(水工)'!$Q$79)+((($G53+$H53)*'附表1_模型產出係數(水工)'!AC11+$I53*'附表1_模型產出係數(水工)'!AU30)*'附表1_模型產出係數(水工)'!$R$79)+($J53*'附表1_模型產出係數(水工)'!V49*'附表1_模型產出係數(水工)'!$S$79)+($K53*'附表1_模型產出係數(水工)'!AC49*'附表1_模型產出係數(水工)'!$T$79)+($L53*'附表1_模型產出係數(水工)'!AC30*'附表1_模型產出係數(水工)'!$U$79)+($M53*'附表1_模型產出係數(水工)'!V30*'附表1_模型產出係數(水工)'!$V$79)+($N53*'附表1_模型產出係數(水工)'!V68*'附表1_模型產出係數(水工)'!$W$79))/1000*(1+'附表1_模型產出係數(水工)'!$Q$80)*附表1_模型產出係數!$J$45</f>
        <v>0</v>
      </c>
      <c r="T53" s="268"/>
      <c r="AA53" s="278"/>
      <c r="IT53" s="268"/>
      <c r="IU53" s="268"/>
      <c r="IV53" s="268"/>
      <c r="IW53" s="268"/>
    </row>
    <row r="54" spans="1:257" ht="16.5" x14ac:dyDescent="0.25">
      <c r="A54" s="278" t="s">
        <v>12</v>
      </c>
      <c r="B54" s="20">
        <v>7</v>
      </c>
      <c r="C54" s="21" t="s">
        <v>255</v>
      </c>
      <c r="D54" s="355">
        <f>表4_公司資料表!J36</f>
        <v>0</v>
      </c>
      <c r="E54" s="404">
        <f>SUMIF('表8_特殊業務資料表(颱風洪水)'!$A:$A,"E1"&amp;表6_颱風洪水損失評估!$A54&amp;"Q",'表8_特殊業務資料表(颱風洪水)'!$N:$N)</f>
        <v>0</v>
      </c>
      <c r="F54" s="405">
        <f>SUMIF('表8_特殊業務資料表(颱風洪水)'!$A:$A,"E1"&amp;表6_颱風洪水損失評估!$A54&amp;"L",'表8_特殊業務資料表(颱風洪水)'!$W:$W)</f>
        <v>0</v>
      </c>
      <c r="G54" s="399">
        <f>表4_公司資料表!K36</f>
        <v>0</v>
      </c>
      <c r="H54" s="404">
        <f>SUMIF('表8_特殊業務資料表(颱風洪水)'!$A:$A,"E2"&amp;表6_颱風洪水損失評估!$A54&amp;"Q",'表8_特殊業務資料表(颱風洪水)'!$N:$N)</f>
        <v>0</v>
      </c>
      <c r="I54" s="405">
        <f>SUMIF('表8_特殊業務資料表(颱風洪水)'!$A:$A,"E2"&amp;表6_颱風洪水損失評估!$A54&amp;"L",'表8_特殊業務資料表(颱風洪水)'!$W:$W)</f>
        <v>0</v>
      </c>
      <c r="J54" s="355">
        <f>表4_公司資料表!L36</f>
        <v>0</v>
      </c>
      <c r="K54" s="355">
        <f>表4_公司資料表!M36</f>
        <v>0</v>
      </c>
      <c r="L54" s="355">
        <f>表4_公司資料表!N36</f>
        <v>0</v>
      </c>
      <c r="M54" s="355">
        <f>表4_公司資料表!O36</f>
        <v>0</v>
      </c>
      <c r="N54" s="355">
        <f>表4_公司資料表!P36</f>
        <v>0</v>
      </c>
      <c r="O54" s="111">
        <f>((($D54+$E54+$F54)*'附表1_模型產出係數(水工)'!R12*'附表1_模型產出係數(水工)'!$Q$79)+(($G54+$H54+$I54)*'附表1_模型產出係數(水工)'!Y12*'附表1_模型產出係數(水工)'!$R$79)+($J54*'附表1_模型產出係數(水工)'!R50*'附表1_模型產出係數(水工)'!$S$79)+($K54*'附表1_模型產出係數(水工)'!Y50*'附表1_模型產出係數(水工)'!$T$79)+($L54*'附表1_模型產出係數(水工)'!Y31*'附表1_模型產出係數(水工)'!$U$79)+($M54*'附表1_模型產出係數(水工)'!R31*'附表1_模型產出係數(水工)'!$V$79)+($N54*'附表1_模型產出係數(水工)'!R69*'附表1_模型產出係數(水工)'!$W$79))/1000*(1+'附表1_模型產出係數(水工)'!$Q$80)*附表1_模型產出係數!$J$45</f>
        <v>0</v>
      </c>
      <c r="P54" s="23">
        <f>((($D54+$E54+$F54)*'附表1_模型產出係數(水工)'!S12*'附表1_模型產出係數(水工)'!$Q$79)+(($G54+$H54+$I54)*'附表1_模型產出係數(水工)'!Z12*'附表1_模型產出係數(水工)'!$R$79)+($J54*'附表1_模型產出係數(水工)'!S50*'附表1_模型產出係數(水工)'!$S$79)+($K54*'附表1_模型產出係數(水工)'!Z50*'附表1_模型產出係數(水工)'!$T$79)+($L54*'附表1_模型產出係數(水工)'!Z31*'附表1_模型產出係數(水工)'!$U$79)+($M54*'附表1_模型產出係數(水工)'!S31*'附表1_模型產出係數(水工)'!$V$79)+($N54*'附表1_模型產出係數(水工)'!S69*'附表1_模型產出係數(水工)'!$W$79))/1000*(1+'附表1_模型產出係數(水工)'!$Q$80)*附表1_模型產出係數!$J$45</f>
        <v>0</v>
      </c>
      <c r="Q54" s="23">
        <f>((($D54+$E54+$F54)*'附表1_模型產出係數(水工)'!T12*'附表1_模型產出係數(水工)'!$Q$79)+(($G54+$H54+$I54)*'附表1_模型產出係數(水工)'!AA12*'附表1_模型產出係數(水工)'!$R$79)+($J54*'附表1_模型產出係數(水工)'!T50*'附表1_模型產出係數(水工)'!$S$79)+($K54*'附表1_模型產出係數(水工)'!AA50*'附表1_模型產出係數(水工)'!$T$79)+($L54*'附表1_模型產出係數(水工)'!AA31*'附表1_模型產出係數(水工)'!$U$79)+($M54*'附表1_模型產出係數(水工)'!T31*'附表1_模型產出係數(水工)'!$V$79)+($N54*'附表1_模型產出係數(水工)'!T69*'附表1_模型產出係數(水工)'!$W$79))/1000*(1+'附表1_模型產出係數(水工)'!$Q$80)*附表1_模型產出係數!$J$45</f>
        <v>0</v>
      </c>
      <c r="R54" s="23">
        <f>((($D54+$E54+$F54)*'附表1_模型產出係數(水工)'!U12*'附表1_模型產出係數(水工)'!$Q$79)+(($G54+$H54+$I54)*'附表1_模型產出係數(水工)'!AB12*'附表1_模型產出係數(水工)'!$R$79)+($J54*'附表1_模型產出係數(水工)'!U50*'附表1_模型產出係數(水工)'!$S$79)+($K54*'附表1_模型產出係數(水工)'!AB50*'附表1_模型產出係數(水工)'!$T$79)+($L54*'附表1_模型產出係數(水工)'!AB31*'附表1_模型產出係數(水工)'!$U$79)+($M54*'附表1_模型產出係數(水工)'!U31*'附表1_模型產出係數(水工)'!$V$79)+($N54*'附表1_模型產出係數(水工)'!U69*'附表1_模型產出係數(水工)'!$W$79))/1000*(1+'附表1_模型產出係數(水工)'!$Q$80)*附表1_模型產出係數!$J$45</f>
        <v>0</v>
      </c>
      <c r="S54" s="24">
        <f>(((($D54+$E54)*'附表1_模型產出係數(水工)'!V12+$F54*'附表1_模型產出係數(水工)'!AU12)*'附表1_模型產出係數(水工)'!$Q$79)+((($G54+$H54)*'附表1_模型產出係數(水工)'!AC12+$I54*'附表1_模型產出係數(水工)'!AU31)*'附表1_模型產出係數(水工)'!$R$79)+($J54*'附表1_模型產出係數(水工)'!V50*'附表1_模型產出係數(水工)'!$S$79)+($K54*'附表1_模型產出係數(水工)'!AC50*'附表1_模型產出係數(水工)'!$T$79)+($L54*'附表1_模型產出係數(水工)'!AC31*'附表1_模型產出係數(水工)'!$U$79)+($M54*'附表1_模型產出係數(水工)'!V31*'附表1_模型產出係數(水工)'!$V$79)+($N54*'附表1_模型產出係數(水工)'!V69*'附表1_模型產出係數(水工)'!$W$79))/1000*(1+'附表1_模型產出係數(水工)'!$Q$80)*附表1_模型產出係數!$J$45</f>
        <v>0</v>
      </c>
      <c r="T54" s="268"/>
      <c r="AA54" s="278"/>
      <c r="IT54" s="268"/>
      <c r="IU54" s="268"/>
      <c r="IV54" s="268"/>
      <c r="IW54" s="268"/>
    </row>
    <row r="55" spans="1:257" ht="16.5" x14ac:dyDescent="0.25">
      <c r="A55" s="278" t="s">
        <v>13</v>
      </c>
      <c r="B55" s="20">
        <v>8</v>
      </c>
      <c r="C55" s="21" t="s">
        <v>256</v>
      </c>
      <c r="D55" s="355">
        <f>表4_公司資料表!J37</f>
        <v>0</v>
      </c>
      <c r="E55" s="404">
        <f>SUMIF('表8_特殊業務資料表(颱風洪水)'!$A:$A,"E1"&amp;表6_颱風洪水損失評估!$A55&amp;"Q",'表8_特殊業務資料表(颱風洪水)'!$N:$N)</f>
        <v>0</v>
      </c>
      <c r="F55" s="405">
        <f>SUMIF('表8_特殊業務資料表(颱風洪水)'!$A:$A,"E1"&amp;表6_颱風洪水損失評估!$A55&amp;"L",'表8_特殊業務資料表(颱風洪水)'!$W:$W)</f>
        <v>0</v>
      </c>
      <c r="G55" s="399">
        <f>表4_公司資料表!K37</f>
        <v>0</v>
      </c>
      <c r="H55" s="404">
        <f>SUMIF('表8_特殊業務資料表(颱風洪水)'!$A:$A,"E2"&amp;表6_颱風洪水損失評估!$A55&amp;"Q",'表8_特殊業務資料表(颱風洪水)'!$N:$N)</f>
        <v>0</v>
      </c>
      <c r="I55" s="405">
        <f>SUMIF('表8_特殊業務資料表(颱風洪水)'!$A:$A,"E2"&amp;表6_颱風洪水損失評估!$A55&amp;"L",'表8_特殊業務資料表(颱風洪水)'!$W:$W)</f>
        <v>0</v>
      </c>
      <c r="J55" s="355">
        <f>表4_公司資料表!L37</f>
        <v>0</v>
      </c>
      <c r="K55" s="355">
        <f>表4_公司資料表!M37</f>
        <v>0</v>
      </c>
      <c r="L55" s="355">
        <f>表4_公司資料表!N37</f>
        <v>0</v>
      </c>
      <c r="M55" s="355">
        <f>表4_公司資料表!O37</f>
        <v>0</v>
      </c>
      <c r="N55" s="355">
        <f>表4_公司資料表!P37</f>
        <v>0</v>
      </c>
      <c r="O55" s="111">
        <f>((($D55+$E55+$F55)*'附表1_模型產出係數(水工)'!R13*'附表1_模型產出係數(水工)'!$Q$79)+(($G55+$H55+$I55)*'附表1_模型產出係數(水工)'!Y13*'附表1_模型產出係數(水工)'!$R$79)+($J55*'附表1_模型產出係數(水工)'!R51*'附表1_模型產出係數(水工)'!$S$79)+($K55*'附表1_模型產出係數(水工)'!Y51*'附表1_模型產出係數(水工)'!$T$79)+($L55*'附表1_模型產出係數(水工)'!Y32*'附表1_模型產出係數(水工)'!$U$79)+($M55*'附表1_模型產出係數(水工)'!R32*'附表1_模型產出係數(水工)'!$V$79)+($N55*'附表1_模型產出係數(水工)'!R70*'附表1_模型產出係數(水工)'!$W$79))/1000*(1+'附表1_模型產出係數(水工)'!$Q$80)*附表1_模型產出係數!$J$45</f>
        <v>0</v>
      </c>
      <c r="P55" s="23">
        <f>((($D55+$E55+$F55)*'附表1_模型產出係數(水工)'!S13*'附表1_模型產出係數(水工)'!$Q$79)+(($G55+$H55+$I55)*'附表1_模型產出係數(水工)'!Z13*'附表1_模型產出係數(水工)'!$R$79)+($J55*'附表1_模型產出係數(水工)'!S51*'附表1_模型產出係數(水工)'!$S$79)+($K55*'附表1_模型產出係數(水工)'!Z51*'附表1_模型產出係數(水工)'!$T$79)+($L55*'附表1_模型產出係數(水工)'!Z32*'附表1_模型產出係數(水工)'!$U$79)+($M55*'附表1_模型產出係數(水工)'!S32*'附表1_模型產出係數(水工)'!$V$79)+($N55*'附表1_模型產出係數(水工)'!S70*'附表1_模型產出係數(水工)'!$W$79))/1000*(1+'附表1_模型產出係數(水工)'!$Q$80)*附表1_模型產出係數!$J$45</f>
        <v>0</v>
      </c>
      <c r="Q55" s="23">
        <f>((($D55+$E55+$F55)*'附表1_模型產出係數(水工)'!T13*'附表1_模型產出係數(水工)'!$Q$79)+(($G55+$H55+$I55)*'附表1_模型產出係數(水工)'!AA13*'附表1_模型產出係數(水工)'!$R$79)+($J55*'附表1_模型產出係數(水工)'!T51*'附表1_模型產出係數(水工)'!$S$79)+($K55*'附表1_模型產出係數(水工)'!AA51*'附表1_模型產出係數(水工)'!$T$79)+($L55*'附表1_模型產出係數(水工)'!AA32*'附表1_模型產出係數(水工)'!$U$79)+($M55*'附表1_模型產出係數(水工)'!T32*'附表1_模型產出係數(水工)'!$V$79)+($N55*'附表1_模型產出係數(水工)'!T70*'附表1_模型產出係數(水工)'!$W$79))/1000*(1+'附表1_模型產出係數(水工)'!$Q$80)*附表1_模型產出係數!$J$45</f>
        <v>0</v>
      </c>
      <c r="R55" s="23">
        <f>((($D55+$E55+$F55)*'附表1_模型產出係數(水工)'!U13*'附表1_模型產出係數(水工)'!$Q$79)+(($G55+$H55+$I55)*'附表1_模型產出係數(水工)'!AB13*'附表1_模型產出係數(水工)'!$R$79)+($J55*'附表1_模型產出係數(水工)'!U51*'附表1_模型產出係數(水工)'!$S$79)+($K55*'附表1_模型產出係數(水工)'!AB51*'附表1_模型產出係數(水工)'!$T$79)+($L55*'附表1_模型產出係數(水工)'!AB32*'附表1_模型產出係數(水工)'!$U$79)+($M55*'附表1_模型產出係數(水工)'!U32*'附表1_模型產出係數(水工)'!$V$79)+($N55*'附表1_模型產出係數(水工)'!U70*'附表1_模型產出係數(水工)'!$W$79))/1000*(1+'附表1_模型產出係數(水工)'!$Q$80)*附表1_模型產出係數!$J$45</f>
        <v>0</v>
      </c>
      <c r="S55" s="24">
        <f>(((($D55+$E55)*'附表1_模型產出係數(水工)'!V13+$F55*'附表1_模型產出係數(水工)'!AU13)*'附表1_模型產出係數(水工)'!$Q$79)+((($G55+$H55)*'附表1_模型產出係數(水工)'!AC13+$I55*'附表1_模型產出係數(水工)'!AU32)*'附表1_模型產出係數(水工)'!$R$79)+($J55*'附表1_模型產出係數(水工)'!V51*'附表1_模型產出係數(水工)'!$S$79)+($K55*'附表1_模型產出係數(水工)'!AC51*'附表1_模型產出係數(水工)'!$T$79)+($L55*'附表1_模型產出係數(水工)'!AC32*'附表1_模型產出係數(水工)'!$U$79)+($M55*'附表1_模型產出係數(水工)'!V32*'附表1_模型產出係數(水工)'!$V$79)+($N55*'附表1_模型產出係數(水工)'!V70*'附表1_模型產出係數(水工)'!$W$79))/1000*(1+'附表1_模型產出係數(水工)'!$Q$80)*附表1_模型產出係數!$J$45</f>
        <v>0</v>
      </c>
      <c r="T55" s="268"/>
      <c r="AA55" s="278"/>
      <c r="IT55" s="268"/>
      <c r="IU55" s="268"/>
      <c r="IV55" s="268"/>
      <c r="IW55" s="268"/>
    </row>
    <row r="56" spans="1:257" ht="16.5" x14ac:dyDescent="0.25">
      <c r="A56" s="278" t="s">
        <v>14</v>
      </c>
      <c r="B56" s="20">
        <v>9</v>
      </c>
      <c r="C56" s="21" t="s">
        <v>257</v>
      </c>
      <c r="D56" s="355">
        <f>表4_公司資料表!J38</f>
        <v>0</v>
      </c>
      <c r="E56" s="404">
        <f>SUMIF('表8_特殊業務資料表(颱風洪水)'!$A:$A,"E1"&amp;表6_颱風洪水損失評估!$A56&amp;"Q",'表8_特殊業務資料表(颱風洪水)'!$N:$N)</f>
        <v>0</v>
      </c>
      <c r="F56" s="405">
        <f>SUMIF('表8_特殊業務資料表(颱風洪水)'!$A:$A,"E1"&amp;表6_颱風洪水損失評估!$A56&amp;"L",'表8_特殊業務資料表(颱風洪水)'!$W:$W)</f>
        <v>0</v>
      </c>
      <c r="G56" s="399">
        <f>表4_公司資料表!K38</f>
        <v>0</v>
      </c>
      <c r="H56" s="404">
        <f>SUMIF('表8_特殊業務資料表(颱風洪水)'!$A:$A,"E2"&amp;表6_颱風洪水損失評估!$A56&amp;"Q",'表8_特殊業務資料表(颱風洪水)'!$N:$N)</f>
        <v>0</v>
      </c>
      <c r="I56" s="405">
        <f>SUMIF('表8_特殊業務資料表(颱風洪水)'!$A:$A,"E2"&amp;表6_颱風洪水損失評估!$A56&amp;"L",'表8_特殊業務資料表(颱風洪水)'!$W:$W)</f>
        <v>0</v>
      </c>
      <c r="J56" s="355">
        <f>表4_公司資料表!L38</f>
        <v>0</v>
      </c>
      <c r="K56" s="355">
        <f>表4_公司資料表!M38</f>
        <v>0</v>
      </c>
      <c r="L56" s="355">
        <f>表4_公司資料表!N38</f>
        <v>0</v>
      </c>
      <c r="M56" s="355">
        <f>表4_公司資料表!O38</f>
        <v>0</v>
      </c>
      <c r="N56" s="355">
        <f>表4_公司資料表!P38</f>
        <v>0</v>
      </c>
      <c r="O56" s="111">
        <f>((($D56+$E56+$F56)*'附表1_模型產出係數(水工)'!R14*'附表1_模型產出係數(水工)'!$Q$79)+(($G56+$H56+$I56)*'附表1_模型產出係數(水工)'!Y14*'附表1_模型產出係數(水工)'!$R$79)+($J56*'附表1_模型產出係數(水工)'!R52*'附表1_模型產出係數(水工)'!$S$79)+($K56*'附表1_模型產出係數(水工)'!Y52*'附表1_模型產出係數(水工)'!$T$79)+($L56*'附表1_模型產出係數(水工)'!Y33*'附表1_模型產出係數(水工)'!$U$79)+($M56*'附表1_模型產出係數(水工)'!R33*'附表1_模型產出係數(水工)'!$V$79)+($N56*'附表1_模型產出係數(水工)'!R71*'附表1_模型產出係數(水工)'!$W$79))/1000*(1+'附表1_模型產出係數(水工)'!$Q$80)*附表1_模型產出係數!$J$45</f>
        <v>0</v>
      </c>
      <c r="P56" s="23">
        <f>((($D56+$E56+$F56)*'附表1_模型產出係數(水工)'!S14*'附表1_模型產出係數(水工)'!$Q$79)+(($G56+$H56+$I56)*'附表1_模型產出係數(水工)'!Z14*'附表1_模型產出係數(水工)'!$R$79)+($J56*'附表1_模型產出係數(水工)'!S52*'附表1_模型產出係數(水工)'!$S$79)+($K56*'附表1_模型產出係數(水工)'!Z52*'附表1_模型產出係數(水工)'!$T$79)+($L56*'附表1_模型產出係數(水工)'!Z33*'附表1_模型產出係數(水工)'!$U$79)+($M56*'附表1_模型產出係數(水工)'!S33*'附表1_模型產出係數(水工)'!$V$79)+($N56*'附表1_模型產出係數(水工)'!S71*'附表1_模型產出係數(水工)'!$W$79))/1000*(1+'附表1_模型產出係數(水工)'!$Q$80)*附表1_模型產出係數!$J$45</f>
        <v>0</v>
      </c>
      <c r="Q56" s="23">
        <f>((($D56+$E56+$F56)*'附表1_模型產出係數(水工)'!T14*'附表1_模型產出係數(水工)'!$Q$79)+(($G56+$H56+$I56)*'附表1_模型產出係數(水工)'!AA14*'附表1_模型產出係數(水工)'!$R$79)+($J56*'附表1_模型產出係數(水工)'!T52*'附表1_模型產出係數(水工)'!$S$79)+($K56*'附表1_模型產出係數(水工)'!AA52*'附表1_模型產出係數(水工)'!$T$79)+($L56*'附表1_模型產出係數(水工)'!AA33*'附表1_模型產出係數(水工)'!$U$79)+($M56*'附表1_模型產出係數(水工)'!T33*'附表1_模型產出係數(水工)'!$V$79)+($N56*'附表1_模型產出係數(水工)'!T71*'附表1_模型產出係數(水工)'!$W$79))/1000*(1+'附表1_模型產出係數(水工)'!$Q$80)*附表1_模型產出係數!$J$45</f>
        <v>0</v>
      </c>
      <c r="R56" s="23">
        <f>((($D56+$E56+$F56)*'附表1_模型產出係數(水工)'!U14*'附表1_模型產出係數(水工)'!$Q$79)+(($G56+$H56+$I56)*'附表1_模型產出係數(水工)'!AB14*'附表1_模型產出係數(水工)'!$R$79)+($J56*'附表1_模型產出係數(水工)'!U52*'附表1_模型產出係數(水工)'!$S$79)+($K56*'附表1_模型產出係數(水工)'!AB52*'附表1_模型產出係數(水工)'!$T$79)+($L56*'附表1_模型產出係數(水工)'!AB33*'附表1_模型產出係數(水工)'!$U$79)+($M56*'附表1_模型產出係數(水工)'!U33*'附表1_模型產出係數(水工)'!$V$79)+($N56*'附表1_模型產出係數(水工)'!U71*'附表1_模型產出係數(水工)'!$W$79))/1000*(1+'附表1_模型產出係數(水工)'!$Q$80)*附表1_模型產出係數!$J$45</f>
        <v>0</v>
      </c>
      <c r="S56" s="24">
        <f>(((($D56+$E56)*'附表1_模型產出係數(水工)'!V14+$F56*'附表1_模型產出係數(水工)'!AU14)*'附表1_模型產出係數(水工)'!$Q$79)+((($G56+$H56)*'附表1_模型產出係數(水工)'!AC14+$I56*'附表1_模型產出係數(水工)'!AU33)*'附表1_模型產出係數(水工)'!$R$79)+($J56*'附表1_模型產出係數(水工)'!V52*'附表1_模型產出係數(水工)'!$S$79)+($K56*'附表1_模型產出係數(水工)'!AC52*'附表1_模型產出係數(水工)'!$T$79)+($L56*'附表1_模型產出係數(水工)'!AC33*'附表1_模型產出係數(水工)'!$U$79)+($M56*'附表1_模型產出係數(水工)'!V33*'附表1_模型產出係數(水工)'!$V$79)+($N56*'附表1_模型產出係數(水工)'!V71*'附表1_模型產出係數(水工)'!$W$79))/1000*(1+'附表1_模型產出係數(水工)'!$Q$80)*附表1_模型產出係數!$J$45</f>
        <v>0</v>
      </c>
      <c r="T56" s="268"/>
      <c r="AA56" s="278"/>
      <c r="IT56" s="268"/>
      <c r="IU56" s="268"/>
      <c r="IV56" s="268"/>
      <c r="IW56" s="268"/>
    </row>
    <row r="57" spans="1:257" ht="16.5" x14ac:dyDescent="0.25">
      <c r="A57" s="278" t="s">
        <v>15</v>
      </c>
      <c r="B57" s="20">
        <v>10</v>
      </c>
      <c r="C57" s="21" t="s">
        <v>258</v>
      </c>
      <c r="D57" s="355">
        <f>表4_公司資料表!J39</f>
        <v>0</v>
      </c>
      <c r="E57" s="404">
        <f>SUMIF('表8_特殊業務資料表(颱風洪水)'!$A:$A,"E1"&amp;表6_颱風洪水損失評估!$A57&amp;"Q",'表8_特殊業務資料表(颱風洪水)'!$N:$N)</f>
        <v>0</v>
      </c>
      <c r="F57" s="405">
        <f>SUMIF('表8_特殊業務資料表(颱風洪水)'!$A:$A,"E1"&amp;表6_颱風洪水損失評估!$A57&amp;"L",'表8_特殊業務資料表(颱風洪水)'!$W:$W)</f>
        <v>0</v>
      </c>
      <c r="G57" s="399">
        <f>表4_公司資料表!K39</f>
        <v>0</v>
      </c>
      <c r="H57" s="404">
        <f>SUMIF('表8_特殊業務資料表(颱風洪水)'!$A:$A,"E2"&amp;表6_颱風洪水損失評估!$A57&amp;"Q",'表8_特殊業務資料表(颱風洪水)'!$N:$N)</f>
        <v>0</v>
      </c>
      <c r="I57" s="405">
        <f>SUMIF('表8_特殊業務資料表(颱風洪水)'!$A:$A,"E2"&amp;表6_颱風洪水損失評估!$A57&amp;"L",'表8_特殊業務資料表(颱風洪水)'!$W:$W)</f>
        <v>0</v>
      </c>
      <c r="J57" s="355">
        <f>表4_公司資料表!L39</f>
        <v>0</v>
      </c>
      <c r="K57" s="355">
        <f>表4_公司資料表!M39</f>
        <v>0</v>
      </c>
      <c r="L57" s="355">
        <f>表4_公司資料表!N39</f>
        <v>0</v>
      </c>
      <c r="M57" s="355">
        <f>表4_公司資料表!O39</f>
        <v>0</v>
      </c>
      <c r="N57" s="355">
        <f>表4_公司資料表!P39</f>
        <v>0</v>
      </c>
      <c r="O57" s="111">
        <f>((($D57+$E57+$F57)*'附表1_模型產出係數(水工)'!R15*'附表1_模型產出係數(水工)'!$Q$79)+(($G57+$H57+$I57)*'附表1_模型產出係數(水工)'!Y15*'附表1_模型產出係數(水工)'!$R$79)+($J57*'附表1_模型產出係數(水工)'!R53*'附表1_模型產出係數(水工)'!$S$79)+($K57*'附表1_模型產出係數(水工)'!Y53*'附表1_模型產出係數(水工)'!$T$79)+($L57*'附表1_模型產出係數(水工)'!Y34*'附表1_模型產出係數(水工)'!$U$79)+($M57*'附表1_模型產出係數(水工)'!R34*'附表1_模型產出係數(水工)'!$V$79)+($N57*'附表1_模型產出係數(水工)'!R72*'附表1_模型產出係數(水工)'!$W$79))/1000*(1+'附表1_模型產出係數(水工)'!$Q$80)*附表1_模型產出係數!$J$45</f>
        <v>0</v>
      </c>
      <c r="P57" s="23">
        <f>((($D57+$E57+$F57)*'附表1_模型產出係數(水工)'!S15*'附表1_模型產出係數(水工)'!$Q$79)+(($G57+$H57+$I57)*'附表1_模型產出係數(水工)'!Z15*'附表1_模型產出係數(水工)'!$R$79)+($J57*'附表1_模型產出係數(水工)'!S53*'附表1_模型產出係數(水工)'!$S$79)+($K57*'附表1_模型產出係數(水工)'!Z53*'附表1_模型產出係數(水工)'!$T$79)+($L57*'附表1_模型產出係數(水工)'!Z34*'附表1_模型產出係數(水工)'!$U$79)+($M57*'附表1_模型產出係數(水工)'!S34*'附表1_模型產出係數(水工)'!$V$79)+($N57*'附表1_模型產出係數(水工)'!S72*'附表1_模型產出係數(水工)'!$W$79))/1000*(1+'附表1_模型產出係數(水工)'!$Q$80)*附表1_模型產出係數!$J$45</f>
        <v>0</v>
      </c>
      <c r="Q57" s="23">
        <f>((($D57+$E57+$F57)*'附表1_模型產出係數(水工)'!T15*'附表1_模型產出係數(水工)'!$Q$79)+(($G57+$H57+$I57)*'附表1_模型產出係數(水工)'!AA15*'附表1_模型產出係數(水工)'!$R$79)+($J57*'附表1_模型產出係數(水工)'!T53*'附表1_模型產出係數(水工)'!$S$79)+($K57*'附表1_模型產出係數(水工)'!AA53*'附表1_模型產出係數(水工)'!$T$79)+($L57*'附表1_模型產出係數(水工)'!AA34*'附表1_模型產出係數(水工)'!$U$79)+($M57*'附表1_模型產出係數(水工)'!T34*'附表1_模型產出係數(水工)'!$V$79)+($N57*'附表1_模型產出係數(水工)'!T72*'附表1_模型產出係數(水工)'!$W$79))/1000*(1+'附表1_模型產出係數(水工)'!$Q$80)*附表1_模型產出係數!$J$45</f>
        <v>0</v>
      </c>
      <c r="R57" s="23">
        <f>((($D57+$E57+$F57)*'附表1_模型產出係數(水工)'!U15*'附表1_模型產出係數(水工)'!$Q$79)+(($G57+$H57+$I57)*'附表1_模型產出係數(水工)'!AB15*'附表1_模型產出係數(水工)'!$R$79)+($J57*'附表1_模型產出係數(水工)'!U53*'附表1_模型產出係數(水工)'!$S$79)+($K57*'附表1_模型產出係數(水工)'!AB53*'附表1_模型產出係數(水工)'!$T$79)+($L57*'附表1_模型產出係數(水工)'!AB34*'附表1_模型產出係數(水工)'!$U$79)+($M57*'附表1_模型產出係數(水工)'!U34*'附表1_模型產出係數(水工)'!$V$79)+($N57*'附表1_模型產出係數(水工)'!U72*'附表1_模型產出係數(水工)'!$W$79))/1000*(1+'附表1_模型產出係數(水工)'!$Q$80)*附表1_模型產出係數!$J$45</f>
        <v>0</v>
      </c>
      <c r="S57" s="24">
        <f>(((($D57+$E57)*'附表1_模型產出係數(水工)'!V15+$F57*'附表1_模型產出係數(水工)'!AU15)*'附表1_模型產出係數(水工)'!$Q$79)+((($G57+$H57)*'附表1_模型產出係數(水工)'!AC15+$I57*'附表1_模型產出係數(水工)'!AU34)*'附表1_模型產出係數(水工)'!$R$79)+($J57*'附表1_模型產出係數(水工)'!V53*'附表1_模型產出係數(水工)'!$S$79)+($K57*'附表1_模型產出係數(水工)'!AC53*'附表1_模型產出係數(水工)'!$T$79)+($L57*'附表1_模型產出係數(水工)'!AC34*'附表1_模型產出係數(水工)'!$U$79)+($M57*'附表1_模型產出係數(水工)'!V34*'附表1_模型產出係數(水工)'!$V$79)+($N57*'附表1_模型產出係數(水工)'!V72*'附表1_模型產出係數(水工)'!$W$79))/1000*(1+'附表1_模型產出係數(水工)'!$Q$80)*附表1_模型產出係數!$J$45</f>
        <v>0</v>
      </c>
      <c r="T57" s="268"/>
      <c r="AA57" s="278"/>
      <c r="IT57" s="268"/>
      <c r="IU57" s="268"/>
      <c r="IV57" s="268"/>
      <c r="IW57" s="268"/>
    </row>
    <row r="58" spans="1:257" ht="16.5" x14ac:dyDescent="0.25">
      <c r="A58" s="278" t="s">
        <v>16</v>
      </c>
      <c r="B58" s="20">
        <v>11</v>
      </c>
      <c r="C58" s="21" t="s">
        <v>259</v>
      </c>
      <c r="D58" s="355">
        <f>表4_公司資料表!J40</f>
        <v>0</v>
      </c>
      <c r="E58" s="404">
        <f>SUMIF('表8_特殊業務資料表(颱風洪水)'!$A:$A,"E1"&amp;表6_颱風洪水損失評估!$A58&amp;"Q",'表8_特殊業務資料表(颱風洪水)'!$N:$N)</f>
        <v>0</v>
      </c>
      <c r="F58" s="405">
        <f>SUMIF('表8_特殊業務資料表(颱風洪水)'!$A:$A,"E1"&amp;表6_颱風洪水損失評估!$A58&amp;"L",'表8_特殊業務資料表(颱風洪水)'!$W:$W)</f>
        <v>0</v>
      </c>
      <c r="G58" s="399">
        <f>表4_公司資料表!K40</f>
        <v>0</v>
      </c>
      <c r="H58" s="404">
        <f>SUMIF('表8_特殊業務資料表(颱風洪水)'!$A:$A,"E2"&amp;表6_颱風洪水損失評估!$A58&amp;"Q",'表8_特殊業務資料表(颱風洪水)'!$N:$N)</f>
        <v>0</v>
      </c>
      <c r="I58" s="405">
        <f>SUMIF('表8_特殊業務資料表(颱風洪水)'!$A:$A,"E2"&amp;表6_颱風洪水損失評估!$A58&amp;"L",'表8_特殊業務資料表(颱風洪水)'!$W:$W)</f>
        <v>0</v>
      </c>
      <c r="J58" s="355">
        <f>表4_公司資料表!L40</f>
        <v>0</v>
      </c>
      <c r="K58" s="355">
        <f>表4_公司資料表!M40</f>
        <v>0</v>
      </c>
      <c r="L58" s="355">
        <f>表4_公司資料表!N40</f>
        <v>0</v>
      </c>
      <c r="M58" s="355">
        <f>表4_公司資料表!O40</f>
        <v>0</v>
      </c>
      <c r="N58" s="355">
        <f>表4_公司資料表!P40</f>
        <v>0</v>
      </c>
      <c r="O58" s="111">
        <f>((($D58+$E58+$F58)*'附表1_模型產出係數(水工)'!R16*'附表1_模型產出係數(水工)'!$Q$79)+(($G58+$H58+$I58)*'附表1_模型產出係數(水工)'!Y16*'附表1_模型產出係數(水工)'!$R$79)+($J58*'附表1_模型產出係數(水工)'!R54*'附表1_模型產出係數(水工)'!$S$79)+($K58*'附表1_模型產出係數(水工)'!Y54*'附表1_模型產出係數(水工)'!$T$79)+($L58*'附表1_模型產出係數(水工)'!Y35*'附表1_模型產出係數(水工)'!$U$79)+($M58*'附表1_模型產出係數(水工)'!R35*'附表1_模型產出係數(水工)'!$V$79)+($N58*'附表1_模型產出係數(水工)'!R73*'附表1_模型產出係數(水工)'!$W$79))/1000*(1+'附表1_模型產出係數(水工)'!$Q$80)*附表1_模型產出係數!$J$45</f>
        <v>0</v>
      </c>
      <c r="P58" s="23">
        <f>((($D58+$E58+$F58)*'附表1_模型產出係數(水工)'!S16*'附表1_模型產出係數(水工)'!$Q$79)+(($G58+$H58+$I58)*'附表1_模型產出係數(水工)'!Z16*'附表1_模型產出係數(水工)'!$R$79)+($J58*'附表1_模型產出係數(水工)'!S54*'附表1_模型產出係數(水工)'!$S$79)+($K58*'附表1_模型產出係數(水工)'!Z54*'附表1_模型產出係數(水工)'!$T$79)+($L58*'附表1_模型產出係數(水工)'!Z35*'附表1_模型產出係數(水工)'!$U$79)+($M58*'附表1_模型產出係數(水工)'!S35*'附表1_模型產出係數(水工)'!$V$79)+($N58*'附表1_模型產出係數(水工)'!S73*'附表1_模型產出係數(水工)'!$W$79))/1000*(1+'附表1_模型產出係數(水工)'!$Q$80)*附表1_模型產出係數!$J$45</f>
        <v>0</v>
      </c>
      <c r="Q58" s="23">
        <f>((($D58+$E58+$F58)*'附表1_模型產出係數(水工)'!T16*'附表1_模型產出係數(水工)'!$Q$79)+(($G58+$H58+$I58)*'附表1_模型產出係數(水工)'!AA16*'附表1_模型產出係數(水工)'!$R$79)+($J58*'附表1_模型產出係數(水工)'!T54*'附表1_模型產出係數(水工)'!$S$79)+($K58*'附表1_模型產出係數(水工)'!AA54*'附表1_模型產出係數(水工)'!$T$79)+($L58*'附表1_模型產出係數(水工)'!AA35*'附表1_模型產出係數(水工)'!$U$79)+($M58*'附表1_模型產出係數(水工)'!T35*'附表1_模型產出係數(水工)'!$V$79)+($N58*'附表1_模型產出係數(水工)'!T73*'附表1_模型產出係數(水工)'!$W$79))/1000*(1+'附表1_模型產出係數(水工)'!$Q$80)*附表1_模型產出係數!$J$45</f>
        <v>0</v>
      </c>
      <c r="R58" s="23">
        <f>((($D58+$E58+$F58)*'附表1_模型產出係數(水工)'!U16*'附表1_模型產出係數(水工)'!$Q$79)+(($G58+$H58+$I58)*'附表1_模型產出係數(水工)'!AB16*'附表1_模型產出係數(水工)'!$R$79)+($J58*'附表1_模型產出係數(水工)'!U54*'附表1_模型產出係數(水工)'!$S$79)+($K58*'附表1_模型產出係數(水工)'!AB54*'附表1_模型產出係數(水工)'!$T$79)+($L58*'附表1_模型產出係數(水工)'!AB35*'附表1_模型產出係數(水工)'!$U$79)+($M58*'附表1_模型產出係數(水工)'!U35*'附表1_模型產出係數(水工)'!$V$79)+($N58*'附表1_模型產出係數(水工)'!U73*'附表1_模型產出係數(水工)'!$W$79))/1000*(1+'附表1_模型產出係數(水工)'!$Q$80)*附表1_模型產出係數!$J$45</f>
        <v>0</v>
      </c>
      <c r="S58" s="24">
        <f>(((($D58+$E58)*'附表1_模型產出係數(水工)'!V16+$F58*'附表1_模型產出係數(水工)'!AU16)*'附表1_模型產出係數(水工)'!$Q$79)+((($G58+$H58)*'附表1_模型產出係數(水工)'!AC16+$I58*'附表1_模型產出係數(水工)'!AU35)*'附表1_模型產出係數(水工)'!$R$79)+($J58*'附表1_模型產出係數(水工)'!V54*'附表1_模型產出係數(水工)'!$S$79)+($K58*'附表1_模型產出係數(水工)'!AC54*'附表1_模型產出係數(水工)'!$T$79)+($L58*'附表1_模型產出係數(水工)'!AC35*'附表1_模型產出係數(水工)'!$U$79)+($M58*'附表1_模型產出係數(水工)'!V35*'附表1_模型產出係數(水工)'!$V$79)+($N58*'附表1_模型產出係數(水工)'!V73*'附表1_模型產出係數(水工)'!$W$79))/1000*(1+'附表1_模型產出係數(水工)'!$Q$80)*附表1_模型產出係數!$J$45</f>
        <v>0</v>
      </c>
      <c r="T58" s="268"/>
      <c r="AA58" s="278"/>
      <c r="IT58" s="268"/>
      <c r="IU58" s="268"/>
      <c r="IV58" s="268"/>
      <c r="IW58" s="268"/>
    </row>
    <row r="59" spans="1:257" ht="16.5" x14ac:dyDescent="0.25">
      <c r="A59" s="278" t="s">
        <v>17</v>
      </c>
      <c r="B59" s="20">
        <v>12</v>
      </c>
      <c r="C59" s="21" t="s">
        <v>260</v>
      </c>
      <c r="D59" s="355">
        <f>表4_公司資料表!J41</f>
        <v>0</v>
      </c>
      <c r="E59" s="404">
        <f>SUMIF('表8_特殊業務資料表(颱風洪水)'!$A:$A,"E1"&amp;表6_颱風洪水損失評估!$A59&amp;"Q",'表8_特殊業務資料表(颱風洪水)'!$N:$N)</f>
        <v>0</v>
      </c>
      <c r="F59" s="405">
        <f>SUMIF('表8_特殊業務資料表(颱風洪水)'!$A:$A,"E1"&amp;表6_颱風洪水損失評估!$A59&amp;"L",'表8_特殊業務資料表(颱風洪水)'!$W:$W)</f>
        <v>0</v>
      </c>
      <c r="G59" s="399">
        <f>表4_公司資料表!K41</f>
        <v>0</v>
      </c>
      <c r="H59" s="404">
        <f>SUMIF('表8_特殊業務資料表(颱風洪水)'!$A:$A,"E2"&amp;表6_颱風洪水損失評估!$A59&amp;"Q",'表8_特殊業務資料表(颱風洪水)'!$N:$N)</f>
        <v>0</v>
      </c>
      <c r="I59" s="405">
        <f>SUMIF('表8_特殊業務資料表(颱風洪水)'!$A:$A,"E2"&amp;表6_颱風洪水損失評估!$A59&amp;"L",'表8_特殊業務資料表(颱風洪水)'!$W:$W)</f>
        <v>0</v>
      </c>
      <c r="J59" s="355">
        <f>表4_公司資料表!L41</f>
        <v>0</v>
      </c>
      <c r="K59" s="355">
        <f>表4_公司資料表!M41</f>
        <v>0</v>
      </c>
      <c r="L59" s="355">
        <f>表4_公司資料表!N41</f>
        <v>0</v>
      </c>
      <c r="M59" s="355">
        <f>表4_公司資料表!O41</f>
        <v>0</v>
      </c>
      <c r="N59" s="355">
        <f>表4_公司資料表!P41</f>
        <v>0</v>
      </c>
      <c r="O59" s="111">
        <f>((($D59+$E59+$F59)*'附表1_模型產出係數(水工)'!R17*'附表1_模型產出係數(水工)'!$Q$79)+(($G59+$H59+$I59)*'附表1_模型產出係數(水工)'!Y17*'附表1_模型產出係數(水工)'!$R$79)+($J59*'附表1_模型產出係數(水工)'!R55*'附表1_模型產出係數(水工)'!$S$79)+($K59*'附表1_模型產出係數(水工)'!Y55*'附表1_模型產出係數(水工)'!$T$79)+($L59*'附表1_模型產出係數(水工)'!Y36*'附表1_模型產出係數(水工)'!$U$79)+($M59*'附表1_模型產出係數(水工)'!R36*'附表1_模型產出係數(水工)'!$V$79)+($N59*'附表1_模型產出係數(水工)'!R74*'附表1_模型產出係數(水工)'!$W$79))/1000*(1+'附表1_模型產出係數(水工)'!$Q$80)*附表1_模型產出係數!$J$45</f>
        <v>0</v>
      </c>
      <c r="P59" s="23">
        <f>((($D59+$E59+$F59)*'附表1_模型產出係數(水工)'!S17*'附表1_模型產出係數(水工)'!$Q$79)+(($G59+$H59+$I59)*'附表1_模型產出係數(水工)'!Z17*'附表1_模型產出係數(水工)'!$R$79)+($J59*'附表1_模型產出係數(水工)'!S55*'附表1_模型產出係數(水工)'!$S$79)+($K59*'附表1_模型產出係數(水工)'!Z55*'附表1_模型產出係數(水工)'!$T$79)+($L59*'附表1_模型產出係數(水工)'!Z36*'附表1_模型產出係數(水工)'!$U$79)+($M59*'附表1_模型產出係數(水工)'!S36*'附表1_模型產出係數(水工)'!$V$79)+($N59*'附表1_模型產出係數(水工)'!S74*'附表1_模型產出係數(水工)'!$W$79))/1000*(1+'附表1_模型產出係數(水工)'!$Q$80)*附表1_模型產出係數!$J$45</f>
        <v>0</v>
      </c>
      <c r="Q59" s="23">
        <f>((($D59+$E59+$F59)*'附表1_模型產出係數(水工)'!T17*'附表1_模型產出係數(水工)'!$Q$79)+(($G59+$H59+$I59)*'附表1_模型產出係數(水工)'!AA17*'附表1_模型產出係數(水工)'!$R$79)+($J59*'附表1_模型產出係數(水工)'!T55*'附表1_模型產出係數(水工)'!$S$79)+($K59*'附表1_模型產出係數(水工)'!AA55*'附表1_模型產出係數(水工)'!$T$79)+($L59*'附表1_模型產出係數(水工)'!AA36*'附表1_模型產出係數(水工)'!$U$79)+($M59*'附表1_模型產出係數(水工)'!T36*'附表1_模型產出係數(水工)'!$V$79)+($N59*'附表1_模型產出係數(水工)'!T74*'附表1_模型產出係數(水工)'!$W$79))/1000*(1+'附表1_模型產出係數(水工)'!$Q$80)*附表1_模型產出係數!$J$45</f>
        <v>0</v>
      </c>
      <c r="R59" s="23">
        <f>((($D59+$E59+$F59)*'附表1_模型產出係數(水工)'!U17*'附表1_模型產出係數(水工)'!$Q$79)+(($G59+$H59+$I59)*'附表1_模型產出係數(水工)'!AB17*'附表1_模型產出係數(水工)'!$R$79)+($J59*'附表1_模型產出係數(水工)'!U55*'附表1_模型產出係數(水工)'!$S$79)+($K59*'附表1_模型產出係數(水工)'!AB55*'附表1_模型產出係數(水工)'!$T$79)+($L59*'附表1_模型產出係數(水工)'!AB36*'附表1_模型產出係數(水工)'!$U$79)+($M59*'附表1_模型產出係數(水工)'!U36*'附表1_模型產出係數(水工)'!$V$79)+($N59*'附表1_模型產出係數(水工)'!U74*'附表1_模型產出係數(水工)'!$W$79))/1000*(1+'附表1_模型產出係數(水工)'!$Q$80)*附表1_模型產出係數!$J$45</f>
        <v>0</v>
      </c>
      <c r="S59" s="24">
        <f>(((($D59+$E59)*'附表1_模型產出係數(水工)'!V17+$F59*'附表1_模型產出係數(水工)'!AU17)*'附表1_模型產出係數(水工)'!$Q$79)+((($G59+$H59)*'附表1_模型產出係數(水工)'!AC17+$I59*'附表1_模型產出係數(水工)'!AU36)*'附表1_模型產出係數(水工)'!$R$79)+($J59*'附表1_模型產出係數(水工)'!V55*'附表1_模型產出係數(水工)'!$S$79)+($K59*'附表1_模型產出係數(水工)'!AC55*'附表1_模型產出係數(水工)'!$T$79)+($L59*'附表1_模型產出係數(水工)'!AC36*'附表1_模型產出係數(水工)'!$U$79)+($M59*'附表1_模型產出係數(水工)'!V36*'附表1_模型產出係數(水工)'!$V$79)+($N59*'附表1_模型產出係數(水工)'!V74*'附表1_模型產出係數(水工)'!$W$79))/1000*(1+'附表1_模型產出係數(水工)'!$Q$80)*附表1_模型產出係數!$J$45</f>
        <v>0</v>
      </c>
      <c r="T59" s="268"/>
      <c r="AA59" s="278"/>
      <c r="IT59" s="268"/>
      <c r="IU59" s="268"/>
      <c r="IV59" s="268"/>
      <c r="IW59" s="268"/>
    </row>
    <row r="60" spans="1:257" ht="16.5" x14ac:dyDescent="0.25">
      <c r="A60" s="278" t="s">
        <v>611</v>
      </c>
      <c r="B60" s="20">
        <v>13</v>
      </c>
      <c r="C60" s="21" t="s">
        <v>261</v>
      </c>
      <c r="D60" s="355">
        <f>表4_公司資料表!J42</f>
        <v>0</v>
      </c>
      <c r="E60" s="404">
        <f>SUMIF('表8_特殊業務資料表(颱風洪水)'!$A:$A,"E1"&amp;表6_颱風洪水損失評估!$A60&amp;"Q",'表8_特殊業務資料表(颱風洪水)'!$N:$N)</f>
        <v>0</v>
      </c>
      <c r="F60" s="405">
        <f>SUMIF('表8_特殊業務資料表(颱風洪水)'!$A:$A,"E1"&amp;表6_颱風洪水損失評估!$A60&amp;"L",'表8_特殊業務資料表(颱風洪水)'!$W:$W)</f>
        <v>0</v>
      </c>
      <c r="G60" s="399">
        <f>表4_公司資料表!K42</f>
        <v>0</v>
      </c>
      <c r="H60" s="404">
        <f>SUMIF('表8_特殊業務資料表(颱風洪水)'!$A:$A,"E2"&amp;表6_颱風洪水損失評估!$A60&amp;"Q",'表8_特殊業務資料表(颱風洪水)'!$N:$N)</f>
        <v>0</v>
      </c>
      <c r="I60" s="405">
        <f>SUMIF('表8_特殊業務資料表(颱風洪水)'!$A:$A,"E2"&amp;表6_颱風洪水損失評估!$A60&amp;"L",'表8_特殊業務資料表(颱風洪水)'!$W:$W)</f>
        <v>0</v>
      </c>
      <c r="J60" s="355">
        <f>表4_公司資料表!L42</f>
        <v>0</v>
      </c>
      <c r="K60" s="355">
        <f>表4_公司資料表!M42</f>
        <v>0</v>
      </c>
      <c r="L60" s="355">
        <f>表4_公司資料表!N42</f>
        <v>0</v>
      </c>
      <c r="M60" s="355">
        <f>表4_公司資料表!O42</f>
        <v>0</v>
      </c>
      <c r="N60" s="355">
        <f>表4_公司資料表!P42</f>
        <v>0</v>
      </c>
      <c r="O60" s="111">
        <f>((($D60+$E60+$F60)*'附表1_模型產出係數(水工)'!R18*'附表1_模型產出係數(水工)'!$Q$79)+(($G60+$H60+$I60)*'附表1_模型產出係數(水工)'!Y18*'附表1_模型產出係數(水工)'!$R$79)+($J60*'附表1_模型產出係數(水工)'!R56*'附表1_模型產出係數(水工)'!$S$79)+($K60*'附表1_模型產出係數(水工)'!Y56*'附表1_模型產出係數(水工)'!$T$79)+($L60*'附表1_模型產出係數(水工)'!Y37*'附表1_模型產出係數(水工)'!$U$79)+($M60*'附表1_模型產出係數(水工)'!R37*'附表1_模型產出係數(水工)'!$V$79)+($N60*'附表1_模型產出係數(水工)'!R75*'附表1_模型產出係數(水工)'!$W$79))/1000*(1+'附表1_模型產出係數(水工)'!$Q$80)*附表1_模型產出係數!$J$45</f>
        <v>0</v>
      </c>
      <c r="P60" s="23">
        <f>((($D60+$E60+$F60)*'附表1_模型產出係數(水工)'!S18*'附表1_模型產出係數(水工)'!$Q$79)+(($G60+$H60+$I60)*'附表1_模型產出係數(水工)'!Z18*'附表1_模型產出係數(水工)'!$R$79)+($J60*'附表1_模型產出係數(水工)'!S56*'附表1_模型產出係數(水工)'!$S$79)+($K60*'附表1_模型產出係數(水工)'!Z56*'附表1_模型產出係數(水工)'!$T$79)+($L60*'附表1_模型產出係數(水工)'!Z37*'附表1_模型產出係數(水工)'!$U$79)+($M60*'附表1_模型產出係數(水工)'!S37*'附表1_模型產出係數(水工)'!$V$79)+($N60*'附表1_模型產出係數(水工)'!S75*'附表1_模型產出係數(水工)'!$W$79))/1000*(1+'附表1_模型產出係數(水工)'!$Q$80)*附表1_模型產出係數!$J$45</f>
        <v>0</v>
      </c>
      <c r="Q60" s="23">
        <f>((($D60+$E60+$F60)*'附表1_模型產出係數(水工)'!T18*'附表1_模型產出係數(水工)'!$Q$79)+(($G60+$H60+$I60)*'附表1_模型產出係數(水工)'!AA18*'附表1_模型產出係數(水工)'!$R$79)+($J60*'附表1_模型產出係數(水工)'!T56*'附表1_模型產出係數(水工)'!$S$79)+($K60*'附表1_模型產出係數(水工)'!AA56*'附表1_模型產出係數(水工)'!$T$79)+($L60*'附表1_模型產出係數(水工)'!AA37*'附表1_模型產出係數(水工)'!$U$79)+($M60*'附表1_模型產出係數(水工)'!T37*'附表1_模型產出係數(水工)'!$V$79)+($N60*'附表1_模型產出係數(水工)'!T75*'附表1_模型產出係數(水工)'!$W$79))/1000*(1+'附表1_模型產出係數(水工)'!$Q$80)*附表1_模型產出係數!$J$45</f>
        <v>0</v>
      </c>
      <c r="R60" s="23">
        <f>((($D60+$E60+$F60)*'附表1_模型產出係數(水工)'!U18*'附表1_模型產出係數(水工)'!$Q$79)+(($G60+$H60+$I60)*'附表1_模型產出係數(水工)'!AB18*'附表1_模型產出係數(水工)'!$R$79)+($J60*'附表1_模型產出係數(水工)'!U56*'附表1_模型產出係數(水工)'!$S$79)+($K60*'附表1_模型產出係數(水工)'!AB56*'附表1_模型產出係數(水工)'!$T$79)+($L60*'附表1_模型產出係數(水工)'!AB37*'附表1_模型產出係數(水工)'!$U$79)+($M60*'附表1_模型產出係數(水工)'!U37*'附表1_模型產出係數(水工)'!$V$79)+($N60*'附表1_模型產出係數(水工)'!U75*'附表1_模型產出係數(水工)'!$W$79))/1000*(1+'附表1_模型產出係數(水工)'!$Q$80)*附表1_模型產出係數!$J$45</f>
        <v>0</v>
      </c>
      <c r="S60" s="24">
        <f>(((($D60+$E60)*'附表1_模型產出係數(水工)'!V18+$F60*'附表1_模型產出係數(水工)'!AU18)*'附表1_模型產出係數(水工)'!$Q$79)+((($G60+$H60)*'附表1_模型產出係數(水工)'!AC18+$I60*'附表1_模型產出係數(水工)'!AU37)*'附表1_模型產出係數(水工)'!$R$79)+($J60*'附表1_模型產出係數(水工)'!V56*'附表1_模型產出係數(水工)'!$S$79)+($K60*'附表1_模型產出係數(水工)'!AC56*'附表1_模型產出係數(水工)'!$T$79)+($L60*'附表1_模型產出係數(水工)'!AC37*'附表1_模型產出係數(水工)'!$U$79)+($M60*'附表1_模型產出係數(水工)'!V37*'附表1_模型產出係數(水工)'!$V$79)+($N60*'附表1_模型產出係數(水工)'!V75*'附表1_模型產出係數(水工)'!$W$79))/1000*(1+'附表1_模型產出係數(水工)'!$Q$80)*附表1_模型產出係數!$J$45</f>
        <v>0</v>
      </c>
      <c r="T60" s="268"/>
      <c r="AA60" s="278"/>
      <c r="IT60" s="268"/>
      <c r="IU60" s="268"/>
      <c r="IV60" s="268"/>
      <c r="IW60" s="268"/>
    </row>
    <row r="61" spans="1:257" ht="16.5" x14ac:dyDescent="0.25">
      <c r="A61" s="278" t="s">
        <v>612</v>
      </c>
      <c r="B61" s="20">
        <v>14</v>
      </c>
      <c r="C61" s="25" t="s">
        <v>262</v>
      </c>
      <c r="D61" s="355">
        <f>表4_公司資料表!J43</f>
        <v>0</v>
      </c>
      <c r="E61" s="404">
        <f>SUMIF('表8_特殊業務資料表(颱風洪水)'!$A:$A,"E1"&amp;表6_颱風洪水損失評估!$A61&amp;"Q",'表8_特殊業務資料表(颱風洪水)'!$N:$N)</f>
        <v>0</v>
      </c>
      <c r="F61" s="405">
        <f>SUMIF('表8_特殊業務資料表(颱風洪水)'!$A:$A,"E1"&amp;表6_颱風洪水損失評估!$A61&amp;"L",'表8_特殊業務資料表(颱風洪水)'!$W:$W)</f>
        <v>0</v>
      </c>
      <c r="G61" s="399">
        <f>表4_公司資料表!K43</f>
        <v>0</v>
      </c>
      <c r="H61" s="404">
        <f>SUMIF('表8_特殊業務資料表(颱風洪水)'!$A:$A,"E2"&amp;表6_颱風洪水損失評估!$A61&amp;"Q",'表8_特殊業務資料表(颱風洪水)'!$N:$N)</f>
        <v>0</v>
      </c>
      <c r="I61" s="405">
        <f>SUMIF('表8_特殊業務資料表(颱風洪水)'!$A:$A,"E2"&amp;表6_颱風洪水損失評估!$A61&amp;"L",'表8_特殊業務資料表(颱風洪水)'!$W:$W)</f>
        <v>0</v>
      </c>
      <c r="J61" s="355">
        <f>表4_公司資料表!L43</f>
        <v>0</v>
      </c>
      <c r="K61" s="355">
        <f>表4_公司資料表!M43</f>
        <v>0</v>
      </c>
      <c r="L61" s="355">
        <f>表4_公司資料表!N43</f>
        <v>0</v>
      </c>
      <c r="M61" s="355">
        <f>表4_公司資料表!O43</f>
        <v>0</v>
      </c>
      <c r="N61" s="355">
        <f>表4_公司資料表!P43</f>
        <v>0</v>
      </c>
      <c r="O61" s="111">
        <f>((($D61+$E61+$F61)*'附表1_模型產出係數(水工)'!R19*'附表1_模型產出係數(水工)'!$Q$79)+(($G61+$H61+$I61)*'附表1_模型產出係數(水工)'!Y19*'附表1_模型產出係數(水工)'!$R$79)+($J61*'附表1_模型產出係數(水工)'!R57*'附表1_模型產出係數(水工)'!$S$79)+($K61*'附表1_模型產出係數(水工)'!Y57*'附表1_模型產出係數(水工)'!$T$79)+($L61*'附表1_模型產出係數(水工)'!Y38*'附表1_模型產出係數(水工)'!$U$79)+($M61*'附表1_模型產出係數(水工)'!R38*'附表1_模型產出係數(水工)'!$V$79)+($N61*'附表1_模型產出係數(水工)'!R76*'附表1_模型產出係數(水工)'!$W$79))/1000*(1+'附表1_模型產出係數(水工)'!$Q$80)*附表1_模型產出係數!$J$45</f>
        <v>0</v>
      </c>
      <c r="P61" s="23">
        <f>((($D61+$E61+$F61)*'附表1_模型產出係數(水工)'!S19*'附表1_模型產出係數(水工)'!$Q$79)+(($G61+$H61+$I61)*'附表1_模型產出係數(水工)'!Z19*'附表1_模型產出係數(水工)'!$R$79)+($J61*'附表1_模型產出係數(水工)'!S57*'附表1_模型產出係數(水工)'!$S$79)+($K61*'附表1_模型產出係數(水工)'!Z57*'附表1_模型產出係數(水工)'!$T$79)+($L61*'附表1_模型產出係數(水工)'!Z38*'附表1_模型產出係數(水工)'!$U$79)+($M61*'附表1_模型產出係數(水工)'!S38*'附表1_模型產出係數(水工)'!$V$79)+($N61*'附表1_模型產出係數(水工)'!S76*'附表1_模型產出係數(水工)'!$W$79))/1000*(1+'附表1_模型產出係數(水工)'!$Q$80)*附表1_模型產出係數!$J$45</f>
        <v>0</v>
      </c>
      <c r="Q61" s="23">
        <f>((($D61+$E61+$F61)*'附表1_模型產出係數(水工)'!T19*'附表1_模型產出係數(水工)'!$Q$79)+(($G61+$H61+$I61)*'附表1_模型產出係數(水工)'!AA19*'附表1_模型產出係數(水工)'!$R$79)+($J61*'附表1_模型產出係數(水工)'!T57*'附表1_模型產出係數(水工)'!$S$79)+($K61*'附表1_模型產出係數(水工)'!AA57*'附表1_模型產出係數(水工)'!$T$79)+($L61*'附表1_模型產出係數(水工)'!AA38*'附表1_模型產出係數(水工)'!$U$79)+($M61*'附表1_模型產出係數(水工)'!T38*'附表1_模型產出係數(水工)'!$V$79)+($N61*'附表1_模型產出係數(水工)'!T76*'附表1_模型產出係數(水工)'!$W$79))/1000*(1+'附表1_模型產出係數(水工)'!$Q$80)*附表1_模型產出係數!$J$45</f>
        <v>0</v>
      </c>
      <c r="R61" s="23">
        <f>((($D61+$E61+$F61)*'附表1_模型產出係數(水工)'!U19*'附表1_模型產出係數(水工)'!$Q$79)+(($G61+$H61+$I61)*'附表1_模型產出係數(水工)'!AB19*'附表1_模型產出係數(水工)'!$R$79)+($J61*'附表1_模型產出係數(水工)'!U57*'附表1_模型產出係數(水工)'!$S$79)+($K61*'附表1_模型產出係數(水工)'!AB57*'附表1_模型產出係數(水工)'!$T$79)+($L61*'附表1_模型產出係數(水工)'!AB38*'附表1_模型產出係數(水工)'!$U$79)+($M61*'附表1_模型產出係數(水工)'!U38*'附表1_模型產出係數(水工)'!$V$79)+($N61*'附表1_模型產出係數(水工)'!U76*'附表1_模型產出係數(水工)'!$W$79))/1000*(1+'附表1_模型產出係數(水工)'!$Q$80)*附表1_模型產出係數!$J$45</f>
        <v>0</v>
      </c>
      <c r="S61" s="24">
        <f>(((($D61+$E61)*'附表1_模型產出係數(水工)'!V19+$F61*'附表1_模型產出係數(水工)'!AU19)*'附表1_模型產出係數(水工)'!$Q$79)+((($G61+$H61)*'附表1_模型產出係數(水工)'!AC19+$I61*'附表1_模型產出係數(水工)'!AU38)*'附表1_模型產出係數(水工)'!$R$79)+($J61*'附表1_模型產出係數(水工)'!V57*'附表1_模型產出係數(水工)'!$S$79)+($K61*'附表1_模型產出係數(水工)'!AC57*'附表1_模型產出係數(水工)'!$T$79)+($L61*'附表1_模型產出係數(水工)'!AC38*'附表1_模型產出係數(水工)'!$U$79)+($M61*'附表1_模型產出係數(水工)'!V38*'附表1_模型產出係數(水工)'!$V$79)+($N61*'附表1_模型產出係數(水工)'!V76*'附表1_模型產出係數(水工)'!$W$79))/1000*(1+'附表1_模型產出係數(水工)'!$Q$80)*附表1_模型產出係數!$J$45</f>
        <v>0</v>
      </c>
      <c r="T61" s="268"/>
      <c r="AA61" s="278"/>
      <c r="IT61" s="268"/>
      <c r="IU61" s="268"/>
      <c r="IV61" s="268"/>
      <c r="IW61" s="268"/>
    </row>
    <row r="62" spans="1:257" ht="17.25" thickBot="1" x14ac:dyDescent="0.3">
      <c r="A62" s="278">
        <v>99</v>
      </c>
      <c r="B62" s="591" t="s">
        <v>263</v>
      </c>
      <c r="C62" s="592"/>
      <c r="D62" s="27">
        <f t="shared" ref="D62:S62" si="2">SUM(D47:D61)</f>
        <v>0</v>
      </c>
      <c r="E62" s="27">
        <f t="shared" ref="E62:F62" si="3">SUM(E47:E61)</f>
        <v>0</v>
      </c>
      <c r="F62" s="406">
        <f t="shared" si="3"/>
        <v>0</v>
      </c>
      <c r="G62" s="26">
        <f t="shared" si="2"/>
        <v>0</v>
      </c>
      <c r="H62" s="27">
        <f t="shared" ref="H62:I62" si="4">SUM(H47:H61)</f>
        <v>0</v>
      </c>
      <c r="I62" s="406">
        <f t="shared" si="4"/>
        <v>0</v>
      </c>
      <c r="J62" s="27">
        <f t="shared" si="2"/>
        <v>0</v>
      </c>
      <c r="K62" s="27">
        <f t="shared" si="2"/>
        <v>0</v>
      </c>
      <c r="L62" s="27">
        <f t="shared" si="2"/>
        <v>0</v>
      </c>
      <c r="M62" s="167">
        <f t="shared" si="2"/>
        <v>0</v>
      </c>
      <c r="N62" s="366">
        <f t="shared" si="2"/>
        <v>0</v>
      </c>
      <c r="O62" s="367">
        <f t="shared" si="2"/>
        <v>0</v>
      </c>
      <c r="P62" s="27">
        <f t="shared" si="2"/>
        <v>0</v>
      </c>
      <c r="Q62" s="27">
        <f t="shared" si="2"/>
        <v>0</v>
      </c>
      <c r="R62" s="27">
        <f t="shared" si="2"/>
        <v>0</v>
      </c>
      <c r="S62" s="28">
        <f t="shared" si="2"/>
        <v>0</v>
      </c>
      <c r="T62" s="268"/>
      <c r="AA62" s="278"/>
      <c r="IT62" s="268"/>
      <c r="IU62" s="268"/>
      <c r="IV62" s="268"/>
      <c r="IW62" s="268"/>
    </row>
    <row r="63" spans="1:257" s="268" customFormat="1" x14ac:dyDescent="0.25">
      <c r="A63" s="278"/>
      <c r="AA63" s="278"/>
    </row>
    <row r="64" spans="1:257" s="268" customFormat="1" ht="17.25" thickBot="1" x14ac:dyDescent="0.3">
      <c r="A64" s="278"/>
      <c r="B64" s="269" t="s">
        <v>325</v>
      </c>
      <c r="C64" s="269"/>
      <c r="D64" s="269"/>
      <c r="E64" s="269"/>
      <c r="F64" s="269"/>
      <c r="G64" s="269"/>
      <c r="H64" s="269"/>
      <c r="I64" s="269"/>
      <c r="J64" s="269"/>
      <c r="K64" s="269"/>
      <c r="L64" s="269"/>
      <c r="M64" s="269"/>
      <c r="N64" s="269"/>
      <c r="O64" s="269"/>
      <c r="P64" s="269"/>
      <c r="Q64" s="269"/>
      <c r="R64" s="269"/>
      <c r="S64" s="267" t="s">
        <v>236</v>
      </c>
      <c r="AA64" s="278"/>
    </row>
    <row r="65" spans="1:257" ht="16.5" customHeight="1" x14ac:dyDescent="0.25">
      <c r="A65" s="593" t="s">
        <v>27</v>
      </c>
      <c r="B65" s="594" t="s">
        <v>139</v>
      </c>
      <c r="C65" s="596" t="s">
        <v>404</v>
      </c>
      <c r="D65" s="598" t="s">
        <v>266</v>
      </c>
      <c r="E65" s="599"/>
      <c r="F65" s="599"/>
      <c r="G65" s="599"/>
      <c r="H65" s="599"/>
      <c r="I65" s="599"/>
      <c r="J65" s="599"/>
      <c r="K65" s="599"/>
      <c r="L65" s="599"/>
      <c r="M65" s="599"/>
      <c r="N65" s="600"/>
      <c r="O65" s="583" t="s">
        <v>242</v>
      </c>
      <c r="P65" s="585" t="s">
        <v>243</v>
      </c>
      <c r="Q65" s="585"/>
      <c r="R65" s="585"/>
      <c r="S65" s="586"/>
      <c r="T65" s="268"/>
      <c r="U65" s="278"/>
      <c r="V65" s="280"/>
      <c r="W65" s="280"/>
      <c r="X65" s="280"/>
      <c r="Y65" s="280"/>
      <c r="Z65" s="280"/>
      <c r="AA65" s="278"/>
      <c r="IT65" s="268"/>
      <c r="IU65" s="268"/>
      <c r="IV65" s="268"/>
      <c r="IW65" s="268"/>
    </row>
    <row r="66" spans="1:257" ht="49.5" x14ac:dyDescent="0.25">
      <c r="A66" s="593"/>
      <c r="B66" s="595"/>
      <c r="C66" s="597"/>
      <c r="D66" s="66" t="s">
        <v>197</v>
      </c>
      <c r="E66" s="391" t="s">
        <v>467</v>
      </c>
      <c r="F66" s="391" t="s">
        <v>468</v>
      </c>
      <c r="G66" s="66" t="s">
        <v>198</v>
      </c>
      <c r="H66" s="391" t="s">
        <v>469</v>
      </c>
      <c r="I66" s="391" t="s">
        <v>470</v>
      </c>
      <c r="J66" s="66" t="s">
        <v>199</v>
      </c>
      <c r="K66" s="66" t="s">
        <v>200</v>
      </c>
      <c r="L66" s="66" t="s">
        <v>201</v>
      </c>
      <c r="M66" s="66" t="s">
        <v>202</v>
      </c>
      <c r="N66" s="110" t="s">
        <v>203</v>
      </c>
      <c r="O66" s="584"/>
      <c r="P66" s="122" t="s">
        <v>244</v>
      </c>
      <c r="Q66" s="122" t="s">
        <v>245</v>
      </c>
      <c r="R66" s="122" t="s">
        <v>246</v>
      </c>
      <c r="S66" s="19" t="s">
        <v>247</v>
      </c>
      <c r="T66" s="268"/>
      <c r="U66" s="278"/>
      <c r="V66" s="280"/>
      <c r="W66" s="280"/>
      <c r="X66" s="280"/>
      <c r="Y66" s="280"/>
      <c r="Z66" s="280"/>
      <c r="AA66" s="278"/>
      <c r="IT66" s="268"/>
      <c r="IU66" s="268"/>
      <c r="IV66" s="268"/>
      <c r="IW66" s="268"/>
    </row>
    <row r="67" spans="1:257" ht="16.5" x14ac:dyDescent="0.25">
      <c r="A67" s="278" t="s">
        <v>5</v>
      </c>
      <c r="B67" s="20">
        <v>1</v>
      </c>
      <c r="C67" s="21" t="s">
        <v>248</v>
      </c>
      <c r="D67" s="355">
        <f>表4_公司資料表!J50</f>
        <v>0</v>
      </c>
      <c r="E67" s="164">
        <f>SUMIF('表8_特殊業務資料表(颱風洪水)'!$A:$A,"E1"&amp;表6_颱風洪水損失評估!$A67&amp;"Q",'表8_特殊業務資料表(颱風洪水)'!$O:$O)</f>
        <v>0</v>
      </c>
      <c r="F67" s="403">
        <f>SUMIF('表8_特殊業務資料表(颱風洪水)'!$A:$A,"E1"&amp;表6_颱風洪水損失評估!$A67&amp;"L",'表8_特殊業務資料表(颱風洪水)'!$Y:$Y)</f>
        <v>0</v>
      </c>
      <c r="G67" s="399">
        <f>表4_公司資料表!K50</f>
        <v>0</v>
      </c>
      <c r="H67" s="164">
        <f>SUMIF('表8_特殊業務資料表(颱風洪水)'!$A:$A,"E2"&amp;表6_颱風洪水損失評估!$A67&amp;"Q",'表8_特殊業務資料表(颱風洪水)'!$O:$O)</f>
        <v>0</v>
      </c>
      <c r="I67" s="403">
        <f>SUMIF('表8_特殊業務資料表(颱風洪水)'!$A:$A,"E2"&amp;表6_颱風洪水損失評估!$A67&amp;"L",'表8_特殊業務資料表(颱風洪水)'!$Y:$Y)</f>
        <v>0</v>
      </c>
      <c r="J67" s="355">
        <f>表4_公司資料表!L50</f>
        <v>0</v>
      </c>
      <c r="K67" s="164">
        <f>表4_公司資料表!M50</f>
        <v>0</v>
      </c>
      <c r="L67" s="164">
        <f>表4_公司資料表!N50</f>
        <v>0</v>
      </c>
      <c r="M67" s="165">
        <f>表4_公司資料表!O50</f>
        <v>0</v>
      </c>
      <c r="N67" s="362">
        <f>表4_公司資料表!P50</f>
        <v>0</v>
      </c>
      <c r="O67" s="111">
        <f>((($D67+$E67+$F67)*'附表1_模型產出係數(水工)'!R5*'附表1_模型產出係數(水工)'!$Q$79)+(($G67+$H67+$I67)*'附表1_模型產出係數(水工)'!Y5*'附表1_模型產出係數(水工)'!$R$79)+($J67*'附表1_模型產出係數(水工)'!R43*'附表1_模型產出係數(水工)'!$S$79)+($K67*'附表1_模型產出係數(水工)'!Y43*'附表1_模型產出係數(水工)'!$T$79)+($L67*'附表1_模型產出係數(水工)'!Y24*'附表1_模型產出係數(水工)'!$U$79)+($M67*'附表1_模型產出係數(水工)'!R24*'附表1_模型產出係數(水工)'!$V$79)+($N67*'附表1_模型產出係數(水工)'!R62*'附表1_模型產出係數(水工)'!$W$79))/1000*(1+'附表1_模型產出係數(水工)'!$Q$80)*附表1_模型產出係數!$J$45</f>
        <v>0</v>
      </c>
      <c r="P67" s="23">
        <f>((($D67+$E67+$F67)*'附表1_模型產出係數(水工)'!S5*'附表1_模型產出係數(水工)'!$Q$79)+(($G67+$H67+$I67)*'附表1_模型產出係數(水工)'!Z5*'附表1_模型產出係數(水工)'!$R$79)+($J67*'附表1_模型產出係數(水工)'!S43*'附表1_模型產出係數(水工)'!$S$79)+($K67*'附表1_模型產出係數(水工)'!Z43*'附表1_模型產出係數(水工)'!$T$79)+($L67*'附表1_模型產出係數(水工)'!Z24*'附表1_模型產出係數(水工)'!$U$79)+($M67*'附表1_模型產出係數(水工)'!S24*'附表1_模型產出係數(水工)'!$V$79)+($N67*'附表1_模型產出係數(水工)'!S62*'附表1_模型產出係數(水工)'!$W$79))/1000*(1+'附表1_模型產出係數(水工)'!$Q$80)*附表1_模型產出係數!$J$45</f>
        <v>0</v>
      </c>
      <c r="Q67" s="23">
        <f>((($D67+$E67+$F67)*'附表1_模型產出係數(水工)'!T5*'附表1_模型產出係數(水工)'!$Q$79)+(($G67+$H67+$I67)*'附表1_模型產出係數(水工)'!AA5*'附表1_模型產出係數(水工)'!$R$79)+($J67*'附表1_模型產出係數(水工)'!T43*'附表1_模型產出係數(水工)'!$S$79)+($K67*'附表1_模型產出係數(水工)'!AA43*'附表1_模型產出係數(水工)'!$T$79)+($L67*'附表1_模型產出係數(水工)'!AA24*'附表1_模型產出係數(水工)'!$U$79)+($M67*'附表1_模型產出係數(水工)'!T24*'附表1_模型產出係數(水工)'!$V$79)+($N67*'附表1_模型產出係數(水工)'!T62*'附表1_模型產出係數(水工)'!$W$79))/1000*(1+'附表1_模型產出係數(水工)'!$Q$80)*附表1_模型產出係數!$J$45</f>
        <v>0</v>
      </c>
      <c r="R67" s="23">
        <f>((($D67+$E67+$F67)*'附表1_模型產出係數(水工)'!U5*'附表1_模型產出係數(水工)'!$Q$79)+(($G67+$H67+$I67)*'附表1_模型產出係數(水工)'!AB5*'附表1_模型產出係數(水工)'!$R$79)+($J67*'附表1_模型產出係數(水工)'!U43*'附表1_模型產出係數(水工)'!$S$79)+($K67*'附表1_模型產出係數(水工)'!AB43*'附表1_模型產出係數(水工)'!$T$79)+($L67*'附表1_模型產出係數(水工)'!AB24*'附表1_模型產出係數(水工)'!$U$79)+($M67*'附表1_模型產出係數(水工)'!U24*'附表1_模型產出係數(水工)'!$V$79)+($N67*'附表1_模型產出係數(水工)'!U62*'附表1_模型產出係數(水工)'!$W$79))/1000*(1+'附表1_模型產出係數(水工)'!$Q$80)*附表1_模型產出係數!$J$45</f>
        <v>0</v>
      </c>
      <c r="S67" s="24">
        <f>(((($D67+$E67)*'附表1_模型產出係數(水工)'!V5+$F67*'附表1_模型產出係數(水工)'!AU5)*'附表1_模型產出係數(水工)'!$Q$79)+((($G67+$H67)*'附表1_模型產出係數(水工)'!AC5+$I67*'附表1_模型產出係數(水工)'!AU24)*'附表1_模型產出係數(水工)'!$R$79)+($J67*'附表1_模型產出係數(水工)'!V43*'附表1_模型產出係數(水工)'!$S$79)+($K67*'附表1_模型產出係數(水工)'!AC43*'附表1_模型產出係數(水工)'!$T$79)+($L67*'附表1_模型產出係數(水工)'!AC24*'附表1_模型產出係數(水工)'!$U$79)+($M67*'附表1_模型產出係數(水工)'!V24*'附表1_模型產出係數(水工)'!$V$79)+($N67*'附表1_模型產出係數(水工)'!V62*'附表1_模型產出係數(水工)'!$W$79))/1000*(1+'附表1_模型產出係數(水工)'!$Q$80)*附表1_模型產出係數!$J$45</f>
        <v>0</v>
      </c>
      <c r="T67" s="268"/>
      <c r="U67" s="278"/>
      <c r="V67" s="280"/>
      <c r="W67" s="280"/>
      <c r="X67" s="280"/>
      <c r="Y67" s="280"/>
      <c r="Z67" s="280"/>
      <c r="AA67" s="281"/>
      <c r="AB67" s="279"/>
      <c r="AC67" s="279"/>
      <c r="AD67" s="279"/>
      <c r="AE67" s="279"/>
      <c r="AF67" s="279"/>
      <c r="IT67" s="268"/>
      <c r="IU67" s="268"/>
      <c r="IV67" s="268"/>
      <c r="IW67" s="268"/>
    </row>
    <row r="68" spans="1:257" ht="16.5" x14ac:dyDescent="0.25">
      <c r="A68" s="278" t="s">
        <v>6</v>
      </c>
      <c r="B68" s="20">
        <v>1.1000000000000001</v>
      </c>
      <c r="C68" s="21" t="s">
        <v>249</v>
      </c>
      <c r="D68" s="355">
        <f>表4_公司資料表!J51</f>
        <v>0</v>
      </c>
      <c r="E68" s="164">
        <f>SUMIF('表8_特殊業務資料表(颱風洪水)'!$A:$A,"E1"&amp;表6_颱風洪水損失評估!$A68&amp;"Q",'表8_特殊業務資料表(颱風洪水)'!$O:$O)</f>
        <v>0</v>
      </c>
      <c r="F68" s="403">
        <f>SUMIF('表8_特殊業務資料表(颱風洪水)'!$A:$A,"E1"&amp;表6_颱風洪水損失評估!$A68&amp;"L",'表8_特殊業務資料表(颱風洪水)'!$Y:$Y)</f>
        <v>0</v>
      </c>
      <c r="G68" s="399">
        <f>表4_公司資料表!K51</f>
        <v>0</v>
      </c>
      <c r="H68" s="164">
        <f>SUMIF('表8_特殊業務資料表(颱風洪水)'!$A:$A,"E2"&amp;表6_颱風洪水損失評估!$A68&amp;"Q",'表8_特殊業務資料表(颱風洪水)'!$O:$O)</f>
        <v>0</v>
      </c>
      <c r="I68" s="403">
        <f>SUMIF('表8_特殊業務資料表(颱風洪水)'!$A:$A,"E2"&amp;表6_颱風洪水損失評估!$A68&amp;"L",'表8_特殊業務資料表(颱風洪水)'!$Y:$Y)</f>
        <v>0</v>
      </c>
      <c r="J68" s="355">
        <f>表4_公司資料表!L51</f>
        <v>0</v>
      </c>
      <c r="K68" s="164">
        <f>表4_公司資料表!M51</f>
        <v>0</v>
      </c>
      <c r="L68" s="164">
        <f>表4_公司資料表!N51</f>
        <v>0</v>
      </c>
      <c r="M68" s="165">
        <f>表4_公司資料表!O51</f>
        <v>0</v>
      </c>
      <c r="N68" s="362">
        <f>表4_公司資料表!P51</f>
        <v>0</v>
      </c>
      <c r="O68" s="111">
        <f>((($D68+$E68+$F68)*'附表1_模型產出係數(水工)'!R6*'附表1_模型產出係數(水工)'!$Q$79)+(($G68+$H68+$I68)*'附表1_模型產出係數(水工)'!Y6*'附表1_模型產出係數(水工)'!$R$79)+($J68*'附表1_模型產出係數(水工)'!R44*'附表1_模型產出係數(水工)'!$S$79)+($K68*'附表1_模型產出係數(水工)'!Y44*'附表1_模型產出係數(水工)'!$T$79)+($L68*'附表1_模型產出係數(水工)'!Y25*'附表1_模型產出係數(水工)'!$U$79)+($M68*'附表1_模型產出係數(水工)'!R25*'附表1_模型產出係數(水工)'!$V$79)+($N68*'附表1_模型產出係數(水工)'!R63*'附表1_模型產出係數(水工)'!$W$79))/1000*(1+'附表1_模型產出係數(水工)'!$Q$80)*附表1_模型產出係數!$J$45</f>
        <v>0</v>
      </c>
      <c r="P68" s="23">
        <f>((($D68+$E68+$F68)*'附表1_模型產出係數(水工)'!S6*'附表1_模型產出係數(水工)'!$Q$79)+(($G68+$H68+$I68)*'附表1_模型產出係數(水工)'!Z6*'附表1_模型產出係數(水工)'!$R$79)+($J68*'附表1_模型產出係數(水工)'!S44*'附表1_模型產出係數(水工)'!$S$79)+($K68*'附表1_模型產出係數(水工)'!Z44*'附表1_模型產出係數(水工)'!$T$79)+($L68*'附表1_模型產出係數(水工)'!Z25*'附表1_模型產出係數(水工)'!$U$79)+($M68*'附表1_模型產出係數(水工)'!S25*'附表1_模型產出係數(水工)'!$V$79)+($N68*'附表1_模型產出係數(水工)'!S63*'附表1_模型產出係數(水工)'!$W$79))/1000*(1+'附表1_模型產出係數(水工)'!$Q$80)*附表1_模型產出係數!$J$45</f>
        <v>0</v>
      </c>
      <c r="Q68" s="23">
        <f>((($D68+$E68+$F68)*'附表1_模型產出係數(水工)'!T6*'附表1_模型產出係數(水工)'!$Q$79)+(($G68+$H68+$I68)*'附表1_模型產出係數(水工)'!AA6*'附表1_模型產出係數(水工)'!$R$79)+($J68*'附表1_模型產出係數(水工)'!T44*'附表1_模型產出係數(水工)'!$S$79)+($K68*'附表1_模型產出係數(水工)'!AA44*'附表1_模型產出係數(水工)'!$T$79)+($L68*'附表1_模型產出係數(水工)'!AA25*'附表1_模型產出係數(水工)'!$U$79)+($M68*'附表1_模型產出係數(水工)'!T25*'附表1_模型產出係數(水工)'!$V$79)+($N68*'附表1_模型產出係數(水工)'!T63*'附表1_模型產出係數(水工)'!$W$79))/1000*(1+'附表1_模型產出係數(水工)'!$Q$80)*附表1_模型產出係數!$J$45</f>
        <v>0</v>
      </c>
      <c r="R68" s="23">
        <f>((($D68+$E68+$F68)*'附表1_模型產出係數(水工)'!U6*'附表1_模型產出係數(水工)'!$Q$79)+(($G68+$H68+$I68)*'附表1_模型產出係數(水工)'!AB6*'附表1_模型產出係數(水工)'!$R$79)+($J68*'附表1_模型產出係數(水工)'!U44*'附表1_模型產出係數(水工)'!$S$79)+($K68*'附表1_模型產出係數(水工)'!AB44*'附表1_模型產出係數(水工)'!$T$79)+($L68*'附表1_模型產出係數(水工)'!AB25*'附表1_模型產出係數(水工)'!$U$79)+($M68*'附表1_模型產出係數(水工)'!U25*'附表1_模型產出係數(水工)'!$V$79)+($N68*'附表1_模型產出係數(水工)'!U63*'附表1_模型產出係數(水工)'!$W$79))/1000*(1+'附表1_模型產出係數(水工)'!$Q$80)*附表1_模型產出係數!$J$45</f>
        <v>0</v>
      </c>
      <c r="S68" s="24">
        <f>(((($D68+$E68)*'附表1_模型產出係數(水工)'!V6+$F68*'附表1_模型產出係數(水工)'!AU6)*'附表1_模型產出係數(水工)'!$Q$79)+((($G68+$H68)*'附表1_模型產出係數(水工)'!AC6+$I68*'附表1_模型產出係數(水工)'!AU25)*'附表1_模型產出係數(水工)'!$R$79)+($J68*'附表1_模型產出係數(水工)'!V44*'附表1_模型產出係數(水工)'!$S$79)+($K68*'附表1_模型產出係數(水工)'!AC44*'附表1_模型產出係數(水工)'!$T$79)+($L68*'附表1_模型產出係數(水工)'!AC25*'附表1_模型產出係數(水工)'!$U$79)+($M68*'附表1_模型產出係數(水工)'!V25*'附表1_模型產出係數(水工)'!$V$79)+($N68*'附表1_模型產出係數(水工)'!V63*'附表1_模型產出係數(水工)'!$W$79))/1000*(1+'附表1_模型產出係數(水工)'!$Q$80)*附表1_模型產出係數!$J$45</f>
        <v>0</v>
      </c>
      <c r="T68" s="268"/>
      <c r="U68" s="278"/>
      <c r="V68" s="280"/>
      <c r="W68" s="280"/>
      <c r="X68" s="280"/>
      <c r="Y68" s="280"/>
      <c r="Z68" s="280"/>
      <c r="AA68" s="278"/>
      <c r="IT68" s="268"/>
      <c r="IU68" s="268"/>
      <c r="IV68" s="268"/>
      <c r="IW68" s="268"/>
    </row>
    <row r="69" spans="1:257" ht="16.5" x14ac:dyDescent="0.25">
      <c r="A69" s="278" t="s">
        <v>7</v>
      </c>
      <c r="B69" s="20">
        <v>2</v>
      </c>
      <c r="C69" s="21" t="s">
        <v>250</v>
      </c>
      <c r="D69" s="355">
        <f>表4_公司資料表!J52</f>
        <v>0</v>
      </c>
      <c r="E69" s="164">
        <f>SUMIF('表8_特殊業務資料表(颱風洪水)'!$A:$A,"E1"&amp;表6_颱風洪水損失評估!$A69&amp;"Q",'表8_特殊業務資料表(颱風洪水)'!$O:$O)</f>
        <v>0</v>
      </c>
      <c r="F69" s="403">
        <f>SUMIF('表8_特殊業務資料表(颱風洪水)'!$A:$A,"E1"&amp;表6_颱風洪水損失評估!$A69&amp;"L",'表8_特殊業務資料表(颱風洪水)'!$Y:$Y)</f>
        <v>0</v>
      </c>
      <c r="G69" s="399">
        <f>表4_公司資料表!K52</f>
        <v>0</v>
      </c>
      <c r="H69" s="164">
        <f>SUMIF('表8_特殊業務資料表(颱風洪水)'!$A:$A,"E2"&amp;表6_颱風洪水損失評估!$A69&amp;"Q",'表8_特殊業務資料表(颱風洪水)'!$O:$O)</f>
        <v>0</v>
      </c>
      <c r="I69" s="403">
        <f>SUMIF('表8_特殊業務資料表(颱風洪水)'!$A:$A,"E2"&amp;表6_颱風洪水損失評估!$A69&amp;"L",'表8_特殊業務資料表(颱風洪水)'!$Y:$Y)</f>
        <v>0</v>
      </c>
      <c r="J69" s="355">
        <f>表4_公司資料表!L52</f>
        <v>0</v>
      </c>
      <c r="K69" s="164">
        <f>表4_公司資料表!M52</f>
        <v>0</v>
      </c>
      <c r="L69" s="164">
        <f>表4_公司資料表!N52</f>
        <v>0</v>
      </c>
      <c r="M69" s="165">
        <f>表4_公司資料表!O52</f>
        <v>0</v>
      </c>
      <c r="N69" s="362">
        <f>表4_公司資料表!P52</f>
        <v>0</v>
      </c>
      <c r="O69" s="111">
        <f>((($D69+$E69+$F69)*'附表1_模型產出係數(水工)'!R7*'附表1_模型產出係數(水工)'!$Q$79)+(($G69+$H69+$I69)*'附表1_模型產出係數(水工)'!Y7*'附表1_模型產出係數(水工)'!$R$79)+($J69*'附表1_模型產出係數(水工)'!R45*'附表1_模型產出係數(水工)'!$S$79)+($K69*'附表1_模型產出係數(水工)'!Y45*'附表1_模型產出係數(水工)'!$T$79)+($L69*'附表1_模型產出係數(水工)'!Y26*'附表1_模型產出係數(水工)'!$U$79)+($M69*'附表1_模型產出係數(水工)'!R26*'附表1_模型產出係數(水工)'!$V$79)+($N69*'附表1_模型產出係數(水工)'!R64*'附表1_模型產出係數(水工)'!$W$79))/1000*(1+'附表1_模型產出係數(水工)'!$Q$80)*附表1_模型產出係數!$J$45</f>
        <v>0</v>
      </c>
      <c r="P69" s="23">
        <f>((($D69+$E69+$F69)*'附表1_模型產出係數(水工)'!S7*'附表1_模型產出係數(水工)'!$Q$79)+(($G69+$H69+$I69)*'附表1_模型產出係數(水工)'!Z7*'附表1_模型產出係數(水工)'!$R$79)+($J69*'附表1_模型產出係數(水工)'!S45*'附表1_模型產出係數(水工)'!$S$79)+($K69*'附表1_模型產出係數(水工)'!Z45*'附表1_模型產出係數(水工)'!$T$79)+($L69*'附表1_模型產出係數(水工)'!Z26*'附表1_模型產出係數(水工)'!$U$79)+($M69*'附表1_模型產出係數(水工)'!S26*'附表1_模型產出係數(水工)'!$V$79)+($N69*'附表1_模型產出係數(水工)'!S64*'附表1_模型產出係數(水工)'!$W$79))/1000*(1+'附表1_模型產出係數(水工)'!$Q$80)*附表1_模型產出係數!$J$45</f>
        <v>0</v>
      </c>
      <c r="Q69" s="23">
        <f>((($D69+$E69+$F69)*'附表1_模型產出係數(水工)'!T7*'附表1_模型產出係數(水工)'!$Q$79)+(($G69+$H69+$I69)*'附表1_模型產出係數(水工)'!AA7*'附表1_模型產出係數(水工)'!$R$79)+($J69*'附表1_模型產出係數(水工)'!T45*'附表1_模型產出係數(水工)'!$S$79)+($K69*'附表1_模型產出係數(水工)'!AA45*'附表1_模型產出係數(水工)'!$T$79)+($L69*'附表1_模型產出係數(水工)'!AA26*'附表1_模型產出係數(水工)'!$U$79)+($M69*'附表1_模型產出係數(水工)'!T26*'附表1_模型產出係數(水工)'!$V$79)+($N69*'附表1_模型產出係數(水工)'!T64*'附表1_模型產出係數(水工)'!$W$79))/1000*(1+'附表1_模型產出係數(水工)'!$Q$80)*附表1_模型產出係數!$J$45</f>
        <v>0</v>
      </c>
      <c r="R69" s="23">
        <f>((($D69+$E69+$F69)*'附表1_模型產出係數(水工)'!U7*'附表1_模型產出係數(水工)'!$Q$79)+(($G69+$H69+$I69)*'附表1_模型產出係數(水工)'!AB7*'附表1_模型產出係數(水工)'!$R$79)+($J69*'附表1_模型產出係數(水工)'!U45*'附表1_模型產出係數(水工)'!$S$79)+($K69*'附表1_模型產出係數(水工)'!AB45*'附表1_模型產出係數(水工)'!$T$79)+($L69*'附表1_模型產出係數(水工)'!AB26*'附表1_模型產出係數(水工)'!$U$79)+($M69*'附表1_模型產出係數(水工)'!U26*'附表1_模型產出係數(水工)'!$V$79)+($N69*'附表1_模型產出係數(水工)'!U64*'附表1_模型產出係數(水工)'!$W$79))/1000*(1+'附表1_模型產出係數(水工)'!$Q$80)*附表1_模型產出係數!$J$45</f>
        <v>0</v>
      </c>
      <c r="S69" s="24">
        <f>(((($D69+$E69)*'附表1_模型產出係數(水工)'!V7+$F69*'附表1_模型產出係數(水工)'!AU7)*'附表1_模型產出係數(水工)'!$Q$79)+((($G69+$H69)*'附表1_模型產出係數(水工)'!AC7+$I69*'附表1_模型產出係數(水工)'!AU26)*'附表1_模型產出係數(水工)'!$R$79)+($J69*'附表1_模型產出係數(水工)'!V45*'附表1_模型產出係數(水工)'!$S$79)+($K69*'附表1_模型產出係數(水工)'!AC45*'附表1_模型產出係數(水工)'!$T$79)+($L69*'附表1_模型產出係數(水工)'!AC26*'附表1_模型產出係數(水工)'!$U$79)+($M69*'附表1_模型產出係數(水工)'!V26*'附表1_模型產出係數(水工)'!$V$79)+($N69*'附表1_模型產出係數(水工)'!V64*'附表1_模型產出係數(水工)'!$W$79))/1000*(1+'附表1_模型產出係數(水工)'!$Q$80)*附表1_模型產出係數!$J$45</f>
        <v>0</v>
      </c>
      <c r="T69" s="268"/>
      <c r="U69" s="278"/>
      <c r="V69" s="280"/>
      <c r="W69" s="280"/>
      <c r="X69" s="280"/>
      <c r="Y69" s="280"/>
      <c r="Z69" s="280"/>
      <c r="AA69" s="278"/>
      <c r="IT69" s="268"/>
      <c r="IU69" s="268"/>
      <c r="IV69" s="268"/>
      <c r="IW69" s="268"/>
    </row>
    <row r="70" spans="1:257" ht="16.5" x14ac:dyDescent="0.25">
      <c r="A70" s="278" t="s">
        <v>8</v>
      </c>
      <c r="B70" s="20">
        <v>3</v>
      </c>
      <c r="C70" s="21" t="s">
        <v>251</v>
      </c>
      <c r="D70" s="355">
        <f>表4_公司資料表!J53</f>
        <v>0</v>
      </c>
      <c r="E70" s="164">
        <f>SUMIF('表8_特殊業務資料表(颱風洪水)'!$A:$A,"E1"&amp;表6_颱風洪水損失評估!$A70&amp;"Q",'表8_特殊業務資料表(颱風洪水)'!$O:$O)</f>
        <v>0</v>
      </c>
      <c r="F70" s="403">
        <f>SUMIF('表8_特殊業務資料表(颱風洪水)'!$A:$A,"E1"&amp;表6_颱風洪水損失評估!$A70&amp;"L",'表8_特殊業務資料表(颱風洪水)'!$Y:$Y)</f>
        <v>0</v>
      </c>
      <c r="G70" s="399">
        <f>表4_公司資料表!K53</f>
        <v>0</v>
      </c>
      <c r="H70" s="164">
        <f>SUMIF('表8_特殊業務資料表(颱風洪水)'!$A:$A,"E2"&amp;表6_颱風洪水損失評估!$A70&amp;"Q",'表8_特殊業務資料表(颱風洪水)'!$O:$O)</f>
        <v>0</v>
      </c>
      <c r="I70" s="403">
        <f>SUMIF('表8_特殊業務資料表(颱風洪水)'!$A:$A,"E2"&amp;表6_颱風洪水損失評估!$A70&amp;"L",'表8_特殊業務資料表(颱風洪水)'!$Y:$Y)</f>
        <v>0</v>
      </c>
      <c r="J70" s="355">
        <f>表4_公司資料表!L53</f>
        <v>0</v>
      </c>
      <c r="K70" s="164">
        <f>表4_公司資料表!M53</f>
        <v>0</v>
      </c>
      <c r="L70" s="164">
        <f>表4_公司資料表!N53</f>
        <v>0</v>
      </c>
      <c r="M70" s="165">
        <f>表4_公司資料表!O53</f>
        <v>0</v>
      </c>
      <c r="N70" s="166">
        <f>表4_公司資料表!P53</f>
        <v>0</v>
      </c>
      <c r="O70" s="22">
        <f>((($D70+$E70+$F70)*'附表1_模型產出係數(水工)'!R8*'附表1_模型產出係數(水工)'!$Q$79)+(($G70+$H70+$I70)*'附表1_模型產出係數(水工)'!Y8*'附表1_模型產出係數(水工)'!$R$79)+($J70*'附表1_模型產出係數(水工)'!R46*'附表1_模型產出係數(水工)'!$S$79)+($K70*'附表1_模型產出係數(水工)'!Y46*'附表1_模型產出係數(水工)'!$T$79)+($L70*'附表1_模型產出係數(水工)'!Y27*'附表1_模型產出係數(水工)'!$U$79)+($M70*'附表1_模型產出係數(水工)'!R27*'附表1_模型產出係數(水工)'!$V$79)+($N70*'附表1_模型產出係數(水工)'!R65*'附表1_模型產出係數(水工)'!$W$79))/1000*(1+'附表1_模型產出係數(水工)'!$Q$80)*附表1_模型產出係數!$J$45</f>
        <v>0</v>
      </c>
      <c r="P70" s="23">
        <f>((($D70+$E70+$F70)*'附表1_模型產出係數(水工)'!S8*'附表1_模型產出係數(水工)'!$Q$79)+(($G70+$H70+$I70)*'附表1_模型產出係數(水工)'!Z8*'附表1_模型產出係數(水工)'!$R$79)+($J70*'附表1_模型產出係數(水工)'!S46*'附表1_模型產出係數(水工)'!$S$79)+($K70*'附表1_模型產出係數(水工)'!Z46*'附表1_模型產出係數(水工)'!$T$79)+($L70*'附表1_模型產出係數(水工)'!Z27*'附表1_模型產出係數(水工)'!$U$79)+($M70*'附表1_模型產出係數(水工)'!S27*'附表1_模型產出係數(水工)'!$V$79)+($N70*'附表1_模型產出係數(水工)'!S65*'附表1_模型產出係數(水工)'!$W$79))/1000*(1+'附表1_模型產出係數(水工)'!$Q$80)*附表1_模型產出係數!$J$45</f>
        <v>0</v>
      </c>
      <c r="Q70" s="23">
        <f>((($D70+$E70+$F70)*'附表1_模型產出係數(水工)'!T8*'附表1_模型產出係數(水工)'!$Q$79)+(($G70+$H70+$I70)*'附表1_模型產出係數(水工)'!AA8*'附表1_模型產出係數(水工)'!$R$79)+($J70*'附表1_模型產出係數(水工)'!T46*'附表1_模型產出係數(水工)'!$S$79)+($K70*'附表1_模型產出係數(水工)'!AA46*'附表1_模型產出係數(水工)'!$T$79)+($L70*'附表1_模型產出係數(水工)'!AA27*'附表1_模型產出係數(水工)'!$U$79)+($M70*'附表1_模型產出係數(水工)'!T27*'附表1_模型產出係數(水工)'!$V$79)+($N70*'附表1_模型產出係數(水工)'!T65*'附表1_模型產出係數(水工)'!$W$79))/1000*(1+'附表1_模型產出係數(水工)'!$Q$80)*附表1_模型產出係數!$J$45</f>
        <v>0</v>
      </c>
      <c r="R70" s="23">
        <f>((($D70+$E70+$F70)*'附表1_模型產出係數(水工)'!U8*'附表1_模型產出係數(水工)'!$Q$79)+(($G70+$H70+$I70)*'附表1_模型產出係數(水工)'!AB8*'附表1_模型產出係數(水工)'!$R$79)+($J70*'附表1_模型產出係數(水工)'!U46*'附表1_模型產出係數(水工)'!$S$79)+($K70*'附表1_模型產出係數(水工)'!AB46*'附表1_模型產出係數(水工)'!$T$79)+($L70*'附表1_模型產出係數(水工)'!AB27*'附表1_模型產出係數(水工)'!$U$79)+($M70*'附表1_模型產出係數(水工)'!U27*'附表1_模型產出係數(水工)'!$V$79)+($N70*'附表1_模型產出係數(水工)'!U65*'附表1_模型產出係數(水工)'!$W$79))/1000*(1+'附表1_模型產出係數(水工)'!$Q$80)*附表1_模型產出係數!$J$45</f>
        <v>0</v>
      </c>
      <c r="S70" s="24">
        <f>(((($D70+$E70)*'附表1_模型產出係數(水工)'!V8+$F70*'附表1_模型產出係數(水工)'!AU8)*'附表1_模型產出係數(水工)'!$Q$79)+((($G70+$H70)*'附表1_模型產出係數(水工)'!AC8+$I70*'附表1_模型產出係數(水工)'!AU27)*'附表1_模型產出係數(水工)'!$R$79)+($J70*'附表1_模型產出係數(水工)'!V46*'附表1_模型產出係數(水工)'!$S$79)+($K70*'附表1_模型產出係數(水工)'!AC46*'附表1_模型產出係數(水工)'!$T$79)+($L70*'附表1_模型產出係數(水工)'!AC27*'附表1_模型產出係數(水工)'!$U$79)+($M70*'附表1_模型產出係數(水工)'!V27*'附表1_模型產出係數(水工)'!$V$79)+($N70*'附表1_模型產出係數(水工)'!V65*'附表1_模型產出係數(水工)'!$W$79))/1000*(1+'附表1_模型產出係數(水工)'!$Q$80)*附表1_模型產出係數!$J$45</f>
        <v>0</v>
      </c>
      <c r="T70" s="268"/>
      <c r="U70" s="278"/>
      <c r="V70" s="280"/>
      <c r="W70" s="280"/>
      <c r="X70" s="280"/>
      <c r="Y70" s="280"/>
      <c r="Z70" s="280"/>
      <c r="AA70" s="278"/>
      <c r="AB70" s="279"/>
      <c r="AC70" s="279"/>
      <c r="AD70" s="279"/>
      <c r="AE70" s="279"/>
      <c r="AF70" s="279"/>
      <c r="IT70" s="268"/>
      <c r="IU70" s="268"/>
      <c r="IV70" s="268"/>
      <c r="IW70" s="268"/>
    </row>
    <row r="71" spans="1:257" ht="16.5" x14ac:dyDescent="0.25">
      <c r="A71" s="278" t="s">
        <v>9</v>
      </c>
      <c r="B71" s="20">
        <v>4</v>
      </c>
      <c r="C71" s="21" t="s">
        <v>252</v>
      </c>
      <c r="D71" s="355">
        <f>表4_公司資料表!J54</f>
        <v>0</v>
      </c>
      <c r="E71" s="164">
        <f>SUMIF('表8_特殊業務資料表(颱風洪水)'!$A:$A,"E1"&amp;表6_颱風洪水損失評估!$A71&amp;"Q",'表8_特殊業務資料表(颱風洪水)'!$O:$O)</f>
        <v>0</v>
      </c>
      <c r="F71" s="403">
        <f>SUMIF('表8_特殊業務資料表(颱風洪水)'!$A:$A,"E1"&amp;表6_颱風洪水損失評估!$A71&amp;"L",'表8_特殊業務資料表(颱風洪水)'!$Y:$Y)</f>
        <v>0</v>
      </c>
      <c r="G71" s="399">
        <f>表4_公司資料表!K54</f>
        <v>0</v>
      </c>
      <c r="H71" s="164">
        <f>SUMIF('表8_特殊業務資料表(颱風洪水)'!$A:$A,"E2"&amp;表6_颱風洪水損失評估!$A71&amp;"Q",'表8_特殊業務資料表(颱風洪水)'!$O:$O)</f>
        <v>0</v>
      </c>
      <c r="I71" s="403">
        <f>SUMIF('表8_特殊業務資料表(颱風洪水)'!$A:$A,"E2"&amp;表6_颱風洪水損失評估!$A71&amp;"L",'表8_特殊業務資料表(颱風洪水)'!$Y:$Y)</f>
        <v>0</v>
      </c>
      <c r="J71" s="355">
        <f>表4_公司資料表!L54</f>
        <v>0</v>
      </c>
      <c r="K71" s="164">
        <f>表4_公司資料表!M54</f>
        <v>0</v>
      </c>
      <c r="L71" s="164">
        <f>表4_公司資料表!N54</f>
        <v>0</v>
      </c>
      <c r="M71" s="165">
        <f>表4_公司資料表!O54</f>
        <v>0</v>
      </c>
      <c r="N71" s="166">
        <f>表4_公司資料表!P54</f>
        <v>0</v>
      </c>
      <c r="O71" s="22">
        <f>((($D71+$E71+$F71)*'附表1_模型產出係數(水工)'!R9*'附表1_模型產出係數(水工)'!$Q$79)+(($G71+$H71+$I71)*'附表1_模型產出係數(水工)'!Y9*'附表1_模型產出係數(水工)'!$R$79)+($J71*'附表1_模型產出係數(水工)'!R47*'附表1_模型產出係數(水工)'!$S$79)+($K71*'附表1_模型產出係數(水工)'!Y47*'附表1_模型產出係數(水工)'!$T$79)+($L71*'附表1_模型產出係數(水工)'!Y28*'附表1_模型產出係數(水工)'!$U$79)+($M71*'附表1_模型產出係數(水工)'!R28*'附表1_模型產出係數(水工)'!$V$79)+($N71*'附表1_模型產出係數(水工)'!R66*'附表1_模型產出係數(水工)'!$W$79))/1000*(1+'附表1_模型產出係數(水工)'!$Q$80)*附表1_模型產出係數!$J$45</f>
        <v>0</v>
      </c>
      <c r="P71" s="23">
        <f>((($D71+$E71+$F71)*'附表1_模型產出係數(水工)'!S9*'附表1_模型產出係數(水工)'!$Q$79)+(($G71+$H71+$I71)*'附表1_模型產出係數(水工)'!Z9*'附表1_模型產出係數(水工)'!$R$79)+($J71*'附表1_模型產出係數(水工)'!S47*'附表1_模型產出係數(水工)'!$S$79)+($K71*'附表1_模型產出係數(水工)'!Z47*'附表1_模型產出係數(水工)'!$T$79)+($L71*'附表1_模型產出係數(水工)'!Z28*'附表1_模型產出係數(水工)'!$U$79)+($M71*'附表1_模型產出係數(水工)'!S28*'附表1_模型產出係數(水工)'!$V$79)+($N71*'附表1_模型產出係數(水工)'!S66*'附表1_模型產出係數(水工)'!$W$79))/1000*(1+'附表1_模型產出係數(水工)'!$Q$80)*附表1_模型產出係數!$J$45</f>
        <v>0</v>
      </c>
      <c r="Q71" s="23">
        <f>((($D71+$E71+$F71)*'附表1_模型產出係數(水工)'!T9*'附表1_模型產出係數(水工)'!$Q$79)+(($G71+$H71+$I71)*'附表1_模型產出係數(水工)'!AA9*'附表1_模型產出係數(水工)'!$R$79)+($J71*'附表1_模型產出係數(水工)'!T47*'附表1_模型產出係數(水工)'!$S$79)+($K71*'附表1_模型產出係數(水工)'!AA47*'附表1_模型產出係數(水工)'!$T$79)+($L71*'附表1_模型產出係數(水工)'!AA28*'附表1_模型產出係數(水工)'!$U$79)+($M71*'附表1_模型產出係數(水工)'!T28*'附表1_模型產出係數(水工)'!$V$79)+($N71*'附表1_模型產出係數(水工)'!T66*'附表1_模型產出係數(水工)'!$W$79))/1000*(1+'附表1_模型產出係數(水工)'!$Q$80)*附表1_模型產出係數!$J$45</f>
        <v>0</v>
      </c>
      <c r="R71" s="23">
        <f>((($D71+$E71+$F71)*'附表1_模型產出係數(水工)'!U9*'附表1_模型產出係數(水工)'!$Q$79)+(($G71+$H71+$I71)*'附表1_模型產出係數(水工)'!AB9*'附表1_模型產出係數(水工)'!$R$79)+($J71*'附表1_模型產出係數(水工)'!U47*'附表1_模型產出係數(水工)'!$S$79)+($K71*'附表1_模型產出係數(水工)'!AB47*'附表1_模型產出係數(水工)'!$T$79)+($L71*'附表1_模型產出係數(水工)'!AB28*'附表1_模型產出係數(水工)'!$U$79)+($M71*'附表1_模型產出係數(水工)'!U28*'附表1_模型產出係數(水工)'!$V$79)+($N71*'附表1_模型產出係數(水工)'!U66*'附表1_模型產出係數(水工)'!$W$79))/1000*(1+'附表1_模型產出係數(水工)'!$Q$80)*附表1_模型產出係數!$J$45</f>
        <v>0</v>
      </c>
      <c r="S71" s="24">
        <f>(((($D71+$E71)*'附表1_模型產出係數(水工)'!V9+$F71*'附表1_模型產出係數(水工)'!AU9)*'附表1_模型產出係數(水工)'!$Q$79)+((($G71+$H71)*'附表1_模型產出係數(水工)'!AC9+$I71*'附表1_模型產出係數(水工)'!AU28)*'附表1_模型產出係數(水工)'!$R$79)+($J71*'附表1_模型產出係數(水工)'!V47*'附表1_模型產出係數(水工)'!$S$79)+($K71*'附表1_模型產出係數(水工)'!AC47*'附表1_模型產出係數(水工)'!$T$79)+($L71*'附表1_模型產出係數(水工)'!AC28*'附表1_模型產出係數(水工)'!$U$79)+($M71*'附表1_模型產出係數(水工)'!V28*'附表1_模型產出係數(水工)'!$V$79)+($N71*'附表1_模型產出係數(水工)'!V66*'附表1_模型產出係數(水工)'!$W$79))/1000*(1+'附表1_模型產出係數(水工)'!$Q$80)*附表1_模型產出係數!$J$45</f>
        <v>0</v>
      </c>
      <c r="T71" s="268"/>
      <c r="U71" s="278"/>
      <c r="V71" s="280"/>
      <c r="W71" s="280"/>
      <c r="X71" s="280"/>
      <c r="Y71" s="280"/>
      <c r="Z71" s="280"/>
      <c r="AA71" s="278"/>
      <c r="IT71" s="268"/>
      <c r="IU71" s="268"/>
      <c r="IV71" s="268"/>
      <c r="IW71" s="268"/>
    </row>
    <row r="72" spans="1:257" ht="16.5" x14ac:dyDescent="0.25">
      <c r="A72" s="278" t="s">
        <v>10</v>
      </c>
      <c r="B72" s="20">
        <v>5</v>
      </c>
      <c r="C72" s="21" t="s">
        <v>253</v>
      </c>
      <c r="D72" s="355">
        <f>表4_公司資料表!J55</f>
        <v>0</v>
      </c>
      <c r="E72" s="164">
        <f>SUMIF('表8_特殊業務資料表(颱風洪水)'!$A:$A,"E1"&amp;表6_颱風洪水損失評估!$A72&amp;"Q",'表8_特殊業務資料表(颱風洪水)'!$O:$O)</f>
        <v>0</v>
      </c>
      <c r="F72" s="403">
        <f>SUMIF('表8_特殊業務資料表(颱風洪水)'!$A:$A,"E1"&amp;表6_颱風洪水損失評估!$A72&amp;"L",'表8_特殊業務資料表(颱風洪水)'!$Y:$Y)</f>
        <v>0</v>
      </c>
      <c r="G72" s="399">
        <f>表4_公司資料表!K55</f>
        <v>0</v>
      </c>
      <c r="H72" s="164">
        <f>SUMIF('表8_特殊業務資料表(颱風洪水)'!$A:$A,"E2"&amp;表6_颱風洪水損失評估!$A72&amp;"Q",'表8_特殊業務資料表(颱風洪水)'!$O:$O)</f>
        <v>0</v>
      </c>
      <c r="I72" s="403">
        <f>SUMIF('表8_特殊業務資料表(颱風洪水)'!$A:$A,"E2"&amp;表6_颱風洪水損失評估!$A72&amp;"L",'表8_特殊業務資料表(颱風洪水)'!$Y:$Y)</f>
        <v>0</v>
      </c>
      <c r="J72" s="355">
        <f>表4_公司資料表!L55</f>
        <v>0</v>
      </c>
      <c r="K72" s="164">
        <f>表4_公司資料表!M55</f>
        <v>0</v>
      </c>
      <c r="L72" s="164">
        <f>表4_公司資料表!N55</f>
        <v>0</v>
      </c>
      <c r="M72" s="165">
        <f>表4_公司資料表!O55</f>
        <v>0</v>
      </c>
      <c r="N72" s="166">
        <f>表4_公司資料表!P55</f>
        <v>0</v>
      </c>
      <c r="O72" s="22">
        <f>((($D72+$E72+$F72)*'附表1_模型產出係數(水工)'!R10*'附表1_模型產出係數(水工)'!$Q$79)+(($G72+$H72+$I72)*'附表1_模型產出係數(水工)'!Y10*'附表1_模型產出係數(水工)'!$R$79)+($J72*'附表1_模型產出係數(水工)'!R48*'附表1_模型產出係數(水工)'!$S$79)+($K72*'附表1_模型產出係數(水工)'!Y48*'附表1_模型產出係數(水工)'!$T$79)+($L72*'附表1_模型產出係數(水工)'!Y29*'附表1_模型產出係數(水工)'!$U$79)+($M72*'附表1_模型產出係數(水工)'!R29*'附表1_模型產出係數(水工)'!$V$79)+($N72*'附表1_模型產出係數(水工)'!R67*'附表1_模型產出係數(水工)'!$W$79))/1000*(1+'附表1_模型產出係數(水工)'!$Q$80)*附表1_模型產出係數!$J$45</f>
        <v>0</v>
      </c>
      <c r="P72" s="23">
        <f>((($D72+$E72+$F72)*'附表1_模型產出係數(水工)'!S10*'附表1_模型產出係數(水工)'!$Q$79)+(($G72+$H72+$I72)*'附表1_模型產出係數(水工)'!Z10*'附表1_模型產出係數(水工)'!$R$79)+($J72*'附表1_模型產出係數(水工)'!S48*'附表1_模型產出係數(水工)'!$S$79)+($K72*'附表1_模型產出係數(水工)'!Z48*'附表1_模型產出係數(水工)'!$T$79)+($L72*'附表1_模型產出係數(水工)'!Z29*'附表1_模型產出係數(水工)'!$U$79)+($M72*'附表1_模型產出係數(水工)'!S29*'附表1_模型產出係數(水工)'!$V$79)+($N72*'附表1_模型產出係數(水工)'!S67*'附表1_模型產出係數(水工)'!$W$79))/1000*(1+'附表1_模型產出係數(水工)'!$Q$80)*附表1_模型產出係數!$J$45</f>
        <v>0</v>
      </c>
      <c r="Q72" s="23">
        <f>((($D72+$E72+$F72)*'附表1_模型產出係數(水工)'!T10*'附表1_模型產出係數(水工)'!$Q$79)+(($G72+$H72+$I72)*'附表1_模型產出係數(水工)'!AA10*'附表1_模型產出係數(水工)'!$R$79)+($J72*'附表1_模型產出係數(水工)'!T48*'附表1_模型產出係數(水工)'!$S$79)+($K72*'附表1_模型產出係數(水工)'!AA48*'附表1_模型產出係數(水工)'!$T$79)+($L72*'附表1_模型產出係數(水工)'!AA29*'附表1_模型產出係數(水工)'!$U$79)+($M72*'附表1_模型產出係數(水工)'!T29*'附表1_模型產出係數(水工)'!$V$79)+($N72*'附表1_模型產出係數(水工)'!T67*'附表1_模型產出係數(水工)'!$W$79))/1000*(1+'附表1_模型產出係數(水工)'!$Q$80)*附表1_模型產出係數!$J$45</f>
        <v>0</v>
      </c>
      <c r="R72" s="23">
        <f>((($D72+$E72+$F72)*'附表1_模型產出係數(水工)'!U10*'附表1_模型產出係數(水工)'!$Q$79)+(($G72+$H72+$I72)*'附表1_模型產出係數(水工)'!AB10*'附表1_模型產出係數(水工)'!$R$79)+($J72*'附表1_模型產出係數(水工)'!U48*'附表1_模型產出係數(水工)'!$S$79)+($K72*'附表1_模型產出係數(水工)'!AB48*'附表1_模型產出係數(水工)'!$T$79)+($L72*'附表1_模型產出係數(水工)'!AB29*'附表1_模型產出係數(水工)'!$U$79)+($M72*'附表1_模型產出係數(水工)'!U29*'附表1_模型產出係數(水工)'!$V$79)+($N72*'附表1_模型產出係數(水工)'!U67*'附表1_模型產出係數(水工)'!$W$79))/1000*(1+'附表1_模型產出係數(水工)'!$Q$80)*附表1_模型產出係數!$J$45</f>
        <v>0</v>
      </c>
      <c r="S72" s="24">
        <f>(((($D72+$E72)*'附表1_模型產出係數(水工)'!V10+$F72*'附表1_模型產出係數(水工)'!AU10)*'附表1_模型產出係數(水工)'!$Q$79)+((($G72+$H72)*'附表1_模型產出係數(水工)'!AC10+$I72*'附表1_模型產出係數(水工)'!AU29)*'附表1_模型產出係數(水工)'!$R$79)+($J72*'附表1_模型產出係數(水工)'!V48*'附表1_模型產出係數(水工)'!$S$79)+($K72*'附表1_模型產出係數(水工)'!AC48*'附表1_模型產出係數(水工)'!$T$79)+($L72*'附表1_模型產出係數(水工)'!AC29*'附表1_模型產出係數(水工)'!$U$79)+($M72*'附表1_模型產出係數(水工)'!V29*'附表1_模型產出係數(水工)'!$V$79)+($N72*'附表1_模型產出係數(水工)'!V67*'附表1_模型產出係數(水工)'!$W$79))/1000*(1+'附表1_模型產出係數(水工)'!$Q$80)*附表1_模型產出係數!$J$45</f>
        <v>0</v>
      </c>
      <c r="T72" s="268"/>
      <c r="U72" s="278"/>
      <c r="V72" s="280"/>
      <c r="W72" s="280"/>
      <c r="X72" s="280"/>
      <c r="Y72" s="280"/>
      <c r="Z72" s="280"/>
      <c r="AA72" s="278"/>
      <c r="IT72" s="268"/>
      <c r="IU72" s="268"/>
      <c r="IV72" s="268"/>
      <c r="IW72" s="268"/>
    </row>
    <row r="73" spans="1:257" ht="16.5" x14ac:dyDescent="0.25">
      <c r="A73" s="278" t="s">
        <v>11</v>
      </c>
      <c r="B73" s="20">
        <v>6</v>
      </c>
      <c r="C73" s="21" t="s">
        <v>254</v>
      </c>
      <c r="D73" s="355">
        <f>表4_公司資料表!J56</f>
        <v>0</v>
      </c>
      <c r="E73" s="164">
        <f>SUMIF('表8_特殊業務資料表(颱風洪水)'!$A:$A,"E1"&amp;表6_颱風洪水損失評估!$A73&amp;"Q",'表8_特殊業務資料表(颱風洪水)'!$O:$O)</f>
        <v>0</v>
      </c>
      <c r="F73" s="403">
        <f>SUMIF('表8_特殊業務資料表(颱風洪水)'!$A:$A,"E1"&amp;表6_颱風洪水損失評估!$A73&amp;"L",'表8_特殊業務資料表(颱風洪水)'!$Y:$Y)</f>
        <v>0</v>
      </c>
      <c r="G73" s="399">
        <f>表4_公司資料表!K56</f>
        <v>0</v>
      </c>
      <c r="H73" s="164">
        <f>SUMIF('表8_特殊業務資料表(颱風洪水)'!$A:$A,"E2"&amp;表6_颱風洪水損失評估!$A73&amp;"Q",'表8_特殊業務資料表(颱風洪水)'!$O:$O)</f>
        <v>0</v>
      </c>
      <c r="I73" s="403">
        <f>SUMIF('表8_特殊業務資料表(颱風洪水)'!$A:$A,"E2"&amp;表6_颱風洪水損失評估!$A73&amp;"L",'表8_特殊業務資料表(颱風洪水)'!$Y:$Y)</f>
        <v>0</v>
      </c>
      <c r="J73" s="355">
        <f>表4_公司資料表!L56</f>
        <v>0</v>
      </c>
      <c r="K73" s="164">
        <f>表4_公司資料表!M56</f>
        <v>0</v>
      </c>
      <c r="L73" s="164">
        <f>表4_公司資料表!N56</f>
        <v>0</v>
      </c>
      <c r="M73" s="165">
        <f>表4_公司資料表!O56</f>
        <v>0</v>
      </c>
      <c r="N73" s="166">
        <f>表4_公司資料表!P56</f>
        <v>0</v>
      </c>
      <c r="O73" s="22">
        <f>((($D73+$E73+$F73)*'附表1_模型產出係數(水工)'!R11*'附表1_模型產出係數(水工)'!$Q$79)+(($G73+$H73+$I73)*'附表1_模型產出係數(水工)'!Y11*'附表1_模型產出係數(水工)'!$R$79)+($J73*'附表1_模型產出係數(水工)'!R49*'附表1_模型產出係數(水工)'!$S$79)+($K73*'附表1_模型產出係數(水工)'!Y49*'附表1_模型產出係數(水工)'!$T$79)+($L73*'附表1_模型產出係數(水工)'!Y30*'附表1_模型產出係數(水工)'!$U$79)+($M73*'附表1_模型產出係數(水工)'!R30*'附表1_模型產出係數(水工)'!$V$79)+($N73*'附表1_模型產出係數(水工)'!R68*'附表1_模型產出係數(水工)'!$W$79))/1000*(1+'附表1_模型產出係數(水工)'!$Q$80)*附表1_模型產出係數!$J$45</f>
        <v>0</v>
      </c>
      <c r="P73" s="23">
        <f>((($D73+$E73+$F73)*'附表1_模型產出係數(水工)'!S11*'附表1_模型產出係數(水工)'!$Q$79)+(($G73+$H73+$I73)*'附表1_模型產出係數(水工)'!Z11*'附表1_模型產出係數(水工)'!$R$79)+($J73*'附表1_模型產出係數(水工)'!S49*'附表1_模型產出係數(水工)'!$S$79)+($K73*'附表1_模型產出係數(水工)'!Z49*'附表1_模型產出係數(水工)'!$T$79)+($L73*'附表1_模型產出係數(水工)'!Z30*'附表1_模型產出係數(水工)'!$U$79)+($M73*'附表1_模型產出係數(水工)'!S30*'附表1_模型產出係數(水工)'!$V$79)+($N73*'附表1_模型產出係數(水工)'!S68*'附表1_模型產出係數(水工)'!$W$79))/1000*(1+'附表1_模型產出係數(水工)'!$Q$80)*附表1_模型產出係數!$J$45</f>
        <v>0</v>
      </c>
      <c r="Q73" s="23">
        <f>((($D73+$E73+$F73)*'附表1_模型產出係數(水工)'!T11*'附表1_模型產出係數(水工)'!$Q$79)+(($G73+$H73+$I73)*'附表1_模型產出係數(水工)'!AA11*'附表1_模型產出係數(水工)'!$R$79)+($J73*'附表1_模型產出係數(水工)'!T49*'附表1_模型產出係數(水工)'!$S$79)+($K73*'附表1_模型產出係數(水工)'!AA49*'附表1_模型產出係數(水工)'!$T$79)+($L73*'附表1_模型產出係數(水工)'!AA30*'附表1_模型產出係數(水工)'!$U$79)+($M73*'附表1_模型產出係數(水工)'!T30*'附表1_模型產出係數(水工)'!$V$79)+($N73*'附表1_模型產出係數(水工)'!T68*'附表1_模型產出係數(水工)'!$W$79))/1000*(1+'附表1_模型產出係數(水工)'!$Q$80)*附表1_模型產出係數!$J$45</f>
        <v>0</v>
      </c>
      <c r="R73" s="23">
        <f>((($D73+$E73+$F73)*'附表1_模型產出係數(水工)'!U11*'附表1_模型產出係數(水工)'!$Q$79)+(($G73+$H73+$I73)*'附表1_模型產出係數(水工)'!AB11*'附表1_模型產出係數(水工)'!$R$79)+($J73*'附表1_模型產出係數(水工)'!U49*'附表1_模型產出係數(水工)'!$S$79)+($K73*'附表1_模型產出係數(水工)'!AB49*'附表1_模型產出係數(水工)'!$T$79)+($L73*'附表1_模型產出係數(水工)'!AB30*'附表1_模型產出係數(水工)'!$U$79)+($M73*'附表1_模型產出係數(水工)'!U30*'附表1_模型產出係數(水工)'!$V$79)+($N73*'附表1_模型產出係數(水工)'!U68*'附表1_模型產出係數(水工)'!$W$79))/1000*(1+'附表1_模型產出係數(水工)'!$Q$80)*附表1_模型產出係數!$J$45</f>
        <v>0</v>
      </c>
      <c r="S73" s="24">
        <f>(((($D73+$E73)*'附表1_模型產出係數(水工)'!V11+$F73*'附表1_模型產出係數(水工)'!AU11)*'附表1_模型產出係數(水工)'!$Q$79)+((($G73+$H73)*'附表1_模型產出係數(水工)'!AC11+$I73*'附表1_模型產出係數(水工)'!AU30)*'附表1_模型產出係數(水工)'!$R$79)+($J73*'附表1_模型產出係數(水工)'!V49*'附表1_模型產出係數(水工)'!$S$79)+($K73*'附表1_模型產出係數(水工)'!AC49*'附表1_模型產出係數(水工)'!$T$79)+($L73*'附表1_模型產出係數(水工)'!AC30*'附表1_模型產出係數(水工)'!$U$79)+($M73*'附表1_模型產出係數(水工)'!V30*'附表1_模型產出係數(水工)'!$V$79)+($N73*'附表1_模型產出係數(水工)'!V68*'附表1_模型產出係數(水工)'!$W$79))/1000*(1+'附表1_模型產出係數(水工)'!$Q$80)*附表1_模型產出係數!$J$45</f>
        <v>0</v>
      </c>
      <c r="T73" s="268"/>
      <c r="U73" s="278"/>
      <c r="V73" s="280"/>
      <c r="W73" s="280"/>
      <c r="X73" s="280"/>
      <c r="Y73" s="280"/>
      <c r="Z73" s="280"/>
      <c r="AA73" s="278"/>
      <c r="IT73" s="268"/>
      <c r="IU73" s="268"/>
      <c r="IV73" s="268"/>
      <c r="IW73" s="268"/>
    </row>
    <row r="74" spans="1:257" ht="16.5" x14ac:dyDescent="0.25">
      <c r="A74" s="278" t="s">
        <v>12</v>
      </c>
      <c r="B74" s="20">
        <v>7</v>
      </c>
      <c r="C74" s="21" t="s">
        <v>255</v>
      </c>
      <c r="D74" s="355">
        <f>表4_公司資料表!J57</f>
        <v>0</v>
      </c>
      <c r="E74" s="164">
        <f>SUMIF('表8_特殊業務資料表(颱風洪水)'!$A:$A,"E1"&amp;表6_颱風洪水損失評估!$A74&amp;"Q",'表8_特殊業務資料表(颱風洪水)'!$O:$O)</f>
        <v>0</v>
      </c>
      <c r="F74" s="403">
        <f>SUMIF('表8_特殊業務資料表(颱風洪水)'!$A:$A,"E1"&amp;表6_颱風洪水損失評估!$A74&amp;"L",'表8_特殊業務資料表(颱風洪水)'!$Y:$Y)</f>
        <v>0</v>
      </c>
      <c r="G74" s="399">
        <f>表4_公司資料表!K57</f>
        <v>0</v>
      </c>
      <c r="H74" s="164">
        <f>SUMIF('表8_特殊業務資料表(颱風洪水)'!$A:$A,"E2"&amp;表6_颱風洪水損失評估!$A74&amp;"Q",'表8_特殊業務資料表(颱風洪水)'!$O:$O)</f>
        <v>0</v>
      </c>
      <c r="I74" s="403">
        <f>SUMIF('表8_特殊業務資料表(颱風洪水)'!$A:$A,"E2"&amp;表6_颱風洪水損失評估!$A74&amp;"L",'表8_特殊業務資料表(颱風洪水)'!$Y:$Y)</f>
        <v>0</v>
      </c>
      <c r="J74" s="355">
        <f>表4_公司資料表!L57</f>
        <v>0</v>
      </c>
      <c r="K74" s="164">
        <f>表4_公司資料表!M57</f>
        <v>0</v>
      </c>
      <c r="L74" s="164">
        <f>表4_公司資料表!N57</f>
        <v>0</v>
      </c>
      <c r="M74" s="165">
        <f>表4_公司資料表!O57</f>
        <v>0</v>
      </c>
      <c r="N74" s="166">
        <f>表4_公司資料表!P57</f>
        <v>0</v>
      </c>
      <c r="O74" s="22">
        <f>((($D74+$E74+$F74)*'附表1_模型產出係數(水工)'!R12*'附表1_模型產出係數(水工)'!$Q$79)+(($G74+$H74+$I74)*'附表1_模型產出係數(水工)'!Y12*'附表1_模型產出係數(水工)'!$R$79)+($J74*'附表1_模型產出係數(水工)'!R50*'附表1_模型產出係數(水工)'!$S$79)+($K74*'附表1_模型產出係數(水工)'!Y50*'附表1_模型產出係數(水工)'!$T$79)+($L74*'附表1_模型產出係數(水工)'!Y31*'附表1_模型產出係數(水工)'!$U$79)+($M74*'附表1_模型產出係數(水工)'!R31*'附表1_模型產出係數(水工)'!$V$79)+($N74*'附表1_模型產出係數(水工)'!R69*'附表1_模型產出係數(水工)'!$W$79))/1000*(1+'附表1_模型產出係數(水工)'!$Q$80)*附表1_模型產出係數!$J$45</f>
        <v>0</v>
      </c>
      <c r="P74" s="23">
        <f>((($D74+$E74+$F74)*'附表1_模型產出係數(水工)'!S12*'附表1_模型產出係數(水工)'!$Q$79)+(($G74+$H74+$I74)*'附表1_模型產出係數(水工)'!Z12*'附表1_模型產出係數(水工)'!$R$79)+($J74*'附表1_模型產出係數(水工)'!S50*'附表1_模型產出係數(水工)'!$S$79)+($K74*'附表1_模型產出係數(水工)'!Z50*'附表1_模型產出係數(水工)'!$T$79)+($L74*'附表1_模型產出係數(水工)'!Z31*'附表1_模型產出係數(水工)'!$U$79)+($M74*'附表1_模型產出係數(水工)'!S31*'附表1_模型產出係數(水工)'!$V$79)+($N74*'附表1_模型產出係數(水工)'!S69*'附表1_模型產出係數(水工)'!$W$79))/1000*(1+'附表1_模型產出係數(水工)'!$Q$80)*附表1_模型產出係數!$J$45</f>
        <v>0</v>
      </c>
      <c r="Q74" s="23">
        <f>((($D74+$E74+$F74)*'附表1_模型產出係數(水工)'!T12*'附表1_模型產出係數(水工)'!$Q$79)+(($G74+$H74+$I74)*'附表1_模型產出係數(水工)'!AA12*'附表1_模型產出係數(水工)'!$R$79)+($J74*'附表1_模型產出係數(水工)'!T50*'附表1_模型產出係數(水工)'!$S$79)+($K74*'附表1_模型產出係數(水工)'!AA50*'附表1_模型產出係數(水工)'!$T$79)+($L74*'附表1_模型產出係數(水工)'!AA31*'附表1_模型產出係數(水工)'!$U$79)+($M74*'附表1_模型產出係數(水工)'!T31*'附表1_模型產出係數(水工)'!$V$79)+($N74*'附表1_模型產出係數(水工)'!T69*'附表1_模型產出係數(水工)'!$W$79))/1000*(1+'附表1_模型產出係數(水工)'!$Q$80)*附表1_模型產出係數!$J$45</f>
        <v>0</v>
      </c>
      <c r="R74" s="23">
        <f>((($D74+$E74+$F74)*'附表1_模型產出係數(水工)'!U12*'附表1_模型產出係數(水工)'!$Q$79)+(($G74+$H74+$I74)*'附表1_模型產出係數(水工)'!AB12*'附表1_模型產出係數(水工)'!$R$79)+($J74*'附表1_模型產出係數(水工)'!U50*'附表1_模型產出係數(水工)'!$S$79)+($K74*'附表1_模型產出係數(水工)'!AB50*'附表1_模型產出係數(水工)'!$T$79)+($L74*'附表1_模型產出係數(水工)'!AB31*'附表1_模型產出係數(水工)'!$U$79)+($M74*'附表1_模型產出係數(水工)'!U31*'附表1_模型產出係數(水工)'!$V$79)+($N74*'附表1_模型產出係數(水工)'!U69*'附表1_模型產出係數(水工)'!$W$79))/1000*(1+'附表1_模型產出係數(水工)'!$Q$80)*附表1_模型產出係數!$J$45</f>
        <v>0</v>
      </c>
      <c r="S74" s="24">
        <f>(((($D74+$E74)*'附表1_模型產出係數(水工)'!V12+$F74*'附表1_模型產出係數(水工)'!AU12)*'附表1_模型產出係數(水工)'!$Q$79)+((($G74+$H74)*'附表1_模型產出係數(水工)'!AC12+$I74*'附表1_模型產出係數(水工)'!AU31)*'附表1_模型產出係數(水工)'!$R$79)+($J74*'附表1_模型產出係數(水工)'!V50*'附表1_模型產出係數(水工)'!$S$79)+($K74*'附表1_模型產出係數(水工)'!AC50*'附表1_模型產出係數(水工)'!$T$79)+($L74*'附表1_模型產出係數(水工)'!AC31*'附表1_模型產出係數(水工)'!$U$79)+($M74*'附表1_模型產出係數(水工)'!V31*'附表1_模型產出係數(水工)'!$V$79)+($N74*'附表1_模型產出係數(水工)'!V69*'附表1_模型產出係數(水工)'!$W$79))/1000*(1+'附表1_模型產出係數(水工)'!$Q$80)*附表1_模型產出係數!$J$45</f>
        <v>0</v>
      </c>
      <c r="T74" s="268"/>
      <c r="U74" s="278"/>
      <c r="V74" s="280"/>
      <c r="W74" s="280"/>
      <c r="X74" s="280"/>
      <c r="Y74" s="280"/>
      <c r="Z74" s="280"/>
      <c r="AA74" s="278"/>
      <c r="IT74" s="268"/>
      <c r="IU74" s="268"/>
      <c r="IV74" s="268"/>
      <c r="IW74" s="268"/>
    </row>
    <row r="75" spans="1:257" ht="16.5" x14ac:dyDescent="0.25">
      <c r="A75" s="278" t="s">
        <v>13</v>
      </c>
      <c r="B75" s="20">
        <v>8</v>
      </c>
      <c r="C75" s="21" t="s">
        <v>256</v>
      </c>
      <c r="D75" s="355">
        <f>表4_公司資料表!J58</f>
        <v>0</v>
      </c>
      <c r="E75" s="164">
        <f>SUMIF('表8_特殊業務資料表(颱風洪水)'!$A:$A,"E1"&amp;表6_颱風洪水損失評估!$A75&amp;"Q",'表8_特殊業務資料表(颱風洪水)'!$O:$O)</f>
        <v>0</v>
      </c>
      <c r="F75" s="403">
        <f>SUMIF('表8_特殊業務資料表(颱風洪水)'!$A:$A,"E1"&amp;表6_颱風洪水損失評估!$A75&amp;"L",'表8_特殊業務資料表(颱風洪水)'!$Y:$Y)</f>
        <v>0</v>
      </c>
      <c r="G75" s="399">
        <f>表4_公司資料表!K58</f>
        <v>0</v>
      </c>
      <c r="H75" s="164">
        <f>SUMIF('表8_特殊業務資料表(颱風洪水)'!$A:$A,"E2"&amp;表6_颱風洪水損失評估!$A75&amp;"Q",'表8_特殊業務資料表(颱風洪水)'!$O:$O)</f>
        <v>0</v>
      </c>
      <c r="I75" s="403">
        <f>SUMIF('表8_特殊業務資料表(颱風洪水)'!$A:$A,"E2"&amp;表6_颱風洪水損失評估!$A75&amp;"L",'表8_特殊業務資料表(颱風洪水)'!$Y:$Y)</f>
        <v>0</v>
      </c>
      <c r="J75" s="355">
        <f>表4_公司資料表!L58</f>
        <v>0</v>
      </c>
      <c r="K75" s="164">
        <f>表4_公司資料表!M58</f>
        <v>0</v>
      </c>
      <c r="L75" s="164">
        <f>表4_公司資料表!N58</f>
        <v>0</v>
      </c>
      <c r="M75" s="165">
        <f>表4_公司資料表!O58</f>
        <v>0</v>
      </c>
      <c r="N75" s="166">
        <f>表4_公司資料表!P58</f>
        <v>0</v>
      </c>
      <c r="O75" s="22">
        <f>((($D75+$E75+$F75)*'附表1_模型產出係數(水工)'!R13*'附表1_模型產出係數(水工)'!$Q$79)+(($G75+$H75+$I75)*'附表1_模型產出係數(水工)'!Y13*'附表1_模型產出係數(水工)'!$R$79)+($J75*'附表1_模型產出係數(水工)'!R51*'附表1_模型產出係數(水工)'!$S$79)+($K75*'附表1_模型產出係數(水工)'!Y51*'附表1_模型產出係數(水工)'!$T$79)+($L75*'附表1_模型產出係數(水工)'!Y32*'附表1_模型產出係數(水工)'!$U$79)+($M75*'附表1_模型產出係數(水工)'!R32*'附表1_模型產出係數(水工)'!$V$79)+($N75*'附表1_模型產出係數(水工)'!R70*'附表1_模型產出係數(水工)'!$W$79))/1000*(1+'附表1_模型產出係數(水工)'!$Q$80)*附表1_模型產出係數!$J$45</f>
        <v>0</v>
      </c>
      <c r="P75" s="23">
        <f>((($D75+$E75+$F75)*'附表1_模型產出係數(水工)'!S13*'附表1_模型產出係數(水工)'!$Q$79)+(($G75+$H75+$I75)*'附表1_模型產出係數(水工)'!Z13*'附表1_模型產出係數(水工)'!$R$79)+($J75*'附表1_模型產出係數(水工)'!S51*'附表1_模型產出係數(水工)'!$S$79)+($K75*'附表1_模型產出係數(水工)'!Z51*'附表1_模型產出係數(水工)'!$T$79)+($L75*'附表1_模型產出係數(水工)'!Z32*'附表1_模型產出係數(水工)'!$U$79)+($M75*'附表1_模型產出係數(水工)'!S32*'附表1_模型產出係數(水工)'!$V$79)+($N75*'附表1_模型產出係數(水工)'!S70*'附表1_模型產出係數(水工)'!$W$79))/1000*(1+'附表1_模型產出係數(水工)'!$Q$80)*附表1_模型產出係數!$J$45</f>
        <v>0</v>
      </c>
      <c r="Q75" s="23">
        <f>((($D75+$E75+$F75)*'附表1_模型產出係數(水工)'!T13*'附表1_模型產出係數(水工)'!$Q$79)+(($G75+$H75+$I75)*'附表1_模型產出係數(水工)'!AA13*'附表1_模型產出係數(水工)'!$R$79)+($J75*'附表1_模型產出係數(水工)'!T51*'附表1_模型產出係數(水工)'!$S$79)+($K75*'附表1_模型產出係數(水工)'!AA51*'附表1_模型產出係數(水工)'!$T$79)+($L75*'附表1_模型產出係數(水工)'!AA32*'附表1_模型產出係數(水工)'!$U$79)+($M75*'附表1_模型產出係數(水工)'!T32*'附表1_模型產出係數(水工)'!$V$79)+($N75*'附表1_模型產出係數(水工)'!T70*'附表1_模型產出係數(水工)'!$W$79))/1000*(1+'附表1_模型產出係數(水工)'!$Q$80)*附表1_模型產出係數!$J$45</f>
        <v>0</v>
      </c>
      <c r="R75" s="23">
        <f>((($D75+$E75+$F75)*'附表1_模型產出係數(水工)'!U13*'附表1_模型產出係數(水工)'!$Q$79)+(($G75+$H75+$I75)*'附表1_模型產出係數(水工)'!AB13*'附表1_模型產出係數(水工)'!$R$79)+($J75*'附表1_模型產出係數(水工)'!U51*'附表1_模型產出係數(水工)'!$S$79)+($K75*'附表1_模型產出係數(水工)'!AB51*'附表1_模型產出係數(水工)'!$T$79)+($L75*'附表1_模型產出係數(水工)'!AB32*'附表1_模型產出係數(水工)'!$U$79)+($M75*'附表1_模型產出係數(水工)'!U32*'附表1_模型產出係數(水工)'!$V$79)+($N75*'附表1_模型產出係數(水工)'!U70*'附表1_模型產出係數(水工)'!$W$79))/1000*(1+'附表1_模型產出係數(水工)'!$Q$80)*附表1_模型產出係數!$J$45</f>
        <v>0</v>
      </c>
      <c r="S75" s="24">
        <f>(((($D75+$E75)*'附表1_模型產出係數(水工)'!V13+$F75*'附表1_模型產出係數(水工)'!AU13)*'附表1_模型產出係數(水工)'!$Q$79)+((($G75+$H75)*'附表1_模型產出係數(水工)'!AC13+$I75*'附表1_模型產出係數(水工)'!AU32)*'附表1_模型產出係數(水工)'!$R$79)+($J75*'附表1_模型產出係數(水工)'!V51*'附表1_模型產出係數(水工)'!$S$79)+($K75*'附表1_模型產出係數(水工)'!AC51*'附表1_模型產出係數(水工)'!$T$79)+($L75*'附表1_模型產出係數(水工)'!AC32*'附表1_模型產出係數(水工)'!$U$79)+($M75*'附表1_模型產出係數(水工)'!V32*'附表1_模型產出係數(水工)'!$V$79)+($N75*'附表1_模型產出係數(水工)'!V70*'附表1_模型產出係數(水工)'!$W$79))/1000*(1+'附表1_模型產出係數(水工)'!$Q$80)*附表1_模型產出係數!$J$45</f>
        <v>0</v>
      </c>
      <c r="T75" s="268"/>
      <c r="U75" s="278"/>
      <c r="V75" s="280"/>
      <c r="W75" s="280"/>
      <c r="X75" s="280"/>
      <c r="Y75" s="280"/>
      <c r="Z75" s="280"/>
      <c r="AA75" s="278"/>
      <c r="IT75" s="268"/>
      <c r="IU75" s="268"/>
      <c r="IV75" s="268"/>
      <c r="IW75" s="268"/>
    </row>
    <row r="76" spans="1:257" ht="16.5" x14ac:dyDescent="0.25">
      <c r="A76" s="278" t="s">
        <v>14</v>
      </c>
      <c r="B76" s="20">
        <v>9</v>
      </c>
      <c r="C76" s="21" t="s">
        <v>257</v>
      </c>
      <c r="D76" s="355">
        <f>表4_公司資料表!J59</f>
        <v>0</v>
      </c>
      <c r="E76" s="164">
        <f>SUMIF('表8_特殊業務資料表(颱風洪水)'!$A:$A,"E1"&amp;表6_颱風洪水損失評估!$A76&amp;"Q",'表8_特殊業務資料表(颱風洪水)'!$O:$O)</f>
        <v>0</v>
      </c>
      <c r="F76" s="403">
        <f>SUMIF('表8_特殊業務資料表(颱風洪水)'!$A:$A,"E1"&amp;表6_颱風洪水損失評估!$A76&amp;"L",'表8_特殊業務資料表(颱風洪水)'!$Y:$Y)</f>
        <v>0</v>
      </c>
      <c r="G76" s="399">
        <f>表4_公司資料表!K59</f>
        <v>0</v>
      </c>
      <c r="H76" s="164">
        <f>SUMIF('表8_特殊業務資料表(颱風洪水)'!$A:$A,"E2"&amp;表6_颱風洪水損失評估!$A76&amp;"Q",'表8_特殊業務資料表(颱風洪水)'!$O:$O)</f>
        <v>0</v>
      </c>
      <c r="I76" s="403">
        <f>SUMIF('表8_特殊業務資料表(颱風洪水)'!$A:$A,"E2"&amp;表6_颱風洪水損失評估!$A76&amp;"L",'表8_特殊業務資料表(颱風洪水)'!$Y:$Y)</f>
        <v>0</v>
      </c>
      <c r="J76" s="355">
        <f>表4_公司資料表!L59</f>
        <v>0</v>
      </c>
      <c r="K76" s="164">
        <f>表4_公司資料表!M59</f>
        <v>0</v>
      </c>
      <c r="L76" s="164">
        <f>表4_公司資料表!N59</f>
        <v>0</v>
      </c>
      <c r="M76" s="165">
        <f>表4_公司資料表!O59</f>
        <v>0</v>
      </c>
      <c r="N76" s="166">
        <f>表4_公司資料表!P59</f>
        <v>0</v>
      </c>
      <c r="O76" s="22">
        <f>((($D76+$E76+$F76)*'附表1_模型產出係數(水工)'!R14*'附表1_模型產出係數(水工)'!$Q$79)+(($G76+$H76+$I76)*'附表1_模型產出係數(水工)'!Y14*'附表1_模型產出係數(水工)'!$R$79)+($J76*'附表1_模型產出係數(水工)'!R52*'附表1_模型產出係數(水工)'!$S$79)+($K76*'附表1_模型產出係數(水工)'!Y52*'附表1_模型產出係數(水工)'!$T$79)+($L76*'附表1_模型產出係數(水工)'!Y33*'附表1_模型產出係數(水工)'!$U$79)+($M76*'附表1_模型產出係數(水工)'!R33*'附表1_模型產出係數(水工)'!$V$79)+($N76*'附表1_模型產出係數(水工)'!R71*'附表1_模型產出係數(水工)'!$W$79))/1000*(1+'附表1_模型產出係數(水工)'!$Q$80)*附表1_模型產出係數!$J$45</f>
        <v>0</v>
      </c>
      <c r="P76" s="23">
        <f>((($D76+$E76+$F76)*'附表1_模型產出係數(水工)'!S14*'附表1_模型產出係數(水工)'!$Q$79)+(($G76+$H76+$I76)*'附表1_模型產出係數(水工)'!Z14*'附表1_模型產出係數(水工)'!$R$79)+($J76*'附表1_模型產出係數(水工)'!S52*'附表1_模型產出係數(水工)'!$S$79)+($K76*'附表1_模型產出係數(水工)'!Z52*'附表1_模型產出係數(水工)'!$T$79)+($L76*'附表1_模型產出係數(水工)'!Z33*'附表1_模型產出係數(水工)'!$U$79)+($M76*'附表1_模型產出係數(水工)'!S33*'附表1_模型產出係數(水工)'!$V$79)+($N76*'附表1_模型產出係數(水工)'!S71*'附表1_模型產出係數(水工)'!$W$79))/1000*(1+'附表1_模型產出係數(水工)'!$Q$80)*附表1_模型產出係數!$J$45</f>
        <v>0</v>
      </c>
      <c r="Q76" s="23">
        <f>((($D76+$E76+$F76)*'附表1_模型產出係數(水工)'!T14*'附表1_模型產出係數(水工)'!$Q$79)+(($G76+$H76+$I76)*'附表1_模型產出係數(水工)'!AA14*'附表1_模型產出係數(水工)'!$R$79)+($J76*'附表1_模型產出係數(水工)'!T52*'附表1_模型產出係數(水工)'!$S$79)+($K76*'附表1_模型產出係數(水工)'!AA52*'附表1_模型產出係數(水工)'!$T$79)+($L76*'附表1_模型產出係數(水工)'!AA33*'附表1_模型產出係數(水工)'!$U$79)+($M76*'附表1_模型產出係數(水工)'!T33*'附表1_模型產出係數(水工)'!$V$79)+($N76*'附表1_模型產出係數(水工)'!T71*'附表1_模型產出係數(水工)'!$W$79))/1000*(1+'附表1_模型產出係數(水工)'!$Q$80)*附表1_模型產出係數!$J$45</f>
        <v>0</v>
      </c>
      <c r="R76" s="23">
        <f>((($D76+$E76+$F76)*'附表1_模型產出係數(水工)'!U14*'附表1_模型產出係數(水工)'!$Q$79)+(($G76+$H76+$I76)*'附表1_模型產出係數(水工)'!AB14*'附表1_模型產出係數(水工)'!$R$79)+($J76*'附表1_模型產出係數(水工)'!U52*'附表1_模型產出係數(水工)'!$S$79)+($K76*'附表1_模型產出係數(水工)'!AB52*'附表1_模型產出係數(水工)'!$T$79)+($L76*'附表1_模型產出係數(水工)'!AB33*'附表1_模型產出係數(水工)'!$U$79)+($M76*'附表1_模型產出係數(水工)'!U33*'附表1_模型產出係數(水工)'!$V$79)+($N76*'附表1_模型產出係數(水工)'!U71*'附表1_模型產出係數(水工)'!$W$79))/1000*(1+'附表1_模型產出係數(水工)'!$Q$80)*附表1_模型產出係數!$J$45</f>
        <v>0</v>
      </c>
      <c r="S76" s="24">
        <f>(((($D76+$E76)*'附表1_模型產出係數(水工)'!V14+$F76*'附表1_模型產出係數(水工)'!AU14)*'附表1_模型產出係數(水工)'!$Q$79)+((($G76+$H76)*'附表1_模型產出係數(水工)'!AC14+$I76*'附表1_模型產出係數(水工)'!AU33)*'附表1_模型產出係數(水工)'!$R$79)+($J76*'附表1_模型產出係數(水工)'!V52*'附表1_模型產出係數(水工)'!$S$79)+($K76*'附表1_模型產出係數(水工)'!AC52*'附表1_模型產出係數(水工)'!$T$79)+($L76*'附表1_模型產出係數(水工)'!AC33*'附表1_模型產出係數(水工)'!$U$79)+($M76*'附表1_模型產出係數(水工)'!V33*'附表1_模型產出係數(水工)'!$V$79)+($N76*'附表1_模型產出係數(水工)'!V71*'附表1_模型產出係數(水工)'!$W$79))/1000*(1+'附表1_模型產出係數(水工)'!$Q$80)*附表1_模型產出係數!$J$45</f>
        <v>0</v>
      </c>
      <c r="T76" s="268"/>
      <c r="U76" s="278"/>
      <c r="V76" s="280"/>
      <c r="W76" s="280"/>
      <c r="X76" s="280"/>
      <c r="Y76" s="280"/>
      <c r="Z76" s="280"/>
      <c r="AA76" s="278"/>
      <c r="IT76" s="268"/>
      <c r="IU76" s="268"/>
      <c r="IV76" s="268"/>
      <c r="IW76" s="268"/>
    </row>
    <row r="77" spans="1:257" ht="16.5" x14ac:dyDescent="0.25">
      <c r="A77" s="278" t="s">
        <v>15</v>
      </c>
      <c r="B77" s="20">
        <v>10</v>
      </c>
      <c r="C77" s="21" t="s">
        <v>258</v>
      </c>
      <c r="D77" s="355">
        <f>表4_公司資料表!J60</f>
        <v>0</v>
      </c>
      <c r="E77" s="164">
        <f>SUMIF('表8_特殊業務資料表(颱風洪水)'!$A:$A,"E1"&amp;表6_颱風洪水損失評估!$A77&amp;"Q",'表8_特殊業務資料表(颱風洪水)'!$O:$O)</f>
        <v>0</v>
      </c>
      <c r="F77" s="403">
        <f>SUMIF('表8_特殊業務資料表(颱風洪水)'!$A:$A,"E1"&amp;表6_颱風洪水損失評估!$A77&amp;"L",'表8_特殊業務資料表(颱風洪水)'!$Y:$Y)</f>
        <v>0</v>
      </c>
      <c r="G77" s="399">
        <f>表4_公司資料表!K60</f>
        <v>0</v>
      </c>
      <c r="H77" s="164">
        <f>SUMIF('表8_特殊業務資料表(颱風洪水)'!$A:$A,"E2"&amp;表6_颱風洪水損失評估!$A77&amp;"Q",'表8_特殊業務資料表(颱風洪水)'!$O:$O)</f>
        <v>0</v>
      </c>
      <c r="I77" s="403">
        <f>SUMIF('表8_特殊業務資料表(颱風洪水)'!$A:$A,"E2"&amp;表6_颱風洪水損失評估!$A77&amp;"L",'表8_特殊業務資料表(颱風洪水)'!$Y:$Y)</f>
        <v>0</v>
      </c>
      <c r="J77" s="355">
        <f>表4_公司資料表!L60</f>
        <v>0</v>
      </c>
      <c r="K77" s="164">
        <f>表4_公司資料表!M60</f>
        <v>0</v>
      </c>
      <c r="L77" s="164">
        <f>表4_公司資料表!N60</f>
        <v>0</v>
      </c>
      <c r="M77" s="165">
        <f>表4_公司資料表!O60</f>
        <v>0</v>
      </c>
      <c r="N77" s="166">
        <f>表4_公司資料表!P60</f>
        <v>0</v>
      </c>
      <c r="O77" s="22">
        <f>((($D77+$E77+$F77)*'附表1_模型產出係數(水工)'!R15*'附表1_模型產出係數(水工)'!$Q$79)+(($G77+$H77+$I77)*'附表1_模型產出係數(水工)'!Y15*'附表1_模型產出係數(水工)'!$R$79)+($J77*'附表1_模型產出係數(水工)'!R53*'附表1_模型產出係數(水工)'!$S$79)+($K77*'附表1_模型產出係數(水工)'!Y53*'附表1_模型產出係數(水工)'!$T$79)+($L77*'附表1_模型產出係數(水工)'!Y34*'附表1_模型產出係數(水工)'!$U$79)+($M77*'附表1_模型產出係數(水工)'!R34*'附表1_模型產出係數(水工)'!$V$79)+($N77*'附表1_模型產出係數(水工)'!R72*'附表1_模型產出係數(水工)'!$W$79))/1000*(1+'附表1_模型產出係數(水工)'!$Q$80)*附表1_模型產出係數!$J$45</f>
        <v>0</v>
      </c>
      <c r="P77" s="23">
        <f>((($D77+$E77+$F77)*'附表1_模型產出係數(水工)'!S15*'附表1_模型產出係數(水工)'!$Q$79)+(($G77+$H77+$I77)*'附表1_模型產出係數(水工)'!Z15*'附表1_模型產出係數(水工)'!$R$79)+($J77*'附表1_模型產出係數(水工)'!S53*'附表1_模型產出係數(水工)'!$S$79)+($K77*'附表1_模型產出係數(水工)'!Z53*'附表1_模型產出係數(水工)'!$T$79)+($L77*'附表1_模型產出係數(水工)'!Z34*'附表1_模型產出係數(水工)'!$U$79)+($M77*'附表1_模型產出係數(水工)'!S34*'附表1_模型產出係數(水工)'!$V$79)+($N77*'附表1_模型產出係數(水工)'!S72*'附表1_模型產出係數(水工)'!$W$79))/1000*(1+'附表1_模型產出係數(水工)'!$Q$80)*附表1_模型產出係數!$J$45</f>
        <v>0</v>
      </c>
      <c r="Q77" s="23">
        <f>((($D77+$E77+$F77)*'附表1_模型產出係數(水工)'!T15*'附表1_模型產出係數(水工)'!$Q$79)+(($G77+$H77+$I77)*'附表1_模型產出係數(水工)'!AA15*'附表1_模型產出係數(水工)'!$R$79)+($J77*'附表1_模型產出係數(水工)'!T53*'附表1_模型產出係數(水工)'!$S$79)+($K77*'附表1_模型產出係數(水工)'!AA53*'附表1_模型產出係數(水工)'!$T$79)+($L77*'附表1_模型產出係數(水工)'!AA34*'附表1_模型產出係數(水工)'!$U$79)+($M77*'附表1_模型產出係數(水工)'!T34*'附表1_模型產出係數(水工)'!$V$79)+($N77*'附表1_模型產出係數(水工)'!T72*'附表1_模型產出係數(水工)'!$W$79))/1000*(1+'附表1_模型產出係數(水工)'!$Q$80)*附表1_模型產出係數!$J$45</f>
        <v>0</v>
      </c>
      <c r="R77" s="23">
        <f>((($D77+$E77+$F77)*'附表1_模型產出係數(水工)'!U15*'附表1_模型產出係數(水工)'!$Q$79)+(($G77+$H77+$I77)*'附表1_模型產出係數(水工)'!AB15*'附表1_模型產出係數(水工)'!$R$79)+($J77*'附表1_模型產出係數(水工)'!U53*'附表1_模型產出係數(水工)'!$S$79)+($K77*'附表1_模型產出係數(水工)'!AB53*'附表1_模型產出係數(水工)'!$T$79)+($L77*'附表1_模型產出係數(水工)'!AB34*'附表1_模型產出係數(水工)'!$U$79)+($M77*'附表1_模型產出係數(水工)'!U34*'附表1_模型產出係數(水工)'!$V$79)+($N77*'附表1_模型產出係數(水工)'!U72*'附表1_模型產出係數(水工)'!$W$79))/1000*(1+'附表1_模型產出係數(水工)'!$Q$80)*附表1_模型產出係數!$J$45</f>
        <v>0</v>
      </c>
      <c r="S77" s="24">
        <f>(((($D77+$E77)*'附表1_模型產出係數(水工)'!V15+$F77*'附表1_模型產出係數(水工)'!AU15)*'附表1_模型產出係數(水工)'!$Q$79)+((($G77+$H77)*'附表1_模型產出係數(水工)'!AC15+$I77*'附表1_模型產出係數(水工)'!AU34)*'附表1_模型產出係數(水工)'!$R$79)+($J77*'附表1_模型產出係數(水工)'!V53*'附表1_模型產出係數(水工)'!$S$79)+($K77*'附表1_模型產出係數(水工)'!AC53*'附表1_模型產出係數(水工)'!$T$79)+($L77*'附表1_模型產出係數(水工)'!AC34*'附表1_模型產出係數(水工)'!$U$79)+($M77*'附表1_模型產出係數(水工)'!V34*'附表1_模型產出係數(水工)'!$V$79)+($N77*'附表1_模型產出係數(水工)'!V72*'附表1_模型產出係數(水工)'!$W$79))/1000*(1+'附表1_模型產出係數(水工)'!$Q$80)*附表1_模型產出係數!$J$45</f>
        <v>0</v>
      </c>
      <c r="T77" s="268"/>
      <c r="U77" s="278"/>
      <c r="V77" s="280"/>
      <c r="W77" s="280"/>
      <c r="X77" s="280"/>
      <c r="Y77" s="280"/>
      <c r="Z77" s="280"/>
      <c r="AA77" s="278"/>
      <c r="IT77" s="268"/>
      <c r="IU77" s="268"/>
      <c r="IV77" s="268"/>
      <c r="IW77" s="268"/>
    </row>
    <row r="78" spans="1:257" ht="16.5" x14ac:dyDescent="0.25">
      <c r="A78" s="278" t="s">
        <v>16</v>
      </c>
      <c r="B78" s="20">
        <v>11</v>
      </c>
      <c r="C78" s="21" t="s">
        <v>259</v>
      </c>
      <c r="D78" s="355">
        <f>表4_公司資料表!J61</f>
        <v>0</v>
      </c>
      <c r="E78" s="164">
        <f>SUMIF('表8_特殊業務資料表(颱風洪水)'!$A:$A,"E1"&amp;表6_颱風洪水損失評估!$A78&amp;"Q",'表8_特殊業務資料表(颱風洪水)'!$O:$O)</f>
        <v>0</v>
      </c>
      <c r="F78" s="403">
        <f>SUMIF('表8_特殊業務資料表(颱風洪水)'!$A:$A,"E1"&amp;表6_颱風洪水損失評估!$A78&amp;"L",'表8_特殊業務資料表(颱風洪水)'!$Y:$Y)</f>
        <v>0</v>
      </c>
      <c r="G78" s="399">
        <f>表4_公司資料表!K61</f>
        <v>0</v>
      </c>
      <c r="H78" s="164">
        <f>SUMIF('表8_特殊業務資料表(颱風洪水)'!$A:$A,"E2"&amp;表6_颱風洪水損失評估!$A78&amp;"Q",'表8_特殊業務資料表(颱風洪水)'!$O:$O)</f>
        <v>0</v>
      </c>
      <c r="I78" s="403">
        <f>SUMIF('表8_特殊業務資料表(颱風洪水)'!$A:$A,"E2"&amp;表6_颱風洪水損失評估!$A78&amp;"L",'表8_特殊業務資料表(颱風洪水)'!$Y:$Y)</f>
        <v>0</v>
      </c>
      <c r="J78" s="355">
        <f>表4_公司資料表!L61</f>
        <v>0</v>
      </c>
      <c r="K78" s="164">
        <f>表4_公司資料表!M61</f>
        <v>0</v>
      </c>
      <c r="L78" s="164">
        <f>表4_公司資料表!N61</f>
        <v>0</v>
      </c>
      <c r="M78" s="165">
        <f>表4_公司資料表!O61</f>
        <v>0</v>
      </c>
      <c r="N78" s="166">
        <f>表4_公司資料表!P61</f>
        <v>0</v>
      </c>
      <c r="O78" s="22">
        <f>((($D78+$E78+$F78)*'附表1_模型產出係數(水工)'!R16*'附表1_模型產出係數(水工)'!$Q$79)+(($G78+$H78+$I78)*'附表1_模型產出係數(水工)'!Y16*'附表1_模型產出係數(水工)'!$R$79)+($J78*'附表1_模型產出係數(水工)'!R54*'附表1_模型產出係數(水工)'!$S$79)+($K78*'附表1_模型產出係數(水工)'!Y54*'附表1_模型產出係數(水工)'!$T$79)+($L78*'附表1_模型產出係數(水工)'!Y35*'附表1_模型產出係數(水工)'!$U$79)+($M78*'附表1_模型產出係數(水工)'!R35*'附表1_模型產出係數(水工)'!$V$79)+($N78*'附表1_模型產出係數(水工)'!R73*'附表1_模型產出係數(水工)'!$W$79))/1000*(1+'附表1_模型產出係數(水工)'!$Q$80)*附表1_模型產出係數!$J$45</f>
        <v>0</v>
      </c>
      <c r="P78" s="23">
        <f>((($D78+$E78+$F78)*'附表1_模型產出係數(水工)'!S16*'附表1_模型產出係數(水工)'!$Q$79)+(($G78+$H78+$I78)*'附表1_模型產出係數(水工)'!Z16*'附表1_模型產出係數(水工)'!$R$79)+($J78*'附表1_模型產出係數(水工)'!S54*'附表1_模型產出係數(水工)'!$S$79)+($K78*'附表1_模型產出係數(水工)'!Z54*'附表1_模型產出係數(水工)'!$T$79)+($L78*'附表1_模型產出係數(水工)'!Z35*'附表1_模型產出係數(水工)'!$U$79)+($M78*'附表1_模型產出係數(水工)'!S35*'附表1_模型產出係數(水工)'!$V$79)+($N78*'附表1_模型產出係數(水工)'!S73*'附表1_模型產出係數(水工)'!$W$79))/1000*(1+'附表1_模型產出係數(水工)'!$Q$80)*附表1_模型產出係數!$J$45</f>
        <v>0</v>
      </c>
      <c r="Q78" s="23">
        <f>((($D78+$E78+$F78)*'附表1_模型產出係數(水工)'!T16*'附表1_模型產出係數(水工)'!$Q$79)+(($G78+$H78+$I78)*'附表1_模型產出係數(水工)'!AA16*'附表1_模型產出係數(水工)'!$R$79)+($J78*'附表1_模型產出係數(水工)'!T54*'附表1_模型產出係數(水工)'!$S$79)+($K78*'附表1_模型產出係數(水工)'!AA54*'附表1_模型產出係數(水工)'!$T$79)+($L78*'附表1_模型產出係數(水工)'!AA35*'附表1_模型產出係數(水工)'!$U$79)+($M78*'附表1_模型產出係數(水工)'!T35*'附表1_模型產出係數(水工)'!$V$79)+($N78*'附表1_模型產出係數(水工)'!T73*'附表1_模型產出係數(水工)'!$W$79))/1000*(1+'附表1_模型產出係數(水工)'!$Q$80)*附表1_模型產出係數!$J$45</f>
        <v>0</v>
      </c>
      <c r="R78" s="23">
        <f>((($D78+$E78+$F78)*'附表1_模型產出係數(水工)'!U16*'附表1_模型產出係數(水工)'!$Q$79)+(($G78+$H78+$I78)*'附表1_模型產出係數(水工)'!AB16*'附表1_模型產出係數(水工)'!$R$79)+($J78*'附表1_模型產出係數(水工)'!U54*'附表1_模型產出係數(水工)'!$S$79)+($K78*'附表1_模型產出係數(水工)'!AB54*'附表1_模型產出係數(水工)'!$T$79)+($L78*'附表1_模型產出係數(水工)'!AB35*'附表1_模型產出係數(水工)'!$U$79)+($M78*'附表1_模型產出係數(水工)'!U35*'附表1_模型產出係數(水工)'!$V$79)+($N78*'附表1_模型產出係數(水工)'!U73*'附表1_模型產出係數(水工)'!$W$79))/1000*(1+'附表1_模型產出係數(水工)'!$Q$80)*附表1_模型產出係數!$J$45</f>
        <v>0</v>
      </c>
      <c r="S78" s="24">
        <f>(((($D78+$E78)*'附表1_模型產出係數(水工)'!V16+$F78*'附表1_模型產出係數(水工)'!AU16)*'附表1_模型產出係數(水工)'!$Q$79)+((($G78+$H78)*'附表1_模型產出係數(水工)'!AC16+$I78*'附表1_模型產出係數(水工)'!AU35)*'附表1_模型產出係數(水工)'!$R$79)+($J78*'附表1_模型產出係數(水工)'!V54*'附表1_模型產出係數(水工)'!$S$79)+($K78*'附表1_模型產出係數(水工)'!AC54*'附表1_模型產出係數(水工)'!$T$79)+($L78*'附表1_模型產出係數(水工)'!AC35*'附表1_模型產出係數(水工)'!$U$79)+($M78*'附表1_模型產出係數(水工)'!V35*'附表1_模型產出係數(水工)'!$V$79)+($N78*'附表1_模型產出係數(水工)'!V73*'附表1_模型產出係數(水工)'!$W$79))/1000*(1+'附表1_模型產出係數(水工)'!$Q$80)*附表1_模型產出係數!$J$45</f>
        <v>0</v>
      </c>
      <c r="T78" s="268"/>
      <c r="U78" s="278"/>
      <c r="V78" s="280"/>
      <c r="W78" s="280"/>
      <c r="X78" s="280"/>
      <c r="Y78" s="280"/>
      <c r="Z78" s="280"/>
      <c r="AA78" s="278"/>
      <c r="IT78" s="268"/>
      <c r="IU78" s="268"/>
      <c r="IV78" s="268"/>
      <c r="IW78" s="268"/>
    </row>
    <row r="79" spans="1:257" ht="16.5" x14ac:dyDescent="0.25">
      <c r="A79" s="278" t="s">
        <v>17</v>
      </c>
      <c r="B79" s="20">
        <v>12</v>
      </c>
      <c r="C79" s="21" t="s">
        <v>260</v>
      </c>
      <c r="D79" s="355">
        <f>表4_公司資料表!J62</f>
        <v>0</v>
      </c>
      <c r="E79" s="164">
        <f>SUMIF('表8_特殊業務資料表(颱風洪水)'!$A:$A,"E1"&amp;表6_颱風洪水損失評估!$A79&amp;"Q",'表8_特殊業務資料表(颱風洪水)'!$O:$O)</f>
        <v>0</v>
      </c>
      <c r="F79" s="403">
        <f>SUMIF('表8_特殊業務資料表(颱風洪水)'!$A:$A,"E1"&amp;表6_颱風洪水損失評估!$A79&amp;"L",'表8_特殊業務資料表(颱風洪水)'!$Y:$Y)</f>
        <v>0</v>
      </c>
      <c r="G79" s="399">
        <f>表4_公司資料表!K62</f>
        <v>0</v>
      </c>
      <c r="H79" s="164">
        <f>SUMIF('表8_特殊業務資料表(颱風洪水)'!$A:$A,"E2"&amp;表6_颱風洪水損失評估!$A79&amp;"Q",'表8_特殊業務資料表(颱風洪水)'!$O:$O)</f>
        <v>0</v>
      </c>
      <c r="I79" s="403">
        <f>SUMIF('表8_特殊業務資料表(颱風洪水)'!$A:$A,"E2"&amp;表6_颱風洪水損失評估!$A79&amp;"L",'表8_特殊業務資料表(颱風洪水)'!$Y:$Y)</f>
        <v>0</v>
      </c>
      <c r="J79" s="355">
        <f>表4_公司資料表!L62</f>
        <v>0</v>
      </c>
      <c r="K79" s="164">
        <f>表4_公司資料表!M62</f>
        <v>0</v>
      </c>
      <c r="L79" s="164">
        <f>表4_公司資料表!N62</f>
        <v>0</v>
      </c>
      <c r="M79" s="165">
        <f>表4_公司資料表!O62</f>
        <v>0</v>
      </c>
      <c r="N79" s="166">
        <f>表4_公司資料表!P62</f>
        <v>0</v>
      </c>
      <c r="O79" s="22">
        <f>((($D79+$E79+$F79)*'附表1_模型產出係數(水工)'!R17*'附表1_模型產出係數(水工)'!$Q$79)+(($G79+$H79+$I79)*'附表1_模型產出係數(水工)'!Y17*'附表1_模型產出係數(水工)'!$R$79)+($J79*'附表1_模型產出係數(水工)'!R55*'附表1_模型產出係數(水工)'!$S$79)+($K79*'附表1_模型產出係數(水工)'!Y55*'附表1_模型產出係數(水工)'!$T$79)+($L79*'附表1_模型產出係數(水工)'!Y36*'附表1_模型產出係數(水工)'!$U$79)+($M79*'附表1_模型產出係數(水工)'!R36*'附表1_模型產出係數(水工)'!$V$79)+($N79*'附表1_模型產出係數(水工)'!R74*'附表1_模型產出係數(水工)'!$W$79))/1000*(1+'附表1_模型產出係數(水工)'!$Q$80)*附表1_模型產出係數!$J$45</f>
        <v>0</v>
      </c>
      <c r="P79" s="23">
        <f>((($D79+$E79+$F79)*'附表1_模型產出係數(水工)'!S17*'附表1_模型產出係數(水工)'!$Q$79)+(($G79+$H79+$I79)*'附表1_模型產出係數(水工)'!Z17*'附表1_模型產出係數(水工)'!$R$79)+($J79*'附表1_模型產出係數(水工)'!S55*'附表1_模型產出係數(水工)'!$S$79)+($K79*'附表1_模型產出係數(水工)'!Z55*'附表1_模型產出係數(水工)'!$T$79)+($L79*'附表1_模型產出係數(水工)'!Z36*'附表1_模型產出係數(水工)'!$U$79)+($M79*'附表1_模型產出係數(水工)'!S36*'附表1_模型產出係數(水工)'!$V$79)+($N79*'附表1_模型產出係數(水工)'!S74*'附表1_模型產出係數(水工)'!$W$79))/1000*(1+'附表1_模型產出係數(水工)'!$Q$80)*附表1_模型產出係數!$J$45</f>
        <v>0</v>
      </c>
      <c r="Q79" s="23">
        <f>((($D79+$E79+$F79)*'附表1_模型產出係數(水工)'!T17*'附表1_模型產出係數(水工)'!$Q$79)+(($G79+$H79+$I79)*'附表1_模型產出係數(水工)'!AA17*'附表1_模型產出係數(水工)'!$R$79)+($J79*'附表1_模型產出係數(水工)'!T55*'附表1_模型產出係數(水工)'!$S$79)+($K79*'附表1_模型產出係數(水工)'!AA55*'附表1_模型產出係數(水工)'!$T$79)+($L79*'附表1_模型產出係數(水工)'!AA36*'附表1_模型產出係數(水工)'!$U$79)+($M79*'附表1_模型產出係數(水工)'!T36*'附表1_模型產出係數(水工)'!$V$79)+($N79*'附表1_模型產出係數(水工)'!T74*'附表1_模型產出係數(水工)'!$W$79))/1000*(1+'附表1_模型產出係數(水工)'!$Q$80)*附表1_模型產出係數!$J$45</f>
        <v>0</v>
      </c>
      <c r="R79" s="23">
        <f>((($D79+$E79+$F79)*'附表1_模型產出係數(水工)'!U17*'附表1_模型產出係數(水工)'!$Q$79)+(($G79+$H79+$I79)*'附表1_模型產出係數(水工)'!AB17*'附表1_模型產出係數(水工)'!$R$79)+($J79*'附表1_模型產出係數(水工)'!U55*'附表1_模型產出係數(水工)'!$S$79)+($K79*'附表1_模型產出係數(水工)'!AB55*'附表1_模型產出係數(水工)'!$T$79)+($L79*'附表1_模型產出係數(水工)'!AB36*'附表1_模型產出係數(水工)'!$U$79)+($M79*'附表1_模型產出係數(水工)'!U36*'附表1_模型產出係數(水工)'!$V$79)+($N79*'附表1_模型產出係數(水工)'!U74*'附表1_模型產出係數(水工)'!$W$79))/1000*(1+'附表1_模型產出係數(水工)'!$Q$80)*附表1_模型產出係數!$J$45</f>
        <v>0</v>
      </c>
      <c r="S79" s="24">
        <f>(((($D79+$E79)*'附表1_模型產出係數(水工)'!V17+$F79*'附表1_模型產出係數(水工)'!AU17)*'附表1_模型產出係數(水工)'!$Q$79)+((($G79+$H79)*'附表1_模型產出係數(水工)'!AC17+$I79*'附表1_模型產出係數(水工)'!AU36)*'附表1_模型產出係數(水工)'!$R$79)+($J79*'附表1_模型產出係數(水工)'!V55*'附表1_模型產出係數(水工)'!$S$79)+($K79*'附表1_模型產出係數(水工)'!AC55*'附表1_模型產出係數(水工)'!$T$79)+($L79*'附表1_模型產出係數(水工)'!AC36*'附表1_模型產出係數(水工)'!$U$79)+($M79*'附表1_模型產出係數(水工)'!V36*'附表1_模型產出係數(水工)'!$V$79)+($N79*'附表1_模型產出係數(水工)'!V74*'附表1_模型產出係數(水工)'!$W$79))/1000*(1+'附表1_模型產出係數(水工)'!$Q$80)*附表1_模型產出係數!$J$45</f>
        <v>0</v>
      </c>
      <c r="T79" s="268"/>
      <c r="U79" s="278"/>
      <c r="V79" s="280"/>
      <c r="W79" s="280"/>
      <c r="X79" s="280"/>
      <c r="Y79" s="280"/>
      <c r="Z79" s="280"/>
      <c r="AA79" s="278"/>
      <c r="IT79" s="268"/>
      <c r="IU79" s="268"/>
      <c r="IV79" s="268"/>
      <c r="IW79" s="268"/>
    </row>
    <row r="80" spans="1:257" ht="16.5" x14ac:dyDescent="0.25">
      <c r="A80" s="278" t="s">
        <v>611</v>
      </c>
      <c r="B80" s="20">
        <v>13</v>
      </c>
      <c r="C80" s="21" t="s">
        <v>261</v>
      </c>
      <c r="D80" s="355">
        <f>表4_公司資料表!J63</f>
        <v>0</v>
      </c>
      <c r="E80" s="164">
        <f>SUMIF('表8_特殊業務資料表(颱風洪水)'!$A:$A,"E1"&amp;表6_颱風洪水損失評估!$A80&amp;"Q",'表8_特殊業務資料表(颱風洪水)'!$O:$O)</f>
        <v>0</v>
      </c>
      <c r="F80" s="403">
        <f>SUMIF('表8_特殊業務資料表(颱風洪水)'!$A:$A,"E1"&amp;表6_颱風洪水損失評估!$A80&amp;"L",'表8_特殊業務資料表(颱風洪水)'!$Y:$Y)</f>
        <v>0</v>
      </c>
      <c r="G80" s="399">
        <f>表4_公司資料表!K63</f>
        <v>0</v>
      </c>
      <c r="H80" s="164">
        <f>SUMIF('表8_特殊業務資料表(颱風洪水)'!$A:$A,"E2"&amp;表6_颱風洪水損失評估!$A80&amp;"Q",'表8_特殊業務資料表(颱風洪水)'!$O:$O)</f>
        <v>0</v>
      </c>
      <c r="I80" s="403">
        <f>SUMIF('表8_特殊業務資料表(颱風洪水)'!$A:$A,"E2"&amp;表6_颱風洪水損失評估!$A80&amp;"L",'表8_特殊業務資料表(颱風洪水)'!$Y:$Y)</f>
        <v>0</v>
      </c>
      <c r="J80" s="355">
        <f>表4_公司資料表!L63</f>
        <v>0</v>
      </c>
      <c r="K80" s="164">
        <f>表4_公司資料表!M63</f>
        <v>0</v>
      </c>
      <c r="L80" s="164">
        <f>表4_公司資料表!N63</f>
        <v>0</v>
      </c>
      <c r="M80" s="165">
        <f>表4_公司資料表!O63</f>
        <v>0</v>
      </c>
      <c r="N80" s="166">
        <f>表4_公司資料表!P63</f>
        <v>0</v>
      </c>
      <c r="O80" s="22">
        <f>((($D80+$E80+$F80)*'附表1_模型產出係數(水工)'!R18*'附表1_模型產出係數(水工)'!$Q$79)+(($G80+$H80+$I80)*'附表1_模型產出係數(水工)'!Y18*'附表1_模型產出係數(水工)'!$R$79)+($J80*'附表1_模型產出係數(水工)'!R56*'附表1_模型產出係數(水工)'!$S$79)+($K80*'附表1_模型產出係數(水工)'!Y56*'附表1_模型產出係數(水工)'!$T$79)+($L80*'附表1_模型產出係數(水工)'!Y37*'附表1_模型產出係數(水工)'!$U$79)+($M80*'附表1_模型產出係數(水工)'!R37*'附表1_模型產出係數(水工)'!$V$79)+($N80*'附表1_模型產出係數(水工)'!R75*'附表1_模型產出係數(水工)'!$W$79))/1000*(1+'附表1_模型產出係數(水工)'!$Q$80)*附表1_模型產出係數!$J$45</f>
        <v>0</v>
      </c>
      <c r="P80" s="23">
        <f>((($D80+$E80+$F80)*'附表1_模型產出係數(水工)'!S18*'附表1_模型產出係數(水工)'!$Q$79)+(($G80+$H80+$I80)*'附表1_模型產出係數(水工)'!Z18*'附表1_模型產出係數(水工)'!$R$79)+($J80*'附表1_模型產出係數(水工)'!S56*'附表1_模型產出係數(水工)'!$S$79)+($K80*'附表1_模型產出係數(水工)'!Z56*'附表1_模型產出係數(水工)'!$T$79)+($L80*'附表1_模型產出係數(水工)'!Z37*'附表1_模型產出係數(水工)'!$U$79)+($M80*'附表1_模型產出係數(水工)'!S37*'附表1_模型產出係數(水工)'!$V$79)+($N80*'附表1_模型產出係數(水工)'!S75*'附表1_模型產出係數(水工)'!$W$79))/1000*(1+'附表1_模型產出係數(水工)'!$Q$80)*附表1_模型產出係數!$J$45</f>
        <v>0</v>
      </c>
      <c r="Q80" s="23">
        <f>((($D80+$E80+$F80)*'附表1_模型產出係數(水工)'!T18*'附表1_模型產出係數(水工)'!$Q$79)+(($G80+$H80+$I80)*'附表1_模型產出係數(水工)'!AA18*'附表1_模型產出係數(水工)'!$R$79)+($J80*'附表1_模型產出係數(水工)'!T56*'附表1_模型產出係數(水工)'!$S$79)+($K80*'附表1_模型產出係數(水工)'!AA56*'附表1_模型產出係數(水工)'!$T$79)+($L80*'附表1_模型產出係數(水工)'!AA37*'附表1_模型產出係數(水工)'!$U$79)+($M80*'附表1_模型產出係數(水工)'!T37*'附表1_模型產出係數(水工)'!$V$79)+($N80*'附表1_模型產出係數(水工)'!T75*'附表1_模型產出係數(水工)'!$W$79))/1000*(1+'附表1_模型產出係數(水工)'!$Q$80)*附表1_模型產出係數!$J$45</f>
        <v>0</v>
      </c>
      <c r="R80" s="23">
        <f>((($D80+$E80+$F80)*'附表1_模型產出係數(水工)'!U18*'附表1_模型產出係數(水工)'!$Q$79)+(($G80+$H80+$I80)*'附表1_模型產出係數(水工)'!AB18*'附表1_模型產出係數(水工)'!$R$79)+($J80*'附表1_模型產出係數(水工)'!U56*'附表1_模型產出係數(水工)'!$S$79)+($K80*'附表1_模型產出係數(水工)'!AB56*'附表1_模型產出係數(水工)'!$T$79)+($L80*'附表1_模型產出係數(水工)'!AB37*'附表1_模型產出係數(水工)'!$U$79)+($M80*'附表1_模型產出係數(水工)'!U37*'附表1_模型產出係數(水工)'!$V$79)+($N80*'附表1_模型產出係數(水工)'!U75*'附表1_模型產出係數(水工)'!$W$79))/1000*(1+'附表1_模型產出係數(水工)'!$Q$80)*附表1_模型產出係數!$J$45</f>
        <v>0</v>
      </c>
      <c r="S80" s="24">
        <f>(((($D80+$E80)*'附表1_模型產出係數(水工)'!V18+$F80*'附表1_模型產出係數(水工)'!AU18)*'附表1_模型產出係數(水工)'!$Q$79)+((($G80+$H80)*'附表1_模型產出係數(水工)'!AC18+$I80*'附表1_模型產出係數(水工)'!AU37)*'附表1_模型產出係數(水工)'!$R$79)+($J80*'附表1_模型產出係數(水工)'!V56*'附表1_模型產出係數(水工)'!$S$79)+($K80*'附表1_模型產出係數(水工)'!AC56*'附表1_模型產出係數(水工)'!$T$79)+($L80*'附表1_模型產出係數(水工)'!AC37*'附表1_模型產出係數(水工)'!$U$79)+($M80*'附表1_模型產出係數(水工)'!V37*'附表1_模型產出係數(水工)'!$V$79)+($N80*'附表1_模型產出係數(水工)'!V75*'附表1_模型產出係數(水工)'!$W$79))/1000*(1+'附表1_模型產出係數(水工)'!$Q$80)*附表1_模型產出係數!$J$45</f>
        <v>0</v>
      </c>
      <c r="T80" s="268"/>
      <c r="AA80" s="278"/>
      <c r="IT80" s="268"/>
      <c r="IU80" s="268"/>
      <c r="IV80" s="268"/>
      <c r="IW80" s="268"/>
    </row>
    <row r="81" spans="1:257" ht="16.5" x14ac:dyDescent="0.25">
      <c r="A81" s="278" t="s">
        <v>612</v>
      </c>
      <c r="B81" s="20">
        <v>14</v>
      </c>
      <c r="C81" s="25" t="s">
        <v>262</v>
      </c>
      <c r="D81" s="355">
        <f>表4_公司資料表!J64</f>
        <v>0</v>
      </c>
      <c r="E81" s="164">
        <f>SUMIF('表8_特殊業務資料表(颱風洪水)'!$A:$A,"E1"&amp;表6_颱風洪水損失評估!$A81&amp;"Q",'表8_特殊業務資料表(颱風洪水)'!$O:$O)</f>
        <v>0</v>
      </c>
      <c r="F81" s="403">
        <f>SUMIF('表8_特殊業務資料表(颱風洪水)'!$A:$A,"E1"&amp;表6_颱風洪水損失評估!$A81&amp;"L",'表8_特殊業務資料表(颱風洪水)'!$Y:$Y)</f>
        <v>0</v>
      </c>
      <c r="G81" s="399">
        <f>表4_公司資料表!K64</f>
        <v>0</v>
      </c>
      <c r="H81" s="164">
        <f>SUMIF('表8_特殊業務資料表(颱風洪水)'!$A:$A,"E2"&amp;表6_颱風洪水損失評估!$A81&amp;"Q",'表8_特殊業務資料表(颱風洪水)'!$O:$O)</f>
        <v>0</v>
      </c>
      <c r="I81" s="403">
        <f>SUMIF('表8_特殊業務資料表(颱風洪水)'!$A:$A,"E2"&amp;表6_颱風洪水損失評估!$A81&amp;"L",'表8_特殊業務資料表(颱風洪水)'!$Y:$Y)</f>
        <v>0</v>
      </c>
      <c r="J81" s="355">
        <f>表4_公司資料表!L64</f>
        <v>0</v>
      </c>
      <c r="K81" s="164">
        <f>表4_公司資料表!M64</f>
        <v>0</v>
      </c>
      <c r="L81" s="164">
        <f>表4_公司資料表!N64</f>
        <v>0</v>
      </c>
      <c r="M81" s="165">
        <f>表4_公司資料表!O64</f>
        <v>0</v>
      </c>
      <c r="N81" s="166">
        <f>表4_公司資料表!P64</f>
        <v>0</v>
      </c>
      <c r="O81" s="22">
        <f>((($D81+$E81+$F81)*'附表1_模型產出係數(水工)'!R19*'附表1_模型產出係數(水工)'!$Q$79)+(($G81+$H81+$I81)*'附表1_模型產出係數(水工)'!Y19*'附表1_模型產出係數(水工)'!$R$79)+($J81*'附表1_模型產出係數(水工)'!R57*'附表1_模型產出係數(水工)'!$S$79)+($K81*'附表1_模型產出係數(水工)'!Y57*'附表1_模型產出係數(水工)'!$T$79)+($L81*'附表1_模型產出係數(水工)'!Y38*'附表1_模型產出係數(水工)'!$U$79)+($M81*'附表1_模型產出係數(水工)'!R38*'附表1_模型產出係數(水工)'!$V$79)+($N81*'附表1_模型產出係數(水工)'!R76*'附表1_模型產出係數(水工)'!$W$79))/1000*(1+'附表1_模型產出係數(水工)'!$Q$80)*附表1_模型產出係數!$J$45</f>
        <v>0</v>
      </c>
      <c r="P81" s="23">
        <f>((($D81+$E81+$F81)*'附表1_模型產出係數(水工)'!S19*'附表1_模型產出係數(水工)'!$Q$79)+(($G81+$H81+$I81)*'附表1_模型產出係數(水工)'!Z19*'附表1_模型產出係數(水工)'!$R$79)+($J81*'附表1_模型產出係數(水工)'!S57*'附表1_模型產出係數(水工)'!$S$79)+($K81*'附表1_模型產出係數(水工)'!Z57*'附表1_模型產出係數(水工)'!$T$79)+($L81*'附表1_模型產出係數(水工)'!Z38*'附表1_模型產出係數(水工)'!$U$79)+($M81*'附表1_模型產出係數(水工)'!S38*'附表1_模型產出係數(水工)'!$V$79)+($N81*'附表1_模型產出係數(水工)'!S76*'附表1_模型產出係數(水工)'!$W$79))/1000*(1+'附表1_模型產出係數(水工)'!$Q$80)*附表1_模型產出係數!$J$45</f>
        <v>0</v>
      </c>
      <c r="Q81" s="23">
        <f>((($D81+$E81+$F81)*'附表1_模型產出係數(水工)'!T19*'附表1_模型產出係數(水工)'!$Q$79)+(($G81+$H81+$I81)*'附表1_模型產出係數(水工)'!AA19*'附表1_模型產出係數(水工)'!$R$79)+($J81*'附表1_模型產出係數(水工)'!T57*'附表1_模型產出係數(水工)'!$S$79)+($K81*'附表1_模型產出係數(水工)'!AA57*'附表1_模型產出係數(水工)'!$T$79)+($L81*'附表1_模型產出係數(水工)'!AA38*'附表1_模型產出係數(水工)'!$U$79)+($M81*'附表1_模型產出係數(水工)'!T38*'附表1_模型產出係數(水工)'!$V$79)+($N81*'附表1_模型產出係數(水工)'!T76*'附表1_模型產出係數(水工)'!$W$79))/1000*(1+'附表1_模型產出係數(水工)'!$Q$80)*附表1_模型產出係數!$J$45</f>
        <v>0</v>
      </c>
      <c r="R81" s="23">
        <f>((($D81+$E81+$F81)*'附表1_模型產出係數(水工)'!U19*'附表1_模型產出係數(水工)'!$Q$79)+(($G81+$H81+$I81)*'附表1_模型產出係數(水工)'!AB19*'附表1_模型產出係數(水工)'!$R$79)+($J81*'附表1_模型產出係數(水工)'!U57*'附表1_模型產出係數(水工)'!$S$79)+($K81*'附表1_模型產出係數(水工)'!AB57*'附表1_模型產出係數(水工)'!$T$79)+($L81*'附表1_模型產出係數(水工)'!AB38*'附表1_模型產出係數(水工)'!$U$79)+($M81*'附表1_模型產出係數(水工)'!U38*'附表1_模型產出係數(水工)'!$V$79)+($N81*'附表1_模型產出係數(水工)'!U76*'附表1_模型產出係數(水工)'!$W$79))/1000*(1+'附表1_模型產出係數(水工)'!$Q$80)*附表1_模型產出係數!$J$45</f>
        <v>0</v>
      </c>
      <c r="S81" s="24">
        <f>(((($D81+$E81)*'附表1_模型產出係數(水工)'!V19+$F81*'附表1_模型產出係數(水工)'!AU19)*'附表1_模型產出係數(水工)'!$Q$79)+((($G81+$H81)*'附表1_模型產出係數(水工)'!AC19+$I81*'附表1_模型產出係數(水工)'!AU38)*'附表1_模型產出係數(水工)'!$R$79)+($J81*'附表1_模型產出係數(水工)'!V57*'附表1_模型產出係數(水工)'!$S$79)+($K81*'附表1_模型產出係數(水工)'!AC57*'附表1_模型產出係數(水工)'!$T$79)+($L81*'附表1_模型產出係數(水工)'!AC38*'附表1_模型產出係數(水工)'!$U$79)+($M81*'附表1_模型產出係數(水工)'!V38*'附表1_模型產出係數(水工)'!$V$79)+($N81*'附表1_模型產出係數(水工)'!V76*'附表1_模型產出係數(水工)'!$W$79))/1000*(1+'附表1_模型產出係數(水工)'!$Q$80)*附表1_模型產出係數!$J$45</f>
        <v>0</v>
      </c>
      <c r="T81" s="268"/>
      <c r="AA81" s="278"/>
      <c r="IT81" s="268"/>
      <c r="IU81" s="268"/>
      <c r="IV81" s="268"/>
      <c r="IW81" s="268"/>
    </row>
    <row r="82" spans="1:257" ht="17.25" thickBot="1" x14ac:dyDescent="0.3">
      <c r="A82" s="278" t="s">
        <v>267</v>
      </c>
      <c r="B82" s="591" t="s">
        <v>264</v>
      </c>
      <c r="C82" s="592"/>
      <c r="D82" s="27">
        <f t="shared" ref="D82:S82" si="5">SUM(D67:D81)</f>
        <v>0</v>
      </c>
      <c r="E82" s="27">
        <f t="shared" ref="E82:I82" si="6">SUM(E67:E81)</f>
        <v>0</v>
      </c>
      <c r="F82" s="401">
        <f t="shared" si="6"/>
        <v>0</v>
      </c>
      <c r="G82" s="26">
        <f t="shared" si="5"/>
        <v>0</v>
      </c>
      <c r="H82" s="27">
        <f t="shared" si="6"/>
        <v>0</v>
      </c>
      <c r="I82" s="401">
        <f t="shared" si="6"/>
        <v>0</v>
      </c>
      <c r="J82" s="27">
        <f t="shared" si="5"/>
        <v>0</v>
      </c>
      <c r="K82" s="27">
        <f t="shared" si="5"/>
        <v>0</v>
      </c>
      <c r="L82" s="27">
        <f t="shared" si="5"/>
        <v>0</v>
      </c>
      <c r="M82" s="167">
        <f t="shared" si="5"/>
        <v>0</v>
      </c>
      <c r="N82" s="168">
        <f t="shared" si="5"/>
        <v>0</v>
      </c>
      <c r="O82" s="26">
        <f>SUM(O67:O81)</f>
        <v>0</v>
      </c>
      <c r="P82" s="27">
        <f t="shared" si="5"/>
        <v>0</v>
      </c>
      <c r="Q82" s="27">
        <f t="shared" si="5"/>
        <v>0</v>
      </c>
      <c r="R82" s="27">
        <f t="shared" si="5"/>
        <v>0</v>
      </c>
      <c r="S82" s="28">
        <f t="shared" si="5"/>
        <v>0</v>
      </c>
      <c r="T82" s="268"/>
      <c r="AA82" s="278"/>
      <c r="IT82" s="268"/>
      <c r="IU82" s="268"/>
      <c r="IV82" s="268"/>
      <c r="IW82" s="268"/>
    </row>
    <row r="83" spans="1:257" x14ac:dyDescent="0.25">
      <c r="B83" s="274"/>
      <c r="C83" s="274"/>
      <c r="D83" s="382"/>
      <c r="E83" s="382"/>
      <c r="F83" s="382"/>
      <c r="G83" s="382"/>
      <c r="H83" s="382"/>
      <c r="I83" s="382"/>
      <c r="J83" s="382"/>
      <c r="K83" s="382"/>
      <c r="L83" s="382"/>
      <c r="M83" s="382"/>
      <c r="N83" s="382"/>
      <c r="O83" s="382"/>
      <c r="T83" s="268"/>
      <c r="W83" s="278"/>
    </row>
    <row r="84" spans="1:257" x14ac:dyDescent="0.25">
      <c r="B84" s="278"/>
      <c r="C84" s="278"/>
      <c r="D84" s="373"/>
      <c r="E84" s="373"/>
      <c r="F84" s="373"/>
      <c r="G84" s="374"/>
      <c r="H84" s="374"/>
      <c r="I84" s="374"/>
      <c r="J84" s="374"/>
      <c r="K84" s="374"/>
      <c r="L84" s="374"/>
      <c r="M84" s="374"/>
      <c r="N84" s="374"/>
      <c r="O84" s="374"/>
      <c r="T84" s="268"/>
      <c r="W84" s="278"/>
    </row>
    <row r="85" spans="1:257" ht="17.25" thickBot="1" x14ac:dyDescent="0.3">
      <c r="B85" s="266" t="s">
        <v>459</v>
      </c>
      <c r="C85" s="269"/>
      <c r="D85" s="268"/>
      <c r="E85" s="268"/>
      <c r="F85" s="268"/>
      <c r="G85" s="370" t="s">
        <v>440</v>
      </c>
      <c r="H85" s="374"/>
      <c r="I85" s="374"/>
      <c r="J85" s="374"/>
      <c r="K85" s="374"/>
      <c r="L85" s="374"/>
      <c r="M85" s="374"/>
      <c r="N85" s="374"/>
      <c r="O85" s="374"/>
      <c r="T85" s="268"/>
      <c r="W85" s="278"/>
    </row>
    <row r="86" spans="1:257" ht="16.5" x14ac:dyDescent="0.25">
      <c r="B86" s="563" t="s">
        <v>143</v>
      </c>
      <c r="C86" s="564"/>
      <c r="D86" s="371" t="s">
        <v>144</v>
      </c>
      <c r="E86" s="371" t="s">
        <v>145</v>
      </c>
      <c r="F86" s="371" t="s">
        <v>135</v>
      </c>
      <c r="G86" s="372" t="s">
        <v>137</v>
      </c>
      <c r="H86" s="374"/>
      <c r="I86" s="374"/>
      <c r="J86" s="374"/>
      <c r="K86" s="374"/>
      <c r="L86" s="374"/>
      <c r="M86" s="374"/>
      <c r="N86" s="374"/>
      <c r="O86" s="374"/>
      <c r="T86" s="268"/>
      <c r="W86" s="278"/>
    </row>
    <row r="87" spans="1:257" ht="20.100000000000001" customHeight="1" x14ac:dyDescent="0.25">
      <c r="B87" s="569" t="s">
        <v>447</v>
      </c>
      <c r="C87" s="570"/>
      <c r="D87" s="118">
        <f>I41+P82</f>
        <v>0</v>
      </c>
      <c r="E87" s="118">
        <f>J41+Q82</f>
        <v>0</v>
      </c>
      <c r="F87" s="118">
        <f>K41+R82</f>
        <v>0</v>
      </c>
      <c r="G87" s="119">
        <f>L41+S82</f>
        <v>0</v>
      </c>
      <c r="H87" s="374"/>
      <c r="I87" s="374"/>
      <c r="J87" s="374"/>
      <c r="K87" s="374"/>
      <c r="L87" s="374"/>
      <c r="M87" s="374"/>
      <c r="N87" s="374"/>
      <c r="O87" s="374"/>
      <c r="T87" s="268"/>
      <c r="W87" s="278"/>
    </row>
    <row r="88" spans="1:257" ht="20.100000000000001" customHeight="1" x14ac:dyDescent="0.25">
      <c r="B88" s="615" t="s">
        <v>448</v>
      </c>
      <c r="C88" s="556"/>
      <c r="D88" s="351"/>
      <c r="E88" s="351"/>
      <c r="F88" s="351"/>
      <c r="G88" s="352"/>
      <c r="H88" s="374"/>
      <c r="I88" s="374"/>
      <c r="J88" s="374"/>
      <c r="K88" s="374"/>
      <c r="L88" s="374"/>
      <c r="M88" s="374"/>
      <c r="N88" s="374"/>
      <c r="O88" s="374"/>
      <c r="T88" s="268"/>
      <c r="W88" s="278"/>
    </row>
    <row r="89" spans="1:257" ht="20.100000000000001" customHeight="1" thickBot="1" x14ac:dyDescent="0.3">
      <c r="B89" s="567" t="s">
        <v>449</v>
      </c>
      <c r="C89" s="568"/>
      <c r="D89" s="380">
        <f>D87-D88</f>
        <v>0</v>
      </c>
      <c r="E89" s="380">
        <f t="shared" ref="E89:G89" si="7">E87-E88</f>
        <v>0</v>
      </c>
      <c r="F89" s="380">
        <f t="shared" si="7"/>
        <v>0</v>
      </c>
      <c r="G89" s="381">
        <f t="shared" si="7"/>
        <v>0</v>
      </c>
      <c r="H89" s="374"/>
      <c r="I89" s="374"/>
      <c r="J89" s="374"/>
      <c r="K89" s="374"/>
      <c r="L89" s="374"/>
      <c r="M89" s="374"/>
      <c r="N89" s="374"/>
      <c r="O89" s="374"/>
      <c r="T89" s="268"/>
      <c r="W89" s="278"/>
    </row>
    <row r="90" spans="1:257" ht="20.100000000000001" customHeight="1" x14ac:dyDescent="0.25">
      <c r="B90" s="378"/>
      <c r="C90" s="378"/>
      <c r="D90" s="379"/>
      <c r="E90" s="379"/>
      <c r="F90" s="379"/>
      <c r="G90" s="379"/>
      <c r="H90" s="374"/>
      <c r="I90" s="374"/>
      <c r="J90" s="374"/>
      <c r="K90" s="374"/>
      <c r="L90" s="374"/>
      <c r="M90" s="374"/>
      <c r="N90" s="374"/>
      <c r="O90" s="374"/>
      <c r="T90" s="268"/>
      <c r="W90" s="278"/>
    </row>
    <row r="91" spans="1:257" x14ac:dyDescent="0.25">
      <c r="B91" s="278"/>
      <c r="C91" s="278"/>
      <c r="D91" s="373"/>
      <c r="E91" s="373"/>
      <c r="F91" s="373"/>
      <c r="G91" s="374"/>
      <c r="H91" s="374"/>
      <c r="I91" s="374"/>
      <c r="J91" s="374"/>
      <c r="K91" s="374"/>
      <c r="L91" s="374"/>
      <c r="M91" s="374"/>
      <c r="N91" s="374"/>
      <c r="O91" s="374"/>
      <c r="T91" s="268"/>
      <c r="W91" s="278"/>
    </row>
    <row r="92" spans="1:257" s="268" customFormat="1" ht="17.25" thickBot="1" x14ac:dyDescent="0.3">
      <c r="B92" s="266" t="s">
        <v>452</v>
      </c>
      <c r="C92" s="273"/>
      <c r="D92" s="267"/>
      <c r="I92" s="267" t="s">
        <v>326</v>
      </c>
    </row>
    <row r="93" spans="1:257" ht="16.5" x14ac:dyDescent="0.25">
      <c r="A93" s="268"/>
      <c r="B93" s="587" t="s">
        <v>136</v>
      </c>
      <c r="C93" s="588"/>
      <c r="D93" s="176" t="s">
        <v>402</v>
      </c>
      <c r="E93" s="583" t="s">
        <v>242</v>
      </c>
      <c r="F93" s="585" t="s">
        <v>243</v>
      </c>
      <c r="G93" s="585"/>
      <c r="H93" s="585"/>
      <c r="I93" s="586"/>
      <c r="J93" s="268"/>
      <c r="K93" s="268"/>
      <c r="L93" s="268"/>
      <c r="M93" s="268"/>
      <c r="N93" s="268"/>
      <c r="O93" s="268"/>
      <c r="T93" s="268"/>
    </row>
    <row r="94" spans="1:257" ht="16.5" x14ac:dyDescent="0.25">
      <c r="A94" s="268"/>
      <c r="B94" s="579" t="s">
        <v>206</v>
      </c>
      <c r="C94" s="580"/>
      <c r="D94" s="177" t="s">
        <v>361</v>
      </c>
      <c r="E94" s="584"/>
      <c r="F94" s="122" t="s">
        <v>244</v>
      </c>
      <c r="G94" s="122" t="s">
        <v>245</v>
      </c>
      <c r="H94" s="122" t="s">
        <v>246</v>
      </c>
      <c r="I94" s="19" t="s">
        <v>247</v>
      </c>
      <c r="J94" s="268"/>
      <c r="K94" s="268"/>
      <c r="L94" s="268"/>
      <c r="M94" s="268"/>
      <c r="N94" s="268"/>
      <c r="O94" s="268"/>
      <c r="T94" s="268"/>
    </row>
    <row r="95" spans="1:257" ht="20.100000000000001" customHeight="1" thickBot="1" x14ac:dyDescent="0.3">
      <c r="A95" s="278">
        <v>99</v>
      </c>
      <c r="B95" s="589"/>
      <c r="C95" s="590"/>
      <c r="D95" s="368">
        <f>表4_公司資料表!$C$69</f>
        <v>0</v>
      </c>
      <c r="E95" s="369">
        <f>$D95*'附表1_模型產出係數(水工)'!Q$86/1000*(1+'附表1_模型產出係數(水工)'!$Q$89)*附表1_模型產出係數!$J$45</f>
        <v>0</v>
      </c>
      <c r="F95" s="112">
        <f>$D95*'附表1_模型產出係數(水工)'!R$86/1000*(1+'附表1_模型產出係數(水工)'!$Q$89)*附表1_模型產出係數!$J$45</f>
        <v>0</v>
      </c>
      <c r="G95" s="112">
        <f>$D95*'附表1_模型產出係數(水工)'!S$86/1000*(1+'附表1_模型產出係數(水工)'!$Q$89)*附表1_模型產出係數!$J$45</f>
        <v>0</v>
      </c>
      <c r="H95" s="112">
        <f>$D95*'附表1_模型產出係數(水工)'!T$86/1000*(1+'附表1_模型產出係數(水工)'!$Q$89)*附表1_模型產出係數!$J$45</f>
        <v>0</v>
      </c>
      <c r="I95" s="113">
        <f>$D95*'附表1_模型產出係數(水工)'!U$86/1000*(1+'附表1_模型產出係數(水工)'!$Q$89)*附表1_模型產出係數!$J$45</f>
        <v>0</v>
      </c>
      <c r="J95" s="268"/>
      <c r="K95" s="268"/>
      <c r="L95" s="268"/>
      <c r="M95" s="268"/>
      <c r="N95" s="268"/>
      <c r="O95" s="268"/>
      <c r="T95" s="268"/>
    </row>
    <row r="96" spans="1:257" s="268" customFormat="1" ht="15.75" customHeight="1" x14ac:dyDescent="0.25">
      <c r="B96" s="274"/>
      <c r="C96" s="275"/>
      <c r="D96" s="276"/>
      <c r="E96" s="276"/>
    </row>
    <row r="97" spans="1:20" s="268" customFormat="1" ht="17.25" thickBot="1" x14ac:dyDescent="0.3">
      <c r="A97" s="278"/>
      <c r="B97" s="266" t="s">
        <v>453</v>
      </c>
      <c r="C97" s="273"/>
      <c r="E97" s="267"/>
      <c r="I97" s="267" t="s">
        <v>236</v>
      </c>
      <c r="S97" s="278"/>
    </row>
    <row r="98" spans="1:20" ht="16.5" x14ac:dyDescent="0.25">
      <c r="B98" s="587" t="s">
        <v>136</v>
      </c>
      <c r="C98" s="588"/>
      <c r="D98" s="178" t="s">
        <v>402</v>
      </c>
      <c r="E98" s="575" t="s">
        <v>242</v>
      </c>
      <c r="F98" s="577" t="s">
        <v>243</v>
      </c>
      <c r="G98" s="577"/>
      <c r="H98" s="577"/>
      <c r="I98" s="578"/>
      <c r="J98" s="268"/>
      <c r="K98" s="268"/>
      <c r="L98" s="268"/>
      <c r="M98" s="268"/>
      <c r="N98" s="268"/>
      <c r="O98" s="268"/>
      <c r="S98" s="278"/>
      <c r="T98" s="268"/>
    </row>
    <row r="99" spans="1:20" ht="16.5" x14ac:dyDescent="0.25">
      <c r="B99" s="579" t="s">
        <v>206</v>
      </c>
      <c r="C99" s="580"/>
      <c r="D99" s="65" t="s">
        <v>119</v>
      </c>
      <c r="E99" s="576"/>
      <c r="F99" s="43" t="s">
        <v>244</v>
      </c>
      <c r="G99" s="43" t="s">
        <v>245</v>
      </c>
      <c r="H99" s="43" t="s">
        <v>246</v>
      </c>
      <c r="I99" s="117" t="s">
        <v>247</v>
      </c>
      <c r="J99" s="268"/>
      <c r="K99" s="268"/>
      <c r="L99" s="268"/>
      <c r="M99" s="268"/>
      <c r="N99" s="268"/>
      <c r="O99" s="268"/>
      <c r="S99" s="278"/>
      <c r="T99" s="268"/>
    </row>
    <row r="100" spans="1:20" ht="20.100000000000001" customHeight="1" thickBot="1" x14ac:dyDescent="0.3">
      <c r="A100" s="278" t="s">
        <v>267</v>
      </c>
      <c r="B100" s="581"/>
      <c r="C100" s="582"/>
      <c r="D100" s="368">
        <f>表4_公司資料表!$D$69</f>
        <v>0</v>
      </c>
      <c r="E100" s="116">
        <f>$D100*'附表1_模型產出係數(水工)'!Q$86/1000*(1+'附表1_模型產出係數(水工)'!$Q$89)*附表1_模型產出係數!$J$45</f>
        <v>0</v>
      </c>
      <c r="F100" s="118">
        <f>$D100*'附表1_模型產出係數(水工)'!R$86/1000*(1+'附表1_模型產出係數(水工)'!$Q$89)*附表1_模型產出係數!$J$45</f>
        <v>0</v>
      </c>
      <c r="G100" s="118">
        <f>$D100*'附表1_模型產出係數(水工)'!S$86/1000*(1+'附表1_模型產出係數(水工)'!$Q$89)*附表1_模型產出係數!$J$45</f>
        <v>0</v>
      </c>
      <c r="H100" s="118">
        <f>$D100*'附表1_模型產出係數(水工)'!T$86/1000*(1+'附表1_模型產出係數(水工)'!$Q$89)*附表1_模型產出係數!$J$45</f>
        <v>0</v>
      </c>
      <c r="I100" s="119">
        <f>$D100*'附表1_模型產出係數(水工)'!U$86/1000*(1+'附表1_模型產出係數(水工)'!$Q$89)*附表1_模型產出係數!$J$45</f>
        <v>0</v>
      </c>
      <c r="J100" s="268"/>
      <c r="K100" s="268"/>
      <c r="L100" s="268"/>
      <c r="M100" s="268"/>
      <c r="N100" s="268"/>
      <c r="O100" s="268"/>
      <c r="S100" s="278"/>
      <c r="T100" s="268"/>
    </row>
    <row r="101" spans="1:20" ht="20.100000000000001" customHeight="1" thickBot="1" x14ac:dyDescent="0.3">
      <c r="B101" s="573" t="s">
        <v>439</v>
      </c>
      <c r="C101" s="574"/>
      <c r="D101" s="29"/>
      <c r="E101" s="29"/>
      <c r="F101" s="351"/>
      <c r="G101" s="351"/>
      <c r="H101" s="351"/>
      <c r="I101" s="352"/>
      <c r="J101" s="268"/>
      <c r="K101" s="268"/>
      <c r="L101" s="268"/>
      <c r="M101" s="268"/>
      <c r="N101" s="268"/>
      <c r="O101" s="268"/>
      <c r="T101" s="278"/>
    </row>
    <row r="102" spans="1:20" ht="20.100000000000001" customHeight="1" thickBot="1" x14ac:dyDescent="0.3">
      <c r="B102" s="571" t="s">
        <v>265</v>
      </c>
      <c r="C102" s="572"/>
      <c r="D102" s="29"/>
      <c r="E102" s="29"/>
      <c r="F102" s="120">
        <f>F100-F101</f>
        <v>0</v>
      </c>
      <c r="G102" s="120">
        <f>G100-G101</f>
        <v>0</v>
      </c>
      <c r="H102" s="120">
        <f>H100-H101</f>
        <v>0</v>
      </c>
      <c r="I102" s="121">
        <f>I100-I101</f>
        <v>0</v>
      </c>
      <c r="J102" s="268"/>
      <c r="K102" s="268"/>
      <c r="L102" s="268"/>
      <c r="M102" s="268"/>
      <c r="N102" s="268"/>
      <c r="O102" s="268"/>
      <c r="T102" s="278"/>
    </row>
    <row r="103" spans="1:20" s="268" customFormat="1" x14ac:dyDescent="0.25">
      <c r="A103" s="278"/>
      <c r="T103" s="282"/>
    </row>
    <row r="104" spans="1:20" s="268" customFormat="1" x14ac:dyDescent="0.25">
      <c r="A104" s="278"/>
      <c r="T104" s="282"/>
    </row>
    <row r="105" spans="1:20" s="268" customFormat="1" x14ac:dyDescent="0.25">
      <c r="A105" s="278"/>
      <c r="T105" s="282"/>
    </row>
    <row r="106" spans="1:20" s="268" customFormat="1" x14ac:dyDescent="0.25">
      <c r="A106" s="278"/>
      <c r="T106" s="282"/>
    </row>
    <row r="107" spans="1:20" s="268" customFormat="1" x14ac:dyDescent="0.25">
      <c r="A107" s="278"/>
      <c r="T107" s="282"/>
    </row>
    <row r="108" spans="1:20" s="268" customFormat="1" x14ac:dyDescent="0.25">
      <c r="A108" s="278"/>
      <c r="T108" s="282"/>
    </row>
    <row r="109" spans="1:20" s="268" customFormat="1" x14ac:dyDescent="0.25">
      <c r="A109" s="278"/>
      <c r="T109" s="282"/>
    </row>
    <row r="110" spans="1:20" s="268" customFormat="1" x14ac:dyDescent="0.25">
      <c r="A110" s="278"/>
      <c r="T110" s="282"/>
    </row>
    <row r="111" spans="1:20" s="268" customFormat="1" x14ac:dyDescent="0.25">
      <c r="A111" s="278"/>
      <c r="T111" s="282"/>
    </row>
    <row r="112" spans="1:20" s="268" customFormat="1" x14ac:dyDescent="0.25">
      <c r="A112" s="278"/>
      <c r="T112" s="282"/>
    </row>
    <row r="113" spans="1:20" s="268" customFormat="1" x14ac:dyDescent="0.25">
      <c r="A113" s="278"/>
      <c r="T113" s="282"/>
    </row>
    <row r="114" spans="1:20" s="268" customFormat="1" x14ac:dyDescent="0.25">
      <c r="A114" s="278"/>
      <c r="T114" s="282"/>
    </row>
    <row r="115" spans="1:20" s="268" customFormat="1" x14ac:dyDescent="0.25">
      <c r="A115" s="278"/>
      <c r="T115" s="282"/>
    </row>
    <row r="116" spans="1:20" s="268" customFormat="1" x14ac:dyDescent="0.25">
      <c r="A116" s="278"/>
      <c r="T116" s="282"/>
    </row>
    <row r="117" spans="1:20" s="268" customFormat="1" x14ac:dyDescent="0.25">
      <c r="A117" s="278"/>
      <c r="T117" s="282"/>
    </row>
    <row r="118" spans="1:20" s="268" customFormat="1" x14ac:dyDescent="0.25">
      <c r="A118" s="278"/>
      <c r="T118" s="282"/>
    </row>
    <row r="119" spans="1:20" s="268" customFormat="1" x14ac:dyDescent="0.25">
      <c r="A119" s="278"/>
      <c r="T119" s="282"/>
    </row>
    <row r="120" spans="1:20" s="268" customFormat="1" x14ac:dyDescent="0.25">
      <c r="A120" s="278"/>
      <c r="T120" s="282"/>
    </row>
    <row r="121" spans="1:20" s="268" customFormat="1" x14ac:dyDescent="0.25">
      <c r="A121" s="278"/>
      <c r="T121" s="282"/>
    </row>
    <row r="122" spans="1:20" s="268" customFormat="1" x14ac:dyDescent="0.25">
      <c r="A122" s="278"/>
      <c r="T122" s="282"/>
    </row>
    <row r="123" spans="1:20" s="268" customFormat="1" x14ac:dyDescent="0.25">
      <c r="A123" s="278"/>
      <c r="T123" s="282"/>
    </row>
    <row r="124" spans="1:20" s="268" customFormat="1" x14ac:dyDescent="0.25">
      <c r="A124" s="278"/>
      <c r="T124" s="282"/>
    </row>
    <row r="125" spans="1:20" s="268" customFormat="1" x14ac:dyDescent="0.25">
      <c r="A125" s="278"/>
      <c r="T125" s="282"/>
    </row>
    <row r="126" spans="1:20" s="268" customFormat="1" x14ac:dyDescent="0.25">
      <c r="A126" s="278"/>
      <c r="T126" s="282"/>
    </row>
    <row r="127" spans="1:20" s="268" customFormat="1" x14ac:dyDescent="0.25">
      <c r="A127" s="278"/>
      <c r="T127" s="282"/>
    </row>
    <row r="128" spans="1:20" s="268" customFormat="1" x14ac:dyDescent="0.25">
      <c r="A128" s="278"/>
      <c r="T128" s="282"/>
    </row>
    <row r="129" spans="1:20" s="268" customFormat="1" x14ac:dyDescent="0.25">
      <c r="A129" s="278"/>
      <c r="T129" s="282"/>
    </row>
    <row r="130" spans="1:20" s="268" customFormat="1" x14ac:dyDescent="0.25">
      <c r="A130" s="278"/>
      <c r="T130" s="282"/>
    </row>
    <row r="131" spans="1:20" s="268" customFormat="1" x14ac:dyDescent="0.25">
      <c r="A131" s="278"/>
      <c r="T131" s="282"/>
    </row>
    <row r="132" spans="1:20" s="268" customFormat="1" x14ac:dyDescent="0.25">
      <c r="A132" s="278"/>
      <c r="T132" s="282"/>
    </row>
    <row r="133" spans="1:20" s="268" customFormat="1" x14ac:dyDescent="0.25">
      <c r="A133" s="278"/>
      <c r="T133" s="282"/>
    </row>
    <row r="134" spans="1:20" s="268" customFormat="1" x14ac:dyDescent="0.25">
      <c r="A134" s="278"/>
      <c r="T134" s="282"/>
    </row>
    <row r="135" spans="1:20" s="268" customFormat="1" x14ac:dyDescent="0.25">
      <c r="A135" s="278"/>
      <c r="T135" s="282"/>
    </row>
    <row r="136" spans="1:20" s="268" customFormat="1" x14ac:dyDescent="0.25">
      <c r="A136" s="278"/>
      <c r="T136" s="282"/>
    </row>
    <row r="137" spans="1:20" s="268" customFormat="1" x14ac:dyDescent="0.25">
      <c r="A137" s="278"/>
      <c r="T137" s="282"/>
    </row>
    <row r="138" spans="1:20" s="268" customFormat="1" x14ac:dyDescent="0.25">
      <c r="A138" s="278"/>
      <c r="T138" s="282"/>
    </row>
    <row r="139" spans="1:20" s="268" customFormat="1" x14ac:dyDescent="0.25">
      <c r="A139" s="278"/>
      <c r="T139" s="282"/>
    </row>
    <row r="140" spans="1:20" s="268" customFormat="1" x14ac:dyDescent="0.25">
      <c r="A140" s="278"/>
      <c r="T140" s="282"/>
    </row>
    <row r="141" spans="1:20" s="268" customFormat="1" x14ac:dyDescent="0.25">
      <c r="A141" s="278"/>
      <c r="T141" s="282"/>
    </row>
    <row r="142" spans="1:20" s="268" customFormat="1" x14ac:dyDescent="0.25">
      <c r="A142" s="278"/>
      <c r="T142" s="282"/>
    </row>
    <row r="143" spans="1:20" s="268" customFormat="1" x14ac:dyDescent="0.25">
      <c r="A143" s="278"/>
      <c r="T143" s="282"/>
    </row>
    <row r="144" spans="1:20" s="268" customFormat="1" x14ac:dyDescent="0.25">
      <c r="A144" s="278"/>
      <c r="T144" s="282"/>
    </row>
    <row r="145" spans="1:20" s="268" customFormat="1" x14ac:dyDescent="0.25">
      <c r="A145" s="278"/>
      <c r="T145" s="282"/>
    </row>
    <row r="146" spans="1:20" s="268" customFormat="1" x14ac:dyDescent="0.25">
      <c r="A146" s="278"/>
      <c r="T146" s="282"/>
    </row>
    <row r="147" spans="1:20" s="268" customFormat="1" x14ac:dyDescent="0.25">
      <c r="A147" s="278"/>
      <c r="T147" s="282"/>
    </row>
    <row r="148" spans="1:20" s="268" customFormat="1" x14ac:dyDescent="0.25">
      <c r="A148" s="278"/>
      <c r="T148" s="282"/>
    </row>
    <row r="149" spans="1:20" s="268" customFormat="1" x14ac:dyDescent="0.25">
      <c r="A149" s="278"/>
      <c r="T149" s="282"/>
    </row>
    <row r="150" spans="1:20" s="268" customFormat="1" x14ac:dyDescent="0.25">
      <c r="A150" s="278"/>
      <c r="T150" s="282"/>
    </row>
    <row r="151" spans="1:20" s="268" customFormat="1" x14ac:dyDescent="0.25">
      <c r="A151" s="278"/>
      <c r="T151" s="282"/>
    </row>
    <row r="152" spans="1:20" s="268" customFormat="1" x14ac:dyDescent="0.25">
      <c r="A152" s="278"/>
      <c r="T152" s="282"/>
    </row>
    <row r="153" spans="1:20" s="268" customFormat="1" x14ac:dyDescent="0.25">
      <c r="A153" s="278"/>
      <c r="T153" s="282"/>
    </row>
    <row r="154" spans="1:20" s="268" customFormat="1" x14ac:dyDescent="0.25">
      <c r="A154" s="278"/>
      <c r="T154" s="282"/>
    </row>
    <row r="155" spans="1:20" s="268" customFormat="1" x14ac:dyDescent="0.25">
      <c r="A155" s="278"/>
      <c r="T155" s="282"/>
    </row>
    <row r="156" spans="1:20" s="268" customFormat="1" x14ac:dyDescent="0.25">
      <c r="A156" s="278"/>
      <c r="T156" s="282"/>
    </row>
    <row r="157" spans="1:20" s="268" customFormat="1" x14ac:dyDescent="0.25">
      <c r="A157" s="278"/>
      <c r="T157" s="282"/>
    </row>
    <row r="158" spans="1:20" s="268" customFormat="1" x14ac:dyDescent="0.25">
      <c r="A158" s="278"/>
      <c r="T158" s="282"/>
    </row>
    <row r="159" spans="1:20" s="268" customFormat="1" x14ac:dyDescent="0.25">
      <c r="A159" s="278"/>
      <c r="T159" s="282"/>
    </row>
    <row r="160" spans="1:20" s="268" customFormat="1" x14ac:dyDescent="0.25">
      <c r="A160" s="278"/>
      <c r="T160" s="282"/>
    </row>
    <row r="161" spans="1:20" s="268" customFormat="1" x14ac:dyDescent="0.25">
      <c r="A161" s="278"/>
      <c r="T161" s="282"/>
    </row>
    <row r="162" spans="1:20" s="268" customFormat="1" x14ac:dyDescent="0.25">
      <c r="A162" s="278"/>
      <c r="T162" s="282"/>
    </row>
    <row r="163" spans="1:20" s="268" customFormat="1" x14ac:dyDescent="0.25">
      <c r="A163" s="278"/>
      <c r="T163" s="282"/>
    </row>
    <row r="164" spans="1:20" s="268" customFormat="1" x14ac:dyDescent="0.25">
      <c r="A164" s="278"/>
      <c r="T164" s="282"/>
    </row>
    <row r="165" spans="1:20" s="268" customFormat="1" x14ac:dyDescent="0.25">
      <c r="A165" s="278"/>
      <c r="T165" s="282"/>
    </row>
    <row r="166" spans="1:20" s="268" customFormat="1" x14ac:dyDescent="0.25">
      <c r="A166" s="278"/>
      <c r="T166" s="282"/>
    </row>
    <row r="167" spans="1:20" s="268" customFormat="1" x14ac:dyDescent="0.25">
      <c r="A167" s="278"/>
      <c r="T167" s="282"/>
    </row>
    <row r="168" spans="1:20" s="268" customFormat="1" x14ac:dyDescent="0.25">
      <c r="A168" s="278"/>
      <c r="T168" s="282"/>
    </row>
    <row r="169" spans="1:20" s="268" customFormat="1" x14ac:dyDescent="0.25">
      <c r="A169" s="278"/>
      <c r="T169" s="282"/>
    </row>
    <row r="170" spans="1:20" s="268" customFormat="1" x14ac:dyDescent="0.25">
      <c r="A170" s="278"/>
      <c r="T170" s="282"/>
    </row>
    <row r="171" spans="1:20" s="268" customFormat="1" x14ac:dyDescent="0.25">
      <c r="A171" s="278"/>
      <c r="T171" s="282"/>
    </row>
    <row r="172" spans="1:20" s="268" customFormat="1" x14ac:dyDescent="0.25">
      <c r="A172" s="278"/>
      <c r="T172" s="282"/>
    </row>
    <row r="173" spans="1:20" s="268" customFormat="1" x14ac:dyDescent="0.25">
      <c r="A173" s="278"/>
      <c r="T173" s="282"/>
    </row>
    <row r="174" spans="1:20" s="268" customFormat="1" x14ac:dyDescent="0.25">
      <c r="A174" s="278"/>
      <c r="T174" s="282"/>
    </row>
    <row r="175" spans="1:20" s="268" customFormat="1" x14ac:dyDescent="0.25">
      <c r="A175" s="278"/>
      <c r="T175" s="282"/>
    </row>
    <row r="176" spans="1:20" s="268" customFormat="1" x14ac:dyDescent="0.25">
      <c r="A176" s="278"/>
      <c r="T176" s="282"/>
    </row>
    <row r="177" spans="1:20" s="268" customFormat="1" x14ac:dyDescent="0.25">
      <c r="A177" s="278"/>
      <c r="T177" s="282"/>
    </row>
    <row r="178" spans="1:20" s="268" customFormat="1" x14ac:dyDescent="0.25">
      <c r="A178" s="278"/>
      <c r="T178" s="282"/>
    </row>
    <row r="179" spans="1:20" s="268" customFormat="1" x14ac:dyDescent="0.25">
      <c r="A179" s="278"/>
      <c r="T179" s="282"/>
    </row>
    <row r="180" spans="1:20" s="268" customFormat="1" x14ac:dyDescent="0.25">
      <c r="A180" s="278"/>
      <c r="T180" s="282"/>
    </row>
    <row r="181" spans="1:20" s="268" customFormat="1" x14ac:dyDescent="0.25">
      <c r="A181" s="278"/>
      <c r="T181" s="282"/>
    </row>
    <row r="182" spans="1:20" s="268" customFormat="1" x14ac:dyDescent="0.25">
      <c r="A182" s="278"/>
      <c r="T182" s="282"/>
    </row>
    <row r="183" spans="1:20" s="268" customFormat="1" x14ac:dyDescent="0.25">
      <c r="A183" s="278"/>
      <c r="T183" s="282"/>
    </row>
    <row r="184" spans="1:20" s="268" customFormat="1" x14ac:dyDescent="0.25">
      <c r="A184" s="278"/>
      <c r="T184" s="282"/>
    </row>
    <row r="185" spans="1:20" s="268" customFormat="1" x14ac:dyDescent="0.25">
      <c r="A185" s="278"/>
      <c r="T185" s="282"/>
    </row>
    <row r="186" spans="1:20" s="268" customFormat="1" x14ac:dyDescent="0.25">
      <c r="A186" s="278"/>
      <c r="T186" s="282"/>
    </row>
    <row r="187" spans="1:20" s="268" customFormat="1" x14ac:dyDescent="0.25">
      <c r="A187" s="278"/>
      <c r="T187" s="282"/>
    </row>
    <row r="188" spans="1:20" s="268" customFormat="1" x14ac:dyDescent="0.25">
      <c r="A188" s="278"/>
      <c r="T188" s="282"/>
    </row>
    <row r="189" spans="1:20" s="268" customFormat="1" x14ac:dyDescent="0.25">
      <c r="A189" s="278"/>
      <c r="T189" s="282"/>
    </row>
    <row r="190" spans="1:20" s="268" customFormat="1" x14ac:dyDescent="0.25">
      <c r="A190" s="278"/>
      <c r="T190" s="282"/>
    </row>
    <row r="191" spans="1:20" s="268" customFormat="1" x14ac:dyDescent="0.25">
      <c r="A191" s="278"/>
      <c r="T191" s="282"/>
    </row>
    <row r="192" spans="1:20" s="268" customFormat="1" x14ac:dyDescent="0.25">
      <c r="A192" s="278"/>
      <c r="T192" s="282"/>
    </row>
    <row r="193" spans="1:20" s="268" customFormat="1" x14ac:dyDescent="0.25">
      <c r="A193" s="278"/>
      <c r="T193" s="282"/>
    </row>
    <row r="194" spans="1:20" s="268" customFormat="1" x14ac:dyDescent="0.25">
      <c r="A194" s="278"/>
      <c r="T194" s="282"/>
    </row>
    <row r="195" spans="1:20" s="268" customFormat="1" x14ac:dyDescent="0.25">
      <c r="A195" s="278"/>
      <c r="T195" s="282"/>
    </row>
    <row r="196" spans="1:20" s="268" customFormat="1" x14ac:dyDescent="0.25">
      <c r="A196" s="278"/>
      <c r="T196" s="282"/>
    </row>
    <row r="197" spans="1:20" s="268" customFormat="1" x14ac:dyDescent="0.25">
      <c r="A197" s="278"/>
      <c r="T197" s="282"/>
    </row>
    <row r="198" spans="1:20" s="268" customFormat="1" x14ac:dyDescent="0.25">
      <c r="A198" s="278"/>
      <c r="T198" s="282"/>
    </row>
    <row r="199" spans="1:20" s="268" customFormat="1" x14ac:dyDescent="0.25">
      <c r="A199" s="278"/>
      <c r="T199" s="282"/>
    </row>
    <row r="200" spans="1:20" s="268" customFormat="1" x14ac:dyDescent="0.25">
      <c r="A200" s="278"/>
      <c r="T200" s="282"/>
    </row>
    <row r="201" spans="1:20" s="268" customFormat="1" x14ac:dyDescent="0.25">
      <c r="A201" s="278"/>
      <c r="T201" s="282"/>
    </row>
    <row r="202" spans="1:20" s="268" customFormat="1" x14ac:dyDescent="0.25">
      <c r="A202" s="278"/>
      <c r="T202" s="282"/>
    </row>
    <row r="203" spans="1:20" s="268" customFormat="1" x14ac:dyDescent="0.25">
      <c r="A203" s="278"/>
      <c r="T203" s="282"/>
    </row>
    <row r="204" spans="1:20" s="268" customFormat="1" x14ac:dyDescent="0.25">
      <c r="A204" s="278"/>
      <c r="T204" s="282"/>
    </row>
    <row r="205" spans="1:20" s="268" customFormat="1" x14ac:dyDescent="0.25">
      <c r="A205" s="278"/>
      <c r="T205" s="282"/>
    </row>
    <row r="206" spans="1:20" s="268" customFormat="1" x14ac:dyDescent="0.25">
      <c r="A206" s="278"/>
      <c r="T206" s="282"/>
    </row>
    <row r="207" spans="1:20" s="268" customFormat="1" x14ac:dyDescent="0.25">
      <c r="A207" s="278"/>
      <c r="T207" s="282"/>
    </row>
    <row r="208" spans="1:20" s="268" customFormat="1" x14ac:dyDescent="0.25">
      <c r="A208" s="278"/>
      <c r="T208" s="282"/>
    </row>
    <row r="209" spans="1:20" s="268" customFormat="1" x14ac:dyDescent="0.25">
      <c r="A209" s="278"/>
      <c r="T209" s="282"/>
    </row>
    <row r="210" spans="1:20" s="268" customFormat="1" x14ac:dyDescent="0.25">
      <c r="A210" s="278"/>
      <c r="T210" s="282"/>
    </row>
    <row r="211" spans="1:20" s="268" customFormat="1" x14ac:dyDescent="0.25">
      <c r="A211" s="278"/>
      <c r="T211" s="282"/>
    </row>
    <row r="212" spans="1:20" s="268" customFormat="1" x14ac:dyDescent="0.25">
      <c r="A212" s="278"/>
      <c r="T212" s="282"/>
    </row>
    <row r="213" spans="1:20" s="268" customFormat="1" x14ac:dyDescent="0.25">
      <c r="A213" s="278"/>
      <c r="T213" s="282"/>
    </row>
    <row r="214" spans="1:20" s="268" customFormat="1" x14ac:dyDescent="0.25">
      <c r="A214" s="278"/>
      <c r="T214" s="282"/>
    </row>
    <row r="215" spans="1:20" s="268" customFormat="1" x14ac:dyDescent="0.25">
      <c r="A215" s="278"/>
      <c r="T215" s="282"/>
    </row>
    <row r="216" spans="1:20" s="268" customFormat="1" x14ac:dyDescent="0.25">
      <c r="A216" s="278"/>
      <c r="T216" s="282"/>
    </row>
    <row r="217" spans="1:20" s="268" customFormat="1" x14ac:dyDescent="0.25">
      <c r="A217" s="278"/>
      <c r="T217" s="282"/>
    </row>
    <row r="218" spans="1:20" s="268" customFormat="1" x14ac:dyDescent="0.25">
      <c r="A218" s="278"/>
      <c r="T218" s="282"/>
    </row>
    <row r="219" spans="1:20" s="268" customFormat="1" x14ac:dyDescent="0.25">
      <c r="A219" s="278"/>
      <c r="T219" s="282"/>
    </row>
    <row r="220" spans="1:20" s="268" customFormat="1" x14ac:dyDescent="0.25">
      <c r="A220" s="278"/>
      <c r="T220" s="282"/>
    </row>
    <row r="221" spans="1:20" s="268" customFormat="1" x14ac:dyDescent="0.25">
      <c r="A221" s="278"/>
      <c r="T221" s="282"/>
    </row>
    <row r="222" spans="1:20" s="268" customFormat="1" x14ac:dyDescent="0.25">
      <c r="A222" s="278"/>
      <c r="T222" s="282"/>
    </row>
    <row r="223" spans="1:20" s="268" customFormat="1" x14ac:dyDescent="0.25">
      <c r="A223" s="278"/>
      <c r="T223" s="282"/>
    </row>
    <row r="224" spans="1:20" s="268" customFormat="1" x14ac:dyDescent="0.25">
      <c r="A224" s="278"/>
      <c r="T224" s="282"/>
    </row>
    <row r="225" spans="1:20" s="268" customFormat="1" x14ac:dyDescent="0.25">
      <c r="A225" s="278"/>
      <c r="T225" s="282"/>
    </row>
    <row r="226" spans="1:20" s="268" customFormat="1" x14ac:dyDescent="0.25">
      <c r="A226" s="278"/>
      <c r="T226" s="282"/>
    </row>
    <row r="227" spans="1:20" s="268" customFormat="1" x14ac:dyDescent="0.25">
      <c r="A227" s="278"/>
      <c r="T227" s="282"/>
    </row>
    <row r="228" spans="1:20" s="268" customFormat="1" x14ac:dyDescent="0.25">
      <c r="A228" s="278"/>
      <c r="T228" s="282"/>
    </row>
    <row r="229" spans="1:20" s="268" customFormat="1" x14ac:dyDescent="0.25">
      <c r="A229" s="278"/>
      <c r="T229" s="282"/>
    </row>
    <row r="230" spans="1:20" s="268" customFormat="1" x14ac:dyDescent="0.25">
      <c r="A230" s="278"/>
      <c r="T230" s="282"/>
    </row>
    <row r="231" spans="1:20" s="268" customFormat="1" x14ac:dyDescent="0.25">
      <c r="A231" s="278"/>
      <c r="T231" s="282"/>
    </row>
    <row r="232" spans="1:20" s="268" customFormat="1" x14ac:dyDescent="0.25">
      <c r="A232" s="278"/>
      <c r="T232" s="282"/>
    </row>
    <row r="233" spans="1:20" s="268" customFormat="1" x14ac:dyDescent="0.25">
      <c r="A233" s="278"/>
      <c r="T233" s="282"/>
    </row>
    <row r="234" spans="1:20" s="268" customFormat="1" x14ac:dyDescent="0.25">
      <c r="A234" s="278"/>
      <c r="T234" s="282"/>
    </row>
    <row r="235" spans="1:20" s="268" customFormat="1" x14ac:dyDescent="0.25">
      <c r="A235" s="278"/>
      <c r="T235" s="282"/>
    </row>
    <row r="236" spans="1:20" s="268" customFormat="1" x14ac:dyDescent="0.25">
      <c r="A236" s="278"/>
      <c r="T236" s="282"/>
    </row>
    <row r="237" spans="1:20" s="268" customFormat="1" x14ac:dyDescent="0.25">
      <c r="A237" s="278"/>
      <c r="T237" s="282"/>
    </row>
    <row r="238" spans="1:20" s="268" customFormat="1" x14ac:dyDescent="0.25">
      <c r="A238" s="278"/>
      <c r="T238" s="282"/>
    </row>
    <row r="239" spans="1:20" s="268" customFormat="1" x14ac:dyDescent="0.25">
      <c r="A239" s="278"/>
      <c r="T239" s="282"/>
    </row>
    <row r="240" spans="1:20" s="268" customFormat="1" x14ac:dyDescent="0.25">
      <c r="A240" s="278"/>
      <c r="T240" s="282"/>
    </row>
    <row r="241" spans="1:20" s="268" customFormat="1" x14ac:dyDescent="0.25">
      <c r="A241" s="278"/>
      <c r="T241" s="282"/>
    </row>
    <row r="242" spans="1:20" s="268" customFormat="1" x14ac:dyDescent="0.25">
      <c r="A242" s="278"/>
      <c r="T242" s="282"/>
    </row>
    <row r="243" spans="1:20" s="268" customFormat="1" x14ac:dyDescent="0.25">
      <c r="A243" s="278"/>
      <c r="T243" s="282"/>
    </row>
    <row r="244" spans="1:20" s="268" customFormat="1" x14ac:dyDescent="0.25">
      <c r="A244" s="278"/>
      <c r="T244" s="282"/>
    </row>
    <row r="245" spans="1:20" s="268" customFormat="1" x14ac:dyDescent="0.25">
      <c r="A245" s="278"/>
      <c r="T245" s="282"/>
    </row>
    <row r="246" spans="1:20" s="268" customFormat="1" x14ac:dyDescent="0.25">
      <c r="A246" s="278"/>
      <c r="T246" s="282"/>
    </row>
    <row r="247" spans="1:20" s="268" customFormat="1" x14ac:dyDescent="0.25">
      <c r="A247" s="278"/>
      <c r="T247" s="282"/>
    </row>
    <row r="248" spans="1:20" s="268" customFormat="1" x14ac:dyDescent="0.25">
      <c r="A248" s="278"/>
      <c r="T248" s="282"/>
    </row>
    <row r="249" spans="1:20" s="268" customFormat="1" x14ac:dyDescent="0.25">
      <c r="A249" s="278"/>
      <c r="T249" s="282"/>
    </row>
    <row r="250" spans="1:20" s="268" customFormat="1" x14ac:dyDescent="0.25">
      <c r="A250" s="278"/>
      <c r="T250" s="282"/>
    </row>
    <row r="251" spans="1:20" s="268" customFormat="1" x14ac:dyDescent="0.25">
      <c r="A251" s="278"/>
      <c r="T251" s="282"/>
    </row>
    <row r="252" spans="1:20" s="268" customFormat="1" x14ac:dyDescent="0.25">
      <c r="A252" s="278"/>
      <c r="T252" s="282"/>
    </row>
    <row r="253" spans="1:20" s="268" customFormat="1" x14ac:dyDescent="0.25">
      <c r="A253" s="278"/>
      <c r="T253" s="282"/>
    </row>
    <row r="254" spans="1:20" s="268" customFormat="1" x14ac:dyDescent="0.25">
      <c r="A254" s="278"/>
      <c r="T254" s="282"/>
    </row>
    <row r="255" spans="1:20" s="268" customFormat="1" x14ac:dyDescent="0.25">
      <c r="A255" s="278"/>
      <c r="T255" s="282"/>
    </row>
    <row r="256" spans="1:20" s="268" customFormat="1" x14ac:dyDescent="0.25">
      <c r="A256" s="278"/>
      <c r="T256" s="282"/>
    </row>
    <row r="257" spans="1:20" s="268" customFormat="1" x14ac:dyDescent="0.25">
      <c r="A257" s="278"/>
      <c r="T257" s="282"/>
    </row>
    <row r="258" spans="1:20" s="268" customFormat="1" x14ac:dyDescent="0.25">
      <c r="A258" s="278"/>
      <c r="T258" s="282"/>
    </row>
    <row r="259" spans="1:20" s="268" customFormat="1" x14ac:dyDescent="0.25">
      <c r="A259" s="278"/>
      <c r="T259" s="282"/>
    </row>
    <row r="260" spans="1:20" s="268" customFormat="1" x14ac:dyDescent="0.25">
      <c r="A260" s="278"/>
      <c r="T260" s="282"/>
    </row>
    <row r="261" spans="1:20" s="268" customFormat="1" x14ac:dyDescent="0.25">
      <c r="A261" s="278"/>
      <c r="T261" s="282"/>
    </row>
    <row r="262" spans="1:20" s="268" customFormat="1" x14ac:dyDescent="0.25">
      <c r="A262" s="278"/>
      <c r="T262" s="282"/>
    </row>
    <row r="263" spans="1:20" s="268" customFormat="1" x14ac:dyDescent="0.25">
      <c r="A263" s="278"/>
      <c r="T263" s="282"/>
    </row>
    <row r="264" spans="1:20" s="268" customFormat="1" x14ac:dyDescent="0.25">
      <c r="A264" s="278"/>
      <c r="T264" s="282"/>
    </row>
    <row r="265" spans="1:20" s="268" customFormat="1" x14ac:dyDescent="0.25">
      <c r="A265" s="278"/>
      <c r="T265" s="282"/>
    </row>
    <row r="266" spans="1:20" s="268" customFormat="1" x14ac:dyDescent="0.25">
      <c r="A266" s="278"/>
      <c r="T266" s="282"/>
    </row>
    <row r="267" spans="1:20" s="268" customFormat="1" x14ac:dyDescent="0.25">
      <c r="A267" s="278"/>
      <c r="T267" s="282"/>
    </row>
    <row r="268" spans="1:20" s="268" customFormat="1" x14ac:dyDescent="0.25">
      <c r="A268" s="278"/>
      <c r="T268" s="282"/>
    </row>
    <row r="269" spans="1:20" s="268" customFormat="1" x14ac:dyDescent="0.25">
      <c r="A269" s="278"/>
      <c r="T269" s="282"/>
    </row>
    <row r="270" spans="1:20" s="268" customFormat="1" x14ac:dyDescent="0.25">
      <c r="A270" s="278"/>
      <c r="T270" s="282"/>
    </row>
    <row r="271" spans="1:20" s="268" customFormat="1" x14ac:dyDescent="0.25">
      <c r="A271" s="278"/>
      <c r="T271" s="282"/>
    </row>
    <row r="272" spans="1:20" s="268" customFormat="1" x14ac:dyDescent="0.25">
      <c r="A272" s="278"/>
      <c r="T272" s="282"/>
    </row>
    <row r="273" spans="1:20" s="268" customFormat="1" x14ac:dyDescent="0.25">
      <c r="A273" s="278"/>
      <c r="T273" s="282"/>
    </row>
    <row r="274" spans="1:20" s="268" customFormat="1" x14ac:dyDescent="0.25">
      <c r="A274" s="278"/>
      <c r="T274" s="282"/>
    </row>
    <row r="275" spans="1:20" s="268" customFormat="1" x14ac:dyDescent="0.25">
      <c r="A275" s="278"/>
      <c r="T275" s="282"/>
    </row>
    <row r="276" spans="1:20" s="268" customFormat="1" x14ac:dyDescent="0.25">
      <c r="A276" s="278"/>
      <c r="T276" s="282"/>
    </row>
    <row r="277" spans="1:20" s="268" customFormat="1" x14ac:dyDescent="0.25">
      <c r="A277" s="278"/>
      <c r="T277" s="282"/>
    </row>
    <row r="278" spans="1:20" s="268" customFormat="1" x14ac:dyDescent="0.25">
      <c r="A278" s="278"/>
      <c r="T278" s="282"/>
    </row>
    <row r="279" spans="1:20" s="268" customFormat="1" x14ac:dyDescent="0.25">
      <c r="A279" s="278"/>
      <c r="T279" s="282"/>
    </row>
    <row r="280" spans="1:20" s="268" customFormat="1" x14ac:dyDescent="0.25">
      <c r="A280" s="278"/>
      <c r="T280" s="282"/>
    </row>
    <row r="281" spans="1:20" s="268" customFormat="1" x14ac:dyDescent="0.25">
      <c r="A281" s="278"/>
      <c r="T281" s="282"/>
    </row>
    <row r="282" spans="1:20" s="268" customFormat="1" x14ac:dyDescent="0.25">
      <c r="A282" s="278"/>
      <c r="T282" s="282"/>
    </row>
    <row r="283" spans="1:20" s="268" customFormat="1" x14ac:dyDescent="0.25">
      <c r="A283" s="278"/>
      <c r="T283" s="282"/>
    </row>
    <row r="284" spans="1:20" s="268" customFormat="1" x14ac:dyDescent="0.25">
      <c r="A284" s="278"/>
      <c r="T284" s="282"/>
    </row>
    <row r="285" spans="1:20" s="268" customFormat="1" x14ac:dyDescent="0.25">
      <c r="A285" s="278"/>
      <c r="T285" s="282"/>
    </row>
    <row r="286" spans="1:20" s="268" customFormat="1" x14ac:dyDescent="0.25">
      <c r="A286" s="278"/>
      <c r="T286" s="282"/>
    </row>
    <row r="287" spans="1:20" s="268" customFormat="1" x14ac:dyDescent="0.25">
      <c r="A287" s="278"/>
      <c r="T287" s="282"/>
    </row>
    <row r="288" spans="1:20" s="268" customFormat="1" x14ac:dyDescent="0.25">
      <c r="A288" s="278"/>
      <c r="T288" s="282"/>
    </row>
    <row r="289" spans="1:20" s="268" customFormat="1" x14ac:dyDescent="0.25">
      <c r="A289" s="278"/>
      <c r="T289" s="282"/>
    </row>
    <row r="290" spans="1:20" s="268" customFormat="1" x14ac:dyDescent="0.25">
      <c r="A290" s="278"/>
      <c r="T290" s="282"/>
    </row>
    <row r="291" spans="1:20" s="268" customFormat="1" x14ac:dyDescent="0.25">
      <c r="A291" s="278"/>
      <c r="T291" s="282"/>
    </row>
    <row r="292" spans="1:20" s="268" customFormat="1" x14ac:dyDescent="0.25">
      <c r="A292" s="278"/>
      <c r="T292" s="282"/>
    </row>
    <row r="293" spans="1:20" s="268" customFormat="1" x14ac:dyDescent="0.25">
      <c r="A293" s="278"/>
      <c r="T293" s="282"/>
    </row>
    <row r="294" spans="1:20" s="268" customFormat="1" x14ac:dyDescent="0.25">
      <c r="A294" s="278"/>
      <c r="T294" s="282"/>
    </row>
    <row r="295" spans="1:20" s="268" customFormat="1" x14ac:dyDescent="0.25">
      <c r="A295" s="278"/>
      <c r="T295" s="282"/>
    </row>
    <row r="296" spans="1:20" s="268" customFormat="1" x14ac:dyDescent="0.25">
      <c r="A296" s="278"/>
      <c r="T296" s="282"/>
    </row>
    <row r="297" spans="1:20" s="268" customFormat="1" x14ac:dyDescent="0.25">
      <c r="A297" s="278"/>
      <c r="T297" s="282"/>
    </row>
    <row r="298" spans="1:20" s="268" customFormat="1" x14ac:dyDescent="0.25">
      <c r="A298" s="278"/>
      <c r="T298" s="282"/>
    </row>
    <row r="299" spans="1:20" s="268" customFormat="1" x14ac:dyDescent="0.25">
      <c r="A299" s="278"/>
      <c r="T299" s="282"/>
    </row>
    <row r="300" spans="1:20" s="268" customFormat="1" x14ac:dyDescent="0.25">
      <c r="A300" s="278"/>
      <c r="T300" s="282"/>
    </row>
    <row r="301" spans="1:20" s="268" customFormat="1" x14ac:dyDescent="0.25">
      <c r="A301" s="278"/>
      <c r="T301" s="282"/>
    </row>
    <row r="302" spans="1:20" s="268" customFormat="1" x14ac:dyDescent="0.25">
      <c r="A302" s="278"/>
      <c r="T302" s="282"/>
    </row>
    <row r="303" spans="1:20" s="268" customFormat="1" x14ac:dyDescent="0.25">
      <c r="A303" s="278"/>
      <c r="T303" s="282"/>
    </row>
    <row r="304" spans="1:20" s="268" customFormat="1" x14ac:dyDescent="0.25">
      <c r="A304" s="278"/>
      <c r="T304" s="282"/>
    </row>
    <row r="305" spans="1:20" s="268" customFormat="1" x14ac:dyDescent="0.25">
      <c r="A305" s="278"/>
      <c r="T305" s="282"/>
    </row>
    <row r="306" spans="1:20" s="268" customFormat="1" x14ac:dyDescent="0.25">
      <c r="A306" s="278"/>
      <c r="T306" s="282"/>
    </row>
    <row r="307" spans="1:20" s="268" customFormat="1" x14ac:dyDescent="0.25">
      <c r="A307" s="278"/>
      <c r="T307" s="282"/>
    </row>
    <row r="308" spans="1:20" s="268" customFormat="1" x14ac:dyDescent="0.25">
      <c r="A308" s="278"/>
      <c r="T308" s="282"/>
    </row>
    <row r="309" spans="1:20" s="268" customFormat="1" x14ac:dyDescent="0.25">
      <c r="A309" s="278"/>
      <c r="T309" s="282"/>
    </row>
    <row r="310" spans="1:20" s="268" customFormat="1" x14ac:dyDescent="0.25">
      <c r="A310" s="278"/>
      <c r="T310" s="282"/>
    </row>
    <row r="311" spans="1:20" s="268" customFormat="1" x14ac:dyDescent="0.25">
      <c r="A311" s="278"/>
      <c r="T311" s="282"/>
    </row>
    <row r="312" spans="1:20" s="268" customFormat="1" x14ac:dyDescent="0.25">
      <c r="A312" s="278"/>
      <c r="T312" s="282"/>
    </row>
    <row r="313" spans="1:20" s="268" customFormat="1" x14ac:dyDescent="0.25">
      <c r="A313" s="278"/>
      <c r="T313" s="282"/>
    </row>
    <row r="314" spans="1:20" s="268" customFormat="1" x14ac:dyDescent="0.25">
      <c r="A314" s="278"/>
      <c r="T314" s="282"/>
    </row>
    <row r="315" spans="1:20" s="268" customFormat="1" x14ac:dyDescent="0.25">
      <c r="A315" s="278"/>
      <c r="T315" s="282"/>
    </row>
    <row r="316" spans="1:20" s="268" customFormat="1" x14ac:dyDescent="0.25">
      <c r="A316" s="278"/>
      <c r="T316" s="282"/>
    </row>
    <row r="317" spans="1:20" s="268" customFormat="1" x14ac:dyDescent="0.25">
      <c r="A317" s="278"/>
      <c r="T317" s="282"/>
    </row>
    <row r="318" spans="1:20" s="268" customFormat="1" x14ac:dyDescent="0.25">
      <c r="A318" s="278"/>
      <c r="T318" s="282"/>
    </row>
    <row r="319" spans="1:20" s="268" customFormat="1" x14ac:dyDescent="0.25">
      <c r="A319" s="278"/>
      <c r="T319" s="282"/>
    </row>
    <row r="320" spans="1:20" s="268" customFormat="1" x14ac:dyDescent="0.25">
      <c r="A320" s="278"/>
      <c r="T320" s="282"/>
    </row>
    <row r="321" spans="1:20" s="268" customFormat="1" x14ac:dyDescent="0.25">
      <c r="A321" s="278"/>
      <c r="T321" s="282"/>
    </row>
    <row r="322" spans="1:20" s="268" customFormat="1" x14ac:dyDescent="0.25">
      <c r="A322" s="278"/>
      <c r="T322" s="282"/>
    </row>
    <row r="323" spans="1:20" s="268" customFormat="1" x14ac:dyDescent="0.25">
      <c r="A323" s="278"/>
      <c r="T323" s="282"/>
    </row>
    <row r="324" spans="1:20" s="268" customFormat="1" x14ac:dyDescent="0.25">
      <c r="A324" s="278"/>
      <c r="T324" s="282"/>
    </row>
    <row r="325" spans="1:20" s="268" customFormat="1" x14ac:dyDescent="0.25">
      <c r="A325" s="278"/>
      <c r="T325" s="282"/>
    </row>
    <row r="326" spans="1:20" s="268" customFormat="1" x14ac:dyDescent="0.25">
      <c r="A326" s="278"/>
      <c r="T326" s="282"/>
    </row>
    <row r="327" spans="1:20" s="268" customFormat="1" x14ac:dyDescent="0.25">
      <c r="A327" s="278"/>
      <c r="T327" s="282"/>
    </row>
    <row r="328" spans="1:20" s="268" customFormat="1" x14ac:dyDescent="0.25">
      <c r="A328" s="278"/>
      <c r="T328" s="282"/>
    </row>
    <row r="329" spans="1:20" s="268" customFormat="1" x14ac:dyDescent="0.25">
      <c r="A329" s="278"/>
      <c r="T329" s="282"/>
    </row>
    <row r="330" spans="1:20" s="268" customFormat="1" x14ac:dyDescent="0.25">
      <c r="A330" s="278"/>
      <c r="T330" s="282"/>
    </row>
    <row r="331" spans="1:20" s="268" customFormat="1" x14ac:dyDescent="0.25">
      <c r="A331" s="278"/>
      <c r="T331" s="282"/>
    </row>
    <row r="332" spans="1:20" s="268" customFormat="1" x14ac:dyDescent="0.25">
      <c r="A332" s="278"/>
      <c r="T332" s="282"/>
    </row>
    <row r="333" spans="1:20" s="268" customFormat="1" x14ac:dyDescent="0.25">
      <c r="A333" s="278"/>
      <c r="T333" s="282"/>
    </row>
    <row r="334" spans="1:20" s="268" customFormat="1" x14ac:dyDescent="0.25">
      <c r="A334" s="278"/>
      <c r="T334" s="282"/>
    </row>
    <row r="335" spans="1:20" s="268" customFormat="1" x14ac:dyDescent="0.25">
      <c r="A335" s="278"/>
      <c r="T335" s="282"/>
    </row>
    <row r="336" spans="1:20" s="268" customFormat="1" x14ac:dyDescent="0.25">
      <c r="A336" s="278"/>
      <c r="T336" s="282"/>
    </row>
    <row r="337" spans="1:20" s="268" customFormat="1" x14ac:dyDescent="0.25">
      <c r="A337" s="278"/>
      <c r="T337" s="282"/>
    </row>
    <row r="338" spans="1:20" s="268" customFormat="1" x14ac:dyDescent="0.25">
      <c r="A338" s="278"/>
      <c r="T338" s="282"/>
    </row>
    <row r="339" spans="1:20" s="268" customFormat="1" x14ac:dyDescent="0.25">
      <c r="A339" s="278"/>
      <c r="T339" s="282"/>
    </row>
    <row r="340" spans="1:20" s="268" customFormat="1" x14ac:dyDescent="0.25">
      <c r="A340" s="278"/>
      <c r="T340" s="282"/>
    </row>
    <row r="341" spans="1:20" s="268" customFormat="1" x14ac:dyDescent="0.25">
      <c r="A341" s="278"/>
      <c r="T341" s="282"/>
    </row>
    <row r="342" spans="1:20" s="268" customFormat="1" x14ac:dyDescent="0.25">
      <c r="A342" s="278"/>
      <c r="T342" s="282"/>
    </row>
    <row r="343" spans="1:20" s="268" customFormat="1" x14ac:dyDescent="0.25">
      <c r="A343" s="278"/>
      <c r="T343" s="282"/>
    </row>
    <row r="344" spans="1:20" s="268" customFormat="1" x14ac:dyDescent="0.25">
      <c r="A344" s="278"/>
      <c r="T344" s="282"/>
    </row>
    <row r="345" spans="1:20" s="268" customFormat="1" x14ac:dyDescent="0.25">
      <c r="A345" s="278"/>
      <c r="T345" s="282"/>
    </row>
    <row r="346" spans="1:20" s="268" customFormat="1" x14ac:dyDescent="0.25">
      <c r="A346" s="278"/>
      <c r="T346" s="282"/>
    </row>
    <row r="347" spans="1:20" s="268" customFormat="1" x14ac:dyDescent="0.25">
      <c r="A347" s="278"/>
      <c r="T347" s="282"/>
    </row>
    <row r="348" spans="1:20" s="268" customFormat="1" x14ac:dyDescent="0.25">
      <c r="A348" s="278"/>
      <c r="T348" s="282"/>
    </row>
    <row r="349" spans="1:20" s="268" customFormat="1" x14ac:dyDescent="0.25">
      <c r="A349" s="278"/>
      <c r="T349" s="282"/>
    </row>
    <row r="350" spans="1:20" s="268" customFormat="1" x14ac:dyDescent="0.25">
      <c r="A350" s="278"/>
      <c r="T350" s="282"/>
    </row>
    <row r="351" spans="1:20" s="268" customFormat="1" x14ac:dyDescent="0.25">
      <c r="A351" s="278"/>
      <c r="T351" s="282"/>
    </row>
    <row r="352" spans="1:20" s="268" customFormat="1" x14ac:dyDescent="0.25">
      <c r="A352" s="278"/>
      <c r="T352" s="282"/>
    </row>
    <row r="353" spans="1:20" s="268" customFormat="1" x14ac:dyDescent="0.25">
      <c r="A353" s="278"/>
      <c r="T353" s="282"/>
    </row>
    <row r="354" spans="1:20" s="268" customFormat="1" x14ac:dyDescent="0.25">
      <c r="A354" s="278"/>
      <c r="T354" s="282"/>
    </row>
    <row r="355" spans="1:20" s="268" customFormat="1" x14ac:dyDescent="0.25">
      <c r="A355" s="278"/>
      <c r="T355" s="282"/>
    </row>
    <row r="356" spans="1:20" s="268" customFormat="1" x14ac:dyDescent="0.25">
      <c r="A356" s="278"/>
      <c r="T356" s="282"/>
    </row>
    <row r="357" spans="1:20" s="268" customFormat="1" x14ac:dyDescent="0.25">
      <c r="A357" s="278"/>
      <c r="T357" s="282"/>
    </row>
    <row r="358" spans="1:20" s="268" customFormat="1" x14ac:dyDescent="0.25">
      <c r="A358" s="278"/>
      <c r="T358" s="282"/>
    </row>
    <row r="359" spans="1:20" s="268" customFormat="1" x14ac:dyDescent="0.25">
      <c r="A359" s="278"/>
      <c r="T359" s="282"/>
    </row>
    <row r="360" spans="1:20" s="268" customFormat="1" x14ac:dyDescent="0.25">
      <c r="A360" s="278"/>
      <c r="T360" s="282"/>
    </row>
    <row r="361" spans="1:20" s="268" customFormat="1" x14ac:dyDescent="0.25">
      <c r="A361" s="278"/>
      <c r="T361" s="282"/>
    </row>
    <row r="362" spans="1:20" s="268" customFormat="1" x14ac:dyDescent="0.25">
      <c r="A362" s="278"/>
      <c r="T362" s="282"/>
    </row>
    <row r="363" spans="1:20" s="268" customFormat="1" x14ac:dyDescent="0.25">
      <c r="A363" s="278"/>
      <c r="T363" s="282"/>
    </row>
    <row r="364" spans="1:20" s="268" customFormat="1" x14ac:dyDescent="0.25">
      <c r="A364" s="278"/>
      <c r="T364" s="282"/>
    </row>
    <row r="365" spans="1:20" s="268" customFormat="1" x14ac:dyDescent="0.25">
      <c r="A365" s="278"/>
      <c r="T365" s="282"/>
    </row>
    <row r="366" spans="1:20" s="268" customFormat="1" x14ac:dyDescent="0.25">
      <c r="A366" s="278"/>
      <c r="T366" s="282"/>
    </row>
    <row r="367" spans="1:20" s="268" customFormat="1" x14ac:dyDescent="0.25">
      <c r="A367" s="278"/>
      <c r="T367" s="282"/>
    </row>
    <row r="368" spans="1:20" s="268" customFormat="1" x14ac:dyDescent="0.25">
      <c r="A368" s="278"/>
      <c r="T368" s="282"/>
    </row>
    <row r="369" spans="1:20" s="268" customFormat="1" x14ac:dyDescent="0.25">
      <c r="A369" s="278"/>
      <c r="T369" s="282"/>
    </row>
    <row r="370" spans="1:20" s="268" customFormat="1" x14ac:dyDescent="0.25">
      <c r="A370" s="278"/>
      <c r="T370" s="282"/>
    </row>
    <row r="371" spans="1:20" s="268" customFormat="1" x14ac:dyDescent="0.25">
      <c r="A371" s="278"/>
      <c r="T371" s="282"/>
    </row>
    <row r="372" spans="1:20" s="268" customFormat="1" x14ac:dyDescent="0.25">
      <c r="A372" s="278"/>
      <c r="T372" s="282"/>
    </row>
    <row r="373" spans="1:20" s="268" customFormat="1" x14ac:dyDescent="0.25">
      <c r="A373" s="278"/>
      <c r="T373" s="282"/>
    </row>
    <row r="374" spans="1:20" s="268" customFormat="1" x14ac:dyDescent="0.25">
      <c r="A374" s="278"/>
      <c r="T374" s="282"/>
    </row>
    <row r="375" spans="1:20" s="268" customFormat="1" x14ac:dyDescent="0.25">
      <c r="A375" s="278"/>
      <c r="T375" s="282"/>
    </row>
    <row r="376" spans="1:20" s="268" customFormat="1" x14ac:dyDescent="0.25">
      <c r="A376" s="278"/>
      <c r="T376" s="282"/>
    </row>
    <row r="377" spans="1:20" s="268" customFormat="1" x14ac:dyDescent="0.25">
      <c r="A377" s="278"/>
      <c r="T377" s="282"/>
    </row>
    <row r="378" spans="1:20" s="268" customFormat="1" x14ac:dyDescent="0.25">
      <c r="A378" s="278"/>
      <c r="T378" s="282"/>
    </row>
    <row r="379" spans="1:20" s="268" customFormat="1" x14ac:dyDescent="0.25">
      <c r="A379" s="278"/>
      <c r="T379" s="282"/>
    </row>
    <row r="380" spans="1:20" s="268" customFormat="1" x14ac:dyDescent="0.25">
      <c r="A380" s="278"/>
      <c r="T380" s="282"/>
    </row>
    <row r="381" spans="1:20" s="268" customFormat="1" x14ac:dyDescent="0.25">
      <c r="A381" s="278"/>
      <c r="T381" s="282"/>
    </row>
    <row r="382" spans="1:20" s="268" customFormat="1" x14ac:dyDescent="0.25">
      <c r="A382" s="278"/>
      <c r="T382" s="282"/>
    </row>
    <row r="383" spans="1:20" s="268" customFormat="1" x14ac:dyDescent="0.25">
      <c r="A383" s="278"/>
      <c r="T383" s="282"/>
    </row>
    <row r="384" spans="1:20" s="268" customFormat="1" x14ac:dyDescent="0.25">
      <c r="A384" s="278"/>
      <c r="T384" s="282"/>
    </row>
    <row r="385" spans="1:20" s="268" customFormat="1" x14ac:dyDescent="0.25">
      <c r="A385" s="278"/>
      <c r="T385" s="282"/>
    </row>
    <row r="386" spans="1:20" s="268" customFormat="1" x14ac:dyDescent="0.25">
      <c r="A386" s="278"/>
      <c r="T386" s="282"/>
    </row>
    <row r="387" spans="1:20" s="268" customFormat="1" x14ac:dyDescent="0.25">
      <c r="A387" s="278"/>
      <c r="T387" s="282"/>
    </row>
    <row r="388" spans="1:20" s="268" customFormat="1" x14ac:dyDescent="0.25">
      <c r="A388" s="278"/>
      <c r="T388" s="282"/>
    </row>
    <row r="389" spans="1:20" s="268" customFormat="1" x14ac:dyDescent="0.25">
      <c r="A389" s="278"/>
      <c r="T389" s="282"/>
    </row>
    <row r="390" spans="1:20" s="268" customFormat="1" x14ac:dyDescent="0.25">
      <c r="A390" s="278"/>
      <c r="T390" s="282"/>
    </row>
    <row r="391" spans="1:20" s="268" customFormat="1" x14ac:dyDescent="0.25">
      <c r="A391" s="278"/>
      <c r="T391" s="282"/>
    </row>
    <row r="392" spans="1:20" s="268" customFormat="1" x14ac:dyDescent="0.25">
      <c r="A392" s="278"/>
      <c r="T392" s="282"/>
    </row>
    <row r="393" spans="1:20" s="268" customFormat="1" x14ac:dyDescent="0.25">
      <c r="A393" s="278"/>
      <c r="T393" s="282"/>
    </row>
    <row r="394" spans="1:20" s="268" customFormat="1" x14ac:dyDescent="0.25">
      <c r="A394" s="278"/>
      <c r="T394" s="282"/>
    </row>
    <row r="395" spans="1:20" s="268" customFormat="1" x14ac:dyDescent="0.25">
      <c r="A395" s="278"/>
      <c r="T395" s="282"/>
    </row>
    <row r="396" spans="1:20" s="268" customFormat="1" x14ac:dyDescent="0.25">
      <c r="A396" s="278"/>
      <c r="T396" s="282"/>
    </row>
    <row r="397" spans="1:20" s="268" customFormat="1" x14ac:dyDescent="0.25">
      <c r="A397" s="278"/>
      <c r="T397" s="282"/>
    </row>
    <row r="398" spans="1:20" s="268" customFormat="1" x14ac:dyDescent="0.25">
      <c r="A398" s="278"/>
      <c r="T398" s="282"/>
    </row>
    <row r="399" spans="1:20" s="268" customFormat="1" x14ac:dyDescent="0.25">
      <c r="A399" s="278"/>
      <c r="T399" s="282"/>
    </row>
    <row r="400" spans="1:20" s="268" customFormat="1" x14ac:dyDescent="0.25">
      <c r="A400" s="278"/>
      <c r="T400" s="282"/>
    </row>
    <row r="401" spans="1:20" s="268" customFormat="1" x14ac:dyDescent="0.25">
      <c r="A401" s="278"/>
      <c r="T401" s="282"/>
    </row>
    <row r="402" spans="1:20" s="268" customFormat="1" x14ac:dyDescent="0.25">
      <c r="A402" s="278"/>
      <c r="T402" s="282"/>
    </row>
    <row r="403" spans="1:20" s="268" customFormat="1" x14ac:dyDescent="0.25">
      <c r="A403" s="278"/>
      <c r="T403" s="282"/>
    </row>
    <row r="404" spans="1:20" s="268" customFormat="1" x14ac:dyDescent="0.25">
      <c r="A404" s="278"/>
      <c r="T404" s="282"/>
    </row>
    <row r="405" spans="1:20" s="268" customFormat="1" x14ac:dyDescent="0.25">
      <c r="A405" s="278"/>
      <c r="T405" s="282"/>
    </row>
    <row r="406" spans="1:20" s="268" customFormat="1" x14ac:dyDescent="0.25">
      <c r="A406" s="278"/>
      <c r="T406" s="282"/>
    </row>
    <row r="407" spans="1:20" s="268" customFormat="1" x14ac:dyDescent="0.25">
      <c r="A407" s="278"/>
      <c r="T407" s="282"/>
    </row>
    <row r="408" spans="1:20" s="268" customFormat="1" x14ac:dyDescent="0.25">
      <c r="A408" s="278"/>
      <c r="T408" s="282"/>
    </row>
    <row r="409" spans="1:20" s="268" customFormat="1" x14ac:dyDescent="0.25">
      <c r="A409" s="278"/>
      <c r="T409" s="282"/>
    </row>
    <row r="410" spans="1:20" s="268" customFormat="1" x14ac:dyDescent="0.25">
      <c r="A410" s="278"/>
      <c r="T410" s="282"/>
    </row>
    <row r="411" spans="1:20" s="268" customFormat="1" x14ac:dyDescent="0.25">
      <c r="A411" s="278"/>
      <c r="T411" s="282"/>
    </row>
    <row r="412" spans="1:20" s="268" customFormat="1" x14ac:dyDescent="0.25">
      <c r="A412" s="278"/>
      <c r="T412" s="282"/>
    </row>
    <row r="413" spans="1:20" s="268" customFormat="1" x14ac:dyDescent="0.25">
      <c r="A413" s="278"/>
      <c r="T413" s="282"/>
    </row>
    <row r="414" spans="1:20" s="268" customFormat="1" x14ac:dyDescent="0.25">
      <c r="A414" s="278"/>
      <c r="T414" s="282"/>
    </row>
    <row r="415" spans="1:20" s="268" customFormat="1" x14ac:dyDescent="0.25">
      <c r="A415" s="278"/>
      <c r="T415" s="282"/>
    </row>
    <row r="416" spans="1:20" s="268" customFormat="1" x14ac:dyDescent="0.25">
      <c r="A416" s="278"/>
      <c r="T416" s="282"/>
    </row>
    <row r="417" spans="1:20" s="268" customFormat="1" x14ac:dyDescent="0.25">
      <c r="A417" s="278"/>
      <c r="T417" s="282"/>
    </row>
    <row r="418" spans="1:20" s="268" customFormat="1" x14ac:dyDescent="0.25">
      <c r="A418" s="278"/>
      <c r="T418" s="282"/>
    </row>
    <row r="419" spans="1:20" s="268" customFormat="1" x14ac:dyDescent="0.25">
      <c r="A419" s="278"/>
      <c r="T419" s="282"/>
    </row>
    <row r="420" spans="1:20" s="268" customFormat="1" x14ac:dyDescent="0.25">
      <c r="A420" s="278"/>
      <c r="T420" s="282"/>
    </row>
    <row r="421" spans="1:20" s="268" customFormat="1" x14ac:dyDescent="0.25">
      <c r="A421" s="278"/>
      <c r="T421" s="282"/>
    </row>
    <row r="422" spans="1:20" s="268" customFormat="1" x14ac:dyDescent="0.25">
      <c r="A422" s="278"/>
      <c r="T422" s="282"/>
    </row>
    <row r="423" spans="1:20" s="268" customFormat="1" x14ac:dyDescent="0.25">
      <c r="A423" s="278"/>
      <c r="T423" s="282"/>
    </row>
    <row r="424" spans="1:20" s="268" customFormat="1" x14ac:dyDescent="0.25">
      <c r="A424" s="278"/>
      <c r="T424" s="282"/>
    </row>
    <row r="425" spans="1:20" s="268" customFormat="1" x14ac:dyDescent="0.25">
      <c r="A425" s="278"/>
      <c r="T425" s="282"/>
    </row>
    <row r="426" spans="1:20" s="268" customFormat="1" x14ac:dyDescent="0.25">
      <c r="A426" s="278"/>
      <c r="T426" s="282"/>
    </row>
    <row r="427" spans="1:20" s="268" customFormat="1" x14ac:dyDescent="0.25">
      <c r="A427" s="278"/>
      <c r="T427" s="282"/>
    </row>
    <row r="428" spans="1:20" s="268" customFormat="1" x14ac:dyDescent="0.25">
      <c r="A428" s="278"/>
      <c r="T428" s="282"/>
    </row>
    <row r="429" spans="1:20" s="268" customFormat="1" x14ac:dyDescent="0.25">
      <c r="A429" s="278"/>
      <c r="T429" s="282"/>
    </row>
    <row r="430" spans="1:20" s="268" customFormat="1" x14ac:dyDescent="0.25">
      <c r="A430" s="278"/>
      <c r="T430" s="282"/>
    </row>
    <row r="431" spans="1:20" s="268" customFormat="1" x14ac:dyDescent="0.25">
      <c r="A431" s="278"/>
      <c r="T431" s="282"/>
    </row>
    <row r="432" spans="1:20" s="268" customFormat="1" x14ac:dyDescent="0.25">
      <c r="A432" s="278"/>
      <c r="T432" s="282"/>
    </row>
    <row r="433" spans="1:20" s="268" customFormat="1" x14ac:dyDescent="0.25">
      <c r="A433" s="278"/>
      <c r="T433" s="282"/>
    </row>
    <row r="434" spans="1:20" s="268" customFormat="1" x14ac:dyDescent="0.25">
      <c r="A434" s="278"/>
      <c r="T434" s="282"/>
    </row>
    <row r="435" spans="1:20" s="268" customFormat="1" x14ac:dyDescent="0.25">
      <c r="A435" s="278"/>
      <c r="T435" s="282"/>
    </row>
    <row r="436" spans="1:20" s="268" customFormat="1" x14ac:dyDescent="0.25">
      <c r="A436" s="278"/>
      <c r="T436" s="282"/>
    </row>
    <row r="437" spans="1:20" s="268" customFormat="1" x14ac:dyDescent="0.25">
      <c r="A437" s="278"/>
      <c r="T437" s="282"/>
    </row>
    <row r="438" spans="1:20" s="268" customFormat="1" x14ac:dyDescent="0.25">
      <c r="A438" s="278"/>
      <c r="T438" s="282"/>
    </row>
    <row r="439" spans="1:20" s="268" customFormat="1" x14ac:dyDescent="0.25">
      <c r="A439" s="278"/>
      <c r="T439" s="282"/>
    </row>
    <row r="440" spans="1:20" s="268" customFormat="1" x14ac:dyDescent="0.25">
      <c r="A440" s="278"/>
      <c r="T440" s="282"/>
    </row>
    <row r="441" spans="1:20" s="268" customFormat="1" x14ac:dyDescent="0.25">
      <c r="A441" s="278"/>
      <c r="T441" s="282"/>
    </row>
    <row r="442" spans="1:20" s="268" customFormat="1" x14ac:dyDescent="0.25">
      <c r="A442" s="278"/>
      <c r="T442" s="282"/>
    </row>
    <row r="443" spans="1:20" s="268" customFormat="1" x14ac:dyDescent="0.25">
      <c r="A443" s="278"/>
      <c r="T443" s="282"/>
    </row>
    <row r="444" spans="1:20" s="268" customFormat="1" x14ac:dyDescent="0.25">
      <c r="A444" s="278"/>
      <c r="T444" s="282"/>
    </row>
    <row r="445" spans="1:20" s="268" customFormat="1" x14ac:dyDescent="0.25">
      <c r="A445" s="278"/>
      <c r="T445" s="282"/>
    </row>
    <row r="446" spans="1:20" s="268" customFormat="1" x14ac:dyDescent="0.25">
      <c r="A446" s="278"/>
      <c r="T446" s="282"/>
    </row>
    <row r="447" spans="1:20" s="268" customFormat="1" x14ac:dyDescent="0.25">
      <c r="A447" s="278"/>
      <c r="T447" s="282"/>
    </row>
    <row r="448" spans="1:20" s="268" customFormat="1" x14ac:dyDescent="0.25">
      <c r="A448" s="278"/>
      <c r="T448" s="282"/>
    </row>
    <row r="449" spans="1:20" s="268" customFormat="1" x14ac:dyDescent="0.25">
      <c r="A449" s="278"/>
      <c r="T449" s="282"/>
    </row>
    <row r="450" spans="1:20" s="268" customFormat="1" x14ac:dyDescent="0.25">
      <c r="A450" s="278"/>
      <c r="T450" s="282"/>
    </row>
    <row r="451" spans="1:20" s="268" customFormat="1" x14ac:dyDescent="0.25">
      <c r="A451" s="278"/>
      <c r="T451" s="282"/>
    </row>
    <row r="452" spans="1:20" s="268" customFormat="1" x14ac:dyDescent="0.25">
      <c r="A452" s="278"/>
      <c r="T452" s="282"/>
    </row>
    <row r="453" spans="1:20" s="268" customFormat="1" x14ac:dyDescent="0.25">
      <c r="A453" s="278"/>
      <c r="T453" s="282"/>
    </row>
    <row r="454" spans="1:20" s="268" customFormat="1" x14ac:dyDescent="0.25">
      <c r="A454" s="278"/>
      <c r="T454" s="282"/>
    </row>
    <row r="455" spans="1:20" s="268" customFormat="1" x14ac:dyDescent="0.25">
      <c r="A455" s="278"/>
      <c r="T455" s="282"/>
    </row>
    <row r="456" spans="1:20" s="268" customFormat="1" x14ac:dyDescent="0.25">
      <c r="A456" s="278"/>
      <c r="T456" s="282"/>
    </row>
    <row r="457" spans="1:20" s="268" customFormat="1" x14ac:dyDescent="0.25">
      <c r="A457" s="278"/>
      <c r="T457" s="282"/>
    </row>
    <row r="458" spans="1:20" s="268" customFormat="1" x14ac:dyDescent="0.25">
      <c r="A458" s="278"/>
      <c r="T458" s="282"/>
    </row>
    <row r="459" spans="1:20" s="268" customFormat="1" x14ac:dyDescent="0.25">
      <c r="A459" s="278"/>
      <c r="T459" s="282"/>
    </row>
    <row r="460" spans="1:20" s="268" customFormat="1" x14ac:dyDescent="0.25">
      <c r="A460" s="278"/>
      <c r="T460" s="282"/>
    </row>
    <row r="461" spans="1:20" s="268" customFormat="1" x14ac:dyDescent="0.25">
      <c r="A461" s="278"/>
      <c r="T461" s="282"/>
    </row>
    <row r="462" spans="1:20" s="268" customFormat="1" x14ac:dyDescent="0.25">
      <c r="A462" s="278"/>
      <c r="T462" s="282"/>
    </row>
    <row r="463" spans="1:20" s="268" customFormat="1" x14ac:dyDescent="0.25">
      <c r="A463" s="278"/>
      <c r="T463" s="282"/>
    </row>
    <row r="464" spans="1:20" s="268" customFormat="1" x14ac:dyDescent="0.25">
      <c r="A464" s="278"/>
      <c r="T464" s="282"/>
    </row>
    <row r="465" spans="1:20" s="268" customFormat="1" x14ac:dyDescent="0.25">
      <c r="A465" s="278"/>
      <c r="T465" s="282"/>
    </row>
    <row r="466" spans="1:20" s="268" customFormat="1" x14ac:dyDescent="0.25">
      <c r="A466" s="278"/>
      <c r="T466" s="282"/>
    </row>
    <row r="467" spans="1:20" s="268" customFormat="1" x14ac:dyDescent="0.25">
      <c r="A467" s="278"/>
      <c r="T467" s="282"/>
    </row>
    <row r="468" spans="1:20" s="268" customFormat="1" x14ac:dyDescent="0.25">
      <c r="A468" s="278"/>
      <c r="T468" s="282"/>
    </row>
    <row r="469" spans="1:20" s="268" customFormat="1" x14ac:dyDescent="0.25">
      <c r="A469" s="278"/>
      <c r="T469" s="282"/>
    </row>
    <row r="470" spans="1:20" s="268" customFormat="1" x14ac:dyDescent="0.25">
      <c r="A470" s="278"/>
      <c r="T470" s="282"/>
    </row>
    <row r="471" spans="1:20" s="268" customFormat="1" x14ac:dyDescent="0.25">
      <c r="A471" s="278"/>
      <c r="T471" s="282"/>
    </row>
    <row r="472" spans="1:20" s="268" customFormat="1" x14ac:dyDescent="0.25">
      <c r="A472" s="278"/>
      <c r="T472" s="282"/>
    </row>
    <row r="473" spans="1:20" s="268" customFormat="1" x14ac:dyDescent="0.25">
      <c r="A473" s="278"/>
      <c r="T473" s="282"/>
    </row>
    <row r="474" spans="1:20" s="268" customFormat="1" x14ac:dyDescent="0.25">
      <c r="A474" s="278"/>
      <c r="T474" s="282"/>
    </row>
    <row r="475" spans="1:20" s="268" customFormat="1" x14ac:dyDescent="0.25">
      <c r="A475" s="278"/>
      <c r="T475" s="282"/>
    </row>
    <row r="476" spans="1:20" s="268" customFormat="1" x14ac:dyDescent="0.25">
      <c r="A476" s="278"/>
      <c r="T476" s="282"/>
    </row>
    <row r="477" spans="1:20" s="268" customFormat="1" x14ac:dyDescent="0.25">
      <c r="A477" s="278"/>
      <c r="T477" s="282"/>
    </row>
    <row r="478" spans="1:20" s="268" customFormat="1" x14ac:dyDescent="0.25">
      <c r="A478" s="278"/>
      <c r="T478" s="282"/>
    </row>
    <row r="479" spans="1:20" s="268" customFormat="1" x14ac:dyDescent="0.25">
      <c r="A479" s="278"/>
      <c r="T479" s="282"/>
    </row>
    <row r="480" spans="1:20" s="268" customFormat="1" x14ac:dyDescent="0.25">
      <c r="A480" s="278"/>
      <c r="T480" s="282"/>
    </row>
    <row r="481" spans="1:20" s="268" customFormat="1" x14ac:dyDescent="0.25">
      <c r="A481" s="278"/>
      <c r="T481" s="282"/>
    </row>
    <row r="482" spans="1:20" s="268" customFormat="1" x14ac:dyDescent="0.25">
      <c r="A482" s="278"/>
      <c r="T482" s="282"/>
    </row>
    <row r="483" spans="1:20" s="268" customFormat="1" x14ac:dyDescent="0.25">
      <c r="A483" s="278"/>
      <c r="T483" s="282"/>
    </row>
    <row r="484" spans="1:20" s="268" customFormat="1" x14ac:dyDescent="0.25">
      <c r="A484" s="278"/>
      <c r="T484" s="282"/>
    </row>
    <row r="485" spans="1:20" s="268" customFormat="1" x14ac:dyDescent="0.25">
      <c r="A485" s="278"/>
      <c r="T485" s="282"/>
    </row>
    <row r="486" spans="1:20" s="268" customFormat="1" x14ac:dyDescent="0.25">
      <c r="A486" s="278"/>
      <c r="T486" s="282"/>
    </row>
    <row r="487" spans="1:20" s="268" customFormat="1" x14ac:dyDescent="0.25">
      <c r="A487" s="278"/>
      <c r="T487" s="282"/>
    </row>
    <row r="488" spans="1:20" s="268" customFormat="1" x14ac:dyDescent="0.25">
      <c r="A488" s="278"/>
      <c r="T488" s="282"/>
    </row>
    <row r="489" spans="1:20" s="268" customFormat="1" x14ac:dyDescent="0.25">
      <c r="A489" s="278"/>
      <c r="T489" s="282"/>
    </row>
    <row r="490" spans="1:20" s="268" customFormat="1" x14ac:dyDescent="0.25">
      <c r="A490" s="278"/>
      <c r="T490" s="282"/>
    </row>
    <row r="491" spans="1:20" s="268" customFormat="1" x14ac:dyDescent="0.25">
      <c r="A491" s="278"/>
      <c r="T491" s="282"/>
    </row>
    <row r="492" spans="1:20" s="268" customFormat="1" x14ac:dyDescent="0.25">
      <c r="A492" s="278"/>
      <c r="T492" s="282"/>
    </row>
    <row r="493" spans="1:20" s="268" customFormat="1" x14ac:dyDescent="0.25">
      <c r="A493" s="278"/>
      <c r="T493" s="282"/>
    </row>
    <row r="494" spans="1:20" s="268" customFormat="1" x14ac:dyDescent="0.25">
      <c r="A494" s="278"/>
      <c r="T494" s="282"/>
    </row>
    <row r="495" spans="1:20" s="268" customFormat="1" x14ac:dyDescent="0.25">
      <c r="A495" s="278"/>
      <c r="T495" s="282"/>
    </row>
    <row r="496" spans="1:20" s="268" customFormat="1" x14ac:dyDescent="0.25">
      <c r="A496" s="278"/>
      <c r="T496" s="282"/>
    </row>
    <row r="497" spans="1:20" s="268" customFormat="1" x14ac:dyDescent="0.25">
      <c r="A497" s="278"/>
      <c r="T497" s="282"/>
    </row>
    <row r="498" spans="1:20" s="268" customFormat="1" x14ac:dyDescent="0.25">
      <c r="A498" s="278"/>
      <c r="T498" s="282"/>
    </row>
    <row r="499" spans="1:20" s="268" customFormat="1" x14ac:dyDescent="0.25">
      <c r="A499" s="278"/>
      <c r="T499" s="282"/>
    </row>
    <row r="500" spans="1:20" s="268" customFormat="1" x14ac:dyDescent="0.25">
      <c r="A500" s="278"/>
      <c r="T500" s="282"/>
    </row>
    <row r="501" spans="1:20" s="268" customFormat="1" x14ac:dyDescent="0.25">
      <c r="A501" s="278"/>
      <c r="T501" s="282"/>
    </row>
    <row r="502" spans="1:20" s="268" customFormat="1" x14ac:dyDescent="0.25">
      <c r="A502" s="278"/>
      <c r="T502" s="282"/>
    </row>
    <row r="503" spans="1:20" s="268" customFormat="1" x14ac:dyDescent="0.25">
      <c r="A503" s="278"/>
      <c r="T503" s="282"/>
    </row>
    <row r="504" spans="1:20" s="268" customFormat="1" x14ac:dyDescent="0.25">
      <c r="A504" s="278"/>
      <c r="T504" s="282"/>
    </row>
    <row r="505" spans="1:20" s="268" customFormat="1" x14ac:dyDescent="0.25">
      <c r="A505" s="278"/>
      <c r="T505" s="282"/>
    </row>
    <row r="506" spans="1:20" s="268" customFormat="1" x14ac:dyDescent="0.25">
      <c r="A506" s="278"/>
      <c r="T506" s="282"/>
    </row>
    <row r="507" spans="1:20" s="268" customFormat="1" x14ac:dyDescent="0.25">
      <c r="A507" s="278"/>
      <c r="T507" s="282"/>
    </row>
    <row r="508" spans="1:20" s="268" customFormat="1" x14ac:dyDescent="0.25">
      <c r="A508" s="278"/>
      <c r="T508" s="282"/>
    </row>
    <row r="509" spans="1:20" s="268" customFormat="1" x14ac:dyDescent="0.25">
      <c r="A509" s="278"/>
      <c r="T509" s="282"/>
    </row>
    <row r="510" spans="1:20" s="268" customFormat="1" x14ac:dyDescent="0.25">
      <c r="A510" s="278"/>
      <c r="T510" s="282"/>
    </row>
    <row r="511" spans="1:20" s="268" customFormat="1" x14ac:dyDescent="0.25">
      <c r="A511" s="278"/>
      <c r="T511" s="282"/>
    </row>
    <row r="512" spans="1:20" s="268" customFormat="1" x14ac:dyDescent="0.25">
      <c r="A512" s="278"/>
      <c r="T512" s="282"/>
    </row>
    <row r="513" spans="1:20" s="268" customFormat="1" x14ac:dyDescent="0.25">
      <c r="A513" s="278"/>
      <c r="T513" s="282"/>
    </row>
    <row r="514" spans="1:20" s="268" customFormat="1" x14ac:dyDescent="0.25">
      <c r="A514" s="278"/>
      <c r="T514" s="282"/>
    </row>
    <row r="515" spans="1:20" s="268" customFormat="1" x14ac:dyDescent="0.25">
      <c r="A515" s="278"/>
      <c r="T515" s="282"/>
    </row>
    <row r="516" spans="1:20" s="268" customFormat="1" x14ac:dyDescent="0.25">
      <c r="A516" s="278"/>
      <c r="T516" s="282"/>
    </row>
    <row r="517" spans="1:20" s="268" customFormat="1" x14ac:dyDescent="0.25">
      <c r="A517" s="278"/>
      <c r="T517" s="282"/>
    </row>
    <row r="518" spans="1:20" s="268" customFormat="1" x14ac:dyDescent="0.25">
      <c r="A518" s="278"/>
      <c r="T518" s="282"/>
    </row>
    <row r="519" spans="1:20" s="268" customFormat="1" x14ac:dyDescent="0.25">
      <c r="A519" s="278"/>
      <c r="T519" s="282"/>
    </row>
    <row r="520" spans="1:20" s="268" customFormat="1" x14ac:dyDescent="0.25">
      <c r="A520" s="278"/>
      <c r="T520" s="282"/>
    </row>
    <row r="521" spans="1:20" s="268" customFormat="1" x14ac:dyDescent="0.25">
      <c r="A521" s="278"/>
      <c r="T521" s="282"/>
    </row>
    <row r="522" spans="1:20" s="268" customFormat="1" x14ac:dyDescent="0.25">
      <c r="A522" s="278"/>
      <c r="T522" s="282"/>
    </row>
    <row r="523" spans="1:20" s="268" customFormat="1" x14ac:dyDescent="0.25">
      <c r="A523" s="278"/>
      <c r="T523" s="282"/>
    </row>
    <row r="524" spans="1:20" s="268" customFormat="1" x14ac:dyDescent="0.25">
      <c r="A524" s="278"/>
      <c r="T524" s="282"/>
    </row>
    <row r="525" spans="1:20" s="268" customFormat="1" x14ac:dyDescent="0.25">
      <c r="A525" s="278"/>
      <c r="T525" s="282"/>
    </row>
    <row r="526" spans="1:20" s="268" customFormat="1" x14ac:dyDescent="0.25">
      <c r="A526" s="278"/>
      <c r="T526" s="282"/>
    </row>
    <row r="527" spans="1:20" s="268" customFormat="1" x14ac:dyDescent="0.25">
      <c r="A527" s="278"/>
      <c r="T527" s="282"/>
    </row>
    <row r="528" spans="1:20" s="268" customFormat="1" x14ac:dyDescent="0.25">
      <c r="A528" s="278"/>
      <c r="T528" s="282"/>
    </row>
    <row r="529" spans="1:20" s="268" customFormat="1" x14ac:dyDescent="0.25">
      <c r="A529" s="278"/>
      <c r="T529" s="282"/>
    </row>
    <row r="530" spans="1:20" s="268" customFormat="1" x14ac:dyDescent="0.25">
      <c r="A530" s="278"/>
      <c r="T530" s="282"/>
    </row>
    <row r="531" spans="1:20" s="268" customFormat="1" x14ac:dyDescent="0.25">
      <c r="A531" s="278"/>
      <c r="T531" s="282"/>
    </row>
    <row r="532" spans="1:20" s="268" customFormat="1" x14ac:dyDescent="0.25">
      <c r="A532" s="278"/>
      <c r="T532" s="282"/>
    </row>
    <row r="533" spans="1:20" s="268" customFormat="1" x14ac:dyDescent="0.25">
      <c r="A533" s="278"/>
      <c r="T533" s="282"/>
    </row>
    <row r="534" spans="1:20" s="268" customFormat="1" x14ac:dyDescent="0.25">
      <c r="A534" s="278"/>
      <c r="T534" s="282"/>
    </row>
    <row r="535" spans="1:20" s="268" customFormat="1" x14ac:dyDescent="0.25">
      <c r="A535" s="278"/>
      <c r="T535" s="282"/>
    </row>
    <row r="536" spans="1:20" s="268" customFormat="1" x14ac:dyDescent="0.25">
      <c r="A536" s="278"/>
      <c r="T536" s="282"/>
    </row>
    <row r="537" spans="1:20" s="268" customFormat="1" x14ac:dyDescent="0.25">
      <c r="A537" s="278"/>
      <c r="T537" s="282"/>
    </row>
    <row r="538" spans="1:20" s="268" customFormat="1" x14ac:dyDescent="0.25">
      <c r="A538" s="278"/>
      <c r="T538" s="282"/>
    </row>
    <row r="539" spans="1:20" s="268" customFormat="1" x14ac:dyDescent="0.25">
      <c r="A539" s="278"/>
      <c r="T539" s="282"/>
    </row>
    <row r="540" spans="1:20" s="268" customFormat="1" x14ac:dyDescent="0.25">
      <c r="A540" s="278"/>
      <c r="T540" s="282"/>
    </row>
    <row r="541" spans="1:20" s="268" customFormat="1" x14ac:dyDescent="0.25">
      <c r="A541" s="278"/>
      <c r="T541" s="282"/>
    </row>
    <row r="542" spans="1:20" s="268" customFormat="1" x14ac:dyDescent="0.25">
      <c r="A542" s="278"/>
      <c r="T542" s="282"/>
    </row>
    <row r="543" spans="1:20" s="268" customFormat="1" x14ac:dyDescent="0.25">
      <c r="A543" s="278"/>
      <c r="T543" s="282"/>
    </row>
    <row r="544" spans="1:20" s="268" customFormat="1" x14ac:dyDescent="0.25">
      <c r="A544" s="278"/>
      <c r="T544" s="282"/>
    </row>
    <row r="545" spans="1:20" s="268" customFormat="1" x14ac:dyDescent="0.25">
      <c r="A545" s="278"/>
      <c r="T545" s="282"/>
    </row>
    <row r="546" spans="1:20" s="268" customFormat="1" x14ac:dyDescent="0.25">
      <c r="A546" s="278"/>
      <c r="T546" s="282"/>
    </row>
    <row r="547" spans="1:20" s="268" customFormat="1" x14ac:dyDescent="0.25">
      <c r="A547" s="278"/>
      <c r="T547" s="282"/>
    </row>
    <row r="548" spans="1:20" s="268" customFormat="1" x14ac:dyDescent="0.25">
      <c r="A548" s="278"/>
      <c r="T548" s="282"/>
    </row>
    <row r="549" spans="1:20" s="268" customFormat="1" x14ac:dyDescent="0.25">
      <c r="A549" s="278"/>
      <c r="T549" s="282"/>
    </row>
    <row r="550" spans="1:20" s="268" customFormat="1" x14ac:dyDescent="0.25">
      <c r="A550" s="278"/>
      <c r="T550" s="282"/>
    </row>
    <row r="551" spans="1:20" s="268" customFormat="1" x14ac:dyDescent="0.25">
      <c r="A551" s="278"/>
      <c r="T551" s="282"/>
    </row>
    <row r="552" spans="1:20" s="268" customFormat="1" x14ac:dyDescent="0.25">
      <c r="A552" s="278"/>
      <c r="T552" s="282"/>
    </row>
    <row r="553" spans="1:20" s="268" customFormat="1" x14ac:dyDescent="0.25">
      <c r="A553" s="278"/>
      <c r="T553" s="282"/>
    </row>
    <row r="554" spans="1:20" s="268" customFormat="1" x14ac:dyDescent="0.25">
      <c r="A554" s="278"/>
      <c r="T554" s="282"/>
    </row>
    <row r="555" spans="1:20" s="268" customFormat="1" x14ac:dyDescent="0.25">
      <c r="A555" s="278"/>
      <c r="T555" s="282"/>
    </row>
    <row r="556" spans="1:20" s="268" customFormat="1" x14ac:dyDescent="0.25">
      <c r="A556" s="278"/>
      <c r="T556" s="282"/>
    </row>
    <row r="557" spans="1:20" s="268" customFormat="1" x14ac:dyDescent="0.25">
      <c r="A557" s="278"/>
      <c r="T557" s="282"/>
    </row>
    <row r="558" spans="1:20" s="268" customFormat="1" x14ac:dyDescent="0.25">
      <c r="A558" s="278"/>
      <c r="T558" s="282"/>
    </row>
    <row r="559" spans="1:20" s="268" customFormat="1" x14ac:dyDescent="0.25">
      <c r="A559" s="278"/>
      <c r="T559" s="282"/>
    </row>
    <row r="560" spans="1:20" s="268" customFormat="1" x14ac:dyDescent="0.25">
      <c r="A560" s="278"/>
      <c r="T560" s="282"/>
    </row>
    <row r="561" spans="1:20" s="268" customFormat="1" x14ac:dyDescent="0.25">
      <c r="A561" s="278"/>
      <c r="T561" s="282"/>
    </row>
    <row r="562" spans="1:20" s="268" customFormat="1" x14ac:dyDescent="0.25">
      <c r="A562" s="278"/>
      <c r="T562" s="282"/>
    </row>
    <row r="563" spans="1:20" s="268" customFormat="1" x14ac:dyDescent="0.25">
      <c r="A563" s="278"/>
      <c r="T563" s="282"/>
    </row>
    <row r="564" spans="1:20" s="268" customFormat="1" x14ac:dyDescent="0.25">
      <c r="A564" s="278"/>
      <c r="T564" s="282"/>
    </row>
    <row r="565" spans="1:20" s="268" customFormat="1" x14ac:dyDescent="0.25">
      <c r="A565" s="278"/>
      <c r="T565" s="282"/>
    </row>
    <row r="566" spans="1:20" s="268" customFormat="1" x14ac:dyDescent="0.25">
      <c r="A566" s="278"/>
      <c r="T566" s="282"/>
    </row>
    <row r="567" spans="1:20" s="268" customFormat="1" x14ac:dyDescent="0.25">
      <c r="A567" s="278"/>
      <c r="T567" s="282"/>
    </row>
    <row r="568" spans="1:20" s="268" customFormat="1" x14ac:dyDescent="0.25">
      <c r="A568" s="278"/>
      <c r="T568" s="282"/>
    </row>
    <row r="569" spans="1:20" s="268" customFormat="1" x14ac:dyDescent="0.25">
      <c r="A569" s="278"/>
      <c r="T569" s="282"/>
    </row>
    <row r="570" spans="1:20" s="268" customFormat="1" x14ac:dyDescent="0.25">
      <c r="A570" s="278"/>
      <c r="T570" s="282"/>
    </row>
    <row r="571" spans="1:20" s="268" customFormat="1" x14ac:dyDescent="0.25">
      <c r="A571" s="278"/>
      <c r="T571" s="282"/>
    </row>
    <row r="572" spans="1:20" s="268" customFormat="1" x14ac:dyDescent="0.25">
      <c r="A572" s="278"/>
      <c r="T572" s="282"/>
    </row>
    <row r="573" spans="1:20" s="268" customFormat="1" x14ac:dyDescent="0.25">
      <c r="A573" s="278"/>
      <c r="T573" s="282"/>
    </row>
    <row r="574" spans="1:20" s="268" customFormat="1" x14ac:dyDescent="0.25">
      <c r="A574" s="278"/>
      <c r="T574" s="282"/>
    </row>
    <row r="575" spans="1:20" s="268" customFormat="1" x14ac:dyDescent="0.25">
      <c r="A575" s="278"/>
      <c r="T575" s="282"/>
    </row>
    <row r="576" spans="1:20" s="268" customFormat="1" x14ac:dyDescent="0.25">
      <c r="A576" s="278"/>
      <c r="T576" s="282"/>
    </row>
    <row r="577" spans="1:20" s="268" customFormat="1" x14ac:dyDescent="0.25">
      <c r="A577" s="278"/>
      <c r="T577" s="282"/>
    </row>
    <row r="578" spans="1:20" s="268" customFormat="1" x14ac:dyDescent="0.25">
      <c r="A578" s="278"/>
      <c r="T578" s="282"/>
    </row>
    <row r="579" spans="1:20" s="268" customFormat="1" x14ac:dyDescent="0.25">
      <c r="A579" s="278"/>
      <c r="T579" s="282"/>
    </row>
    <row r="580" spans="1:20" s="268" customFormat="1" x14ac:dyDescent="0.25">
      <c r="A580" s="278"/>
      <c r="T580" s="282"/>
    </row>
    <row r="581" spans="1:20" s="268" customFormat="1" x14ac:dyDescent="0.25">
      <c r="A581" s="278"/>
      <c r="T581" s="282"/>
    </row>
    <row r="582" spans="1:20" s="268" customFormat="1" x14ac:dyDescent="0.25">
      <c r="A582" s="278"/>
      <c r="T582" s="282"/>
    </row>
    <row r="583" spans="1:20" s="268" customFormat="1" x14ac:dyDescent="0.25">
      <c r="A583" s="278"/>
      <c r="T583" s="282"/>
    </row>
    <row r="584" spans="1:20" s="268" customFormat="1" x14ac:dyDescent="0.25">
      <c r="A584" s="278"/>
      <c r="T584" s="282"/>
    </row>
    <row r="585" spans="1:20" s="268" customFormat="1" x14ac:dyDescent="0.25">
      <c r="A585" s="278"/>
      <c r="T585" s="282"/>
    </row>
    <row r="586" spans="1:20" s="268" customFormat="1" x14ac:dyDescent="0.25">
      <c r="A586" s="278"/>
      <c r="T586" s="282"/>
    </row>
    <row r="587" spans="1:20" s="268" customFormat="1" x14ac:dyDescent="0.25">
      <c r="A587" s="278"/>
      <c r="T587" s="282"/>
    </row>
    <row r="588" spans="1:20" s="268" customFormat="1" x14ac:dyDescent="0.25">
      <c r="A588" s="278"/>
      <c r="T588" s="282"/>
    </row>
    <row r="589" spans="1:20" s="268" customFormat="1" x14ac:dyDescent="0.25">
      <c r="A589" s="278"/>
      <c r="T589" s="282"/>
    </row>
    <row r="590" spans="1:20" s="268" customFormat="1" x14ac:dyDescent="0.25">
      <c r="A590" s="278"/>
      <c r="T590" s="282"/>
    </row>
    <row r="591" spans="1:20" s="268" customFormat="1" x14ac:dyDescent="0.25">
      <c r="A591" s="278"/>
      <c r="T591" s="282"/>
    </row>
    <row r="592" spans="1:20" s="268" customFormat="1" x14ac:dyDescent="0.25">
      <c r="A592" s="278"/>
      <c r="T592" s="282"/>
    </row>
    <row r="593" spans="1:20" s="268" customFormat="1" x14ac:dyDescent="0.25">
      <c r="A593" s="278"/>
      <c r="T593" s="282"/>
    </row>
    <row r="594" spans="1:20" s="268" customFormat="1" x14ac:dyDescent="0.25">
      <c r="A594" s="278"/>
      <c r="T594" s="282"/>
    </row>
    <row r="595" spans="1:20" s="268" customFormat="1" x14ac:dyDescent="0.25">
      <c r="A595" s="278"/>
      <c r="T595" s="282"/>
    </row>
    <row r="596" spans="1:20" s="268" customFormat="1" x14ac:dyDescent="0.25">
      <c r="A596" s="278"/>
      <c r="T596" s="282"/>
    </row>
    <row r="597" spans="1:20" s="268" customFormat="1" x14ac:dyDescent="0.25">
      <c r="A597" s="278"/>
      <c r="T597" s="282"/>
    </row>
    <row r="598" spans="1:20" s="268" customFormat="1" x14ac:dyDescent="0.25">
      <c r="A598" s="278"/>
      <c r="T598" s="282"/>
    </row>
    <row r="599" spans="1:20" s="268" customFormat="1" x14ac:dyDescent="0.25">
      <c r="A599" s="278"/>
      <c r="T599" s="282"/>
    </row>
    <row r="600" spans="1:20" s="268" customFormat="1" x14ac:dyDescent="0.25">
      <c r="A600" s="278"/>
      <c r="T600" s="282"/>
    </row>
    <row r="601" spans="1:20" s="268" customFormat="1" x14ac:dyDescent="0.25">
      <c r="A601" s="278"/>
      <c r="T601" s="282"/>
    </row>
    <row r="602" spans="1:20" s="268" customFormat="1" x14ac:dyDescent="0.25">
      <c r="A602" s="278"/>
      <c r="T602" s="282"/>
    </row>
    <row r="603" spans="1:20" s="268" customFormat="1" x14ac:dyDescent="0.25">
      <c r="A603" s="278"/>
      <c r="T603" s="282"/>
    </row>
    <row r="604" spans="1:20" s="268" customFormat="1" x14ac:dyDescent="0.25">
      <c r="A604" s="278"/>
      <c r="T604" s="282"/>
    </row>
    <row r="605" spans="1:20" s="268" customFormat="1" x14ac:dyDescent="0.25">
      <c r="A605" s="278"/>
      <c r="T605" s="282"/>
    </row>
    <row r="606" spans="1:20" s="268" customFormat="1" x14ac:dyDescent="0.25">
      <c r="A606" s="278"/>
      <c r="T606" s="282"/>
    </row>
    <row r="607" spans="1:20" s="268" customFormat="1" x14ac:dyDescent="0.25">
      <c r="A607" s="278"/>
      <c r="T607" s="282"/>
    </row>
    <row r="608" spans="1:20" s="268" customFormat="1" x14ac:dyDescent="0.25">
      <c r="A608" s="278"/>
      <c r="T608" s="282"/>
    </row>
    <row r="609" spans="1:20" s="268" customFormat="1" x14ac:dyDescent="0.25">
      <c r="A609" s="278"/>
      <c r="T609" s="282"/>
    </row>
    <row r="610" spans="1:20" s="268" customFormat="1" x14ac:dyDescent="0.25">
      <c r="A610" s="278"/>
      <c r="T610" s="282"/>
    </row>
    <row r="611" spans="1:20" s="268" customFormat="1" x14ac:dyDescent="0.25">
      <c r="A611" s="278"/>
      <c r="T611" s="282"/>
    </row>
    <row r="612" spans="1:20" s="268" customFormat="1" x14ac:dyDescent="0.25">
      <c r="A612" s="278"/>
      <c r="T612" s="282"/>
    </row>
    <row r="613" spans="1:20" s="268" customFormat="1" x14ac:dyDescent="0.25">
      <c r="A613" s="278"/>
      <c r="T613" s="282"/>
    </row>
    <row r="614" spans="1:20" s="268" customFormat="1" x14ac:dyDescent="0.25">
      <c r="A614" s="278"/>
      <c r="T614" s="282"/>
    </row>
    <row r="615" spans="1:20" s="268" customFormat="1" x14ac:dyDescent="0.25">
      <c r="A615" s="278"/>
      <c r="T615" s="282"/>
    </row>
    <row r="616" spans="1:20" s="268" customFormat="1" x14ac:dyDescent="0.25">
      <c r="A616" s="278"/>
      <c r="T616" s="282"/>
    </row>
    <row r="617" spans="1:20" s="268" customFormat="1" x14ac:dyDescent="0.25">
      <c r="A617" s="278"/>
      <c r="T617" s="282"/>
    </row>
    <row r="618" spans="1:20" s="268" customFormat="1" x14ac:dyDescent="0.25">
      <c r="A618" s="278"/>
      <c r="T618" s="282"/>
    </row>
    <row r="619" spans="1:20" s="268" customFormat="1" x14ac:dyDescent="0.25">
      <c r="A619" s="278"/>
      <c r="T619" s="282"/>
    </row>
    <row r="620" spans="1:20" s="268" customFormat="1" x14ac:dyDescent="0.25">
      <c r="A620" s="278"/>
      <c r="T620" s="282"/>
    </row>
    <row r="621" spans="1:20" s="268" customFormat="1" x14ac:dyDescent="0.25">
      <c r="A621" s="278"/>
      <c r="T621" s="282"/>
    </row>
    <row r="622" spans="1:20" s="268" customFormat="1" x14ac:dyDescent="0.25">
      <c r="A622" s="278"/>
      <c r="T622" s="282"/>
    </row>
    <row r="623" spans="1:20" s="268" customFormat="1" x14ac:dyDescent="0.25">
      <c r="A623" s="278"/>
      <c r="T623" s="282"/>
    </row>
    <row r="624" spans="1:20" s="268" customFormat="1" x14ac:dyDescent="0.25">
      <c r="A624" s="278"/>
      <c r="T624" s="282"/>
    </row>
    <row r="625" spans="1:20" s="268" customFormat="1" x14ac:dyDescent="0.25">
      <c r="A625" s="278"/>
      <c r="T625" s="282"/>
    </row>
    <row r="626" spans="1:20" s="268" customFormat="1" x14ac:dyDescent="0.25">
      <c r="A626" s="278"/>
      <c r="T626" s="282"/>
    </row>
    <row r="627" spans="1:20" s="268" customFormat="1" x14ac:dyDescent="0.25">
      <c r="A627" s="278"/>
      <c r="T627" s="282"/>
    </row>
    <row r="628" spans="1:20" s="268" customFormat="1" x14ac:dyDescent="0.25">
      <c r="A628" s="278"/>
      <c r="T628" s="282"/>
    </row>
    <row r="629" spans="1:20" s="268" customFormat="1" x14ac:dyDescent="0.25">
      <c r="A629" s="278"/>
      <c r="T629" s="282"/>
    </row>
    <row r="630" spans="1:20" s="268" customFormat="1" x14ac:dyDescent="0.25">
      <c r="A630" s="278"/>
      <c r="T630" s="282"/>
    </row>
    <row r="631" spans="1:20" s="268" customFormat="1" x14ac:dyDescent="0.25">
      <c r="A631" s="278"/>
      <c r="T631" s="282"/>
    </row>
    <row r="632" spans="1:20" s="268" customFormat="1" x14ac:dyDescent="0.25">
      <c r="A632" s="278"/>
      <c r="T632" s="282"/>
    </row>
    <row r="633" spans="1:20" s="268" customFormat="1" x14ac:dyDescent="0.25">
      <c r="A633" s="278"/>
      <c r="T633" s="282"/>
    </row>
    <row r="634" spans="1:20" s="268" customFormat="1" x14ac:dyDescent="0.25">
      <c r="A634" s="278"/>
      <c r="T634" s="282"/>
    </row>
    <row r="635" spans="1:20" s="268" customFormat="1" x14ac:dyDescent="0.25">
      <c r="A635" s="278"/>
      <c r="T635" s="282"/>
    </row>
    <row r="636" spans="1:20" s="268" customFormat="1" x14ac:dyDescent="0.25">
      <c r="A636" s="278"/>
      <c r="T636" s="282"/>
    </row>
    <row r="637" spans="1:20" s="268" customFormat="1" x14ac:dyDescent="0.25">
      <c r="A637" s="278"/>
      <c r="T637" s="282"/>
    </row>
    <row r="638" spans="1:20" s="268" customFormat="1" x14ac:dyDescent="0.25">
      <c r="A638" s="278"/>
      <c r="T638" s="282"/>
    </row>
    <row r="639" spans="1:20" s="268" customFormat="1" x14ac:dyDescent="0.25">
      <c r="A639" s="278"/>
      <c r="T639" s="282"/>
    </row>
    <row r="640" spans="1:20" s="268" customFormat="1" x14ac:dyDescent="0.25">
      <c r="A640" s="278"/>
      <c r="T640" s="282"/>
    </row>
    <row r="641" spans="1:20" s="268" customFormat="1" x14ac:dyDescent="0.25">
      <c r="A641" s="278"/>
      <c r="T641" s="282"/>
    </row>
    <row r="642" spans="1:20" s="268" customFormat="1" x14ac:dyDescent="0.25">
      <c r="A642" s="278"/>
      <c r="T642" s="282"/>
    </row>
    <row r="643" spans="1:20" s="268" customFormat="1" x14ac:dyDescent="0.25">
      <c r="A643" s="278"/>
      <c r="T643" s="282"/>
    </row>
    <row r="644" spans="1:20" s="268" customFormat="1" x14ac:dyDescent="0.25">
      <c r="A644" s="278"/>
      <c r="T644" s="282"/>
    </row>
    <row r="645" spans="1:20" s="268" customFormat="1" x14ac:dyDescent="0.25">
      <c r="A645" s="278"/>
      <c r="T645" s="282"/>
    </row>
    <row r="646" spans="1:20" s="268" customFormat="1" x14ac:dyDescent="0.25">
      <c r="A646" s="278"/>
      <c r="T646" s="282"/>
    </row>
    <row r="647" spans="1:20" s="268" customFormat="1" x14ac:dyDescent="0.25">
      <c r="A647" s="278"/>
      <c r="T647" s="282"/>
    </row>
    <row r="648" spans="1:20" s="268" customFormat="1" x14ac:dyDescent="0.25">
      <c r="A648" s="278"/>
      <c r="T648" s="282"/>
    </row>
    <row r="649" spans="1:20" s="268" customFormat="1" x14ac:dyDescent="0.25">
      <c r="A649" s="278"/>
      <c r="T649" s="282"/>
    </row>
    <row r="650" spans="1:20" s="268" customFormat="1" x14ac:dyDescent="0.25">
      <c r="A650" s="278"/>
      <c r="T650" s="282"/>
    </row>
    <row r="651" spans="1:20" s="268" customFormat="1" x14ac:dyDescent="0.25">
      <c r="A651" s="278"/>
      <c r="T651" s="282"/>
    </row>
    <row r="652" spans="1:20" s="268" customFormat="1" x14ac:dyDescent="0.25">
      <c r="A652" s="278"/>
      <c r="T652" s="282"/>
    </row>
    <row r="653" spans="1:20" s="268" customFormat="1" x14ac:dyDescent="0.25">
      <c r="A653" s="278"/>
      <c r="T653" s="282"/>
    </row>
    <row r="654" spans="1:20" s="268" customFormat="1" x14ac:dyDescent="0.25">
      <c r="A654" s="278"/>
      <c r="T654" s="282"/>
    </row>
    <row r="655" spans="1:20" s="268" customFormat="1" x14ac:dyDescent="0.25">
      <c r="A655" s="278"/>
      <c r="T655" s="282"/>
    </row>
    <row r="656" spans="1:20" s="268" customFormat="1" x14ac:dyDescent="0.25">
      <c r="A656" s="278"/>
      <c r="T656" s="282"/>
    </row>
    <row r="657" spans="1:20" s="268" customFormat="1" x14ac:dyDescent="0.25">
      <c r="A657" s="278"/>
      <c r="T657" s="282"/>
    </row>
    <row r="658" spans="1:20" s="268" customFormat="1" x14ac:dyDescent="0.25">
      <c r="A658" s="278"/>
      <c r="T658" s="282"/>
    </row>
    <row r="659" spans="1:20" s="268" customFormat="1" x14ac:dyDescent="0.25">
      <c r="A659" s="278"/>
      <c r="T659" s="282"/>
    </row>
    <row r="660" spans="1:20" s="268" customFormat="1" x14ac:dyDescent="0.25">
      <c r="A660" s="278"/>
      <c r="T660" s="282"/>
    </row>
    <row r="661" spans="1:20" s="268" customFormat="1" x14ac:dyDescent="0.25">
      <c r="A661" s="278"/>
      <c r="T661" s="282"/>
    </row>
    <row r="662" spans="1:20" s="268" customFormat="1" x14ac:dyDescent="0.25">
      <c r="A662" s="278"/>
      <c r="T662" s="282"/>
    </row>
    <row r="663" spans="1:20" s="268" customFormat="1" x14ac:dyDescent="0.25">
      <c r="A663" s="278"/>
      <c r="T663" s="282"/>
    </row>
    <row r="664" spans="1:20" s="268" customFormat="1" x14ac:dyDescent="0.25">
      <c r="A664" s="278"/>
      <c r="T664" s="282"/>
    </row>
    <row r="665" spans="1:20" s="268" customFormat="1" x14ac:dyDescent="0.25">
      <c r="A665" s="278"/>
      <c r="T665" s="282"/>
    </row>
    <row r="666" spans="1:20" s="268" customFormat="1" x14ac:dyDescent="0.25">
      <c r="A666" s="278"/>
      <c r="T666" s="282"/>
    </row>
    <row r="667" spans="1:20" s="268" customFormat="1" x14ac:dyDescent="0.25">
      <c r="A667" s="278"/>
      <c r="T667" s="282"/>
    </row>
    <row r="668" spans="1:20" s="268" customFormat="1" x14ac:dyDescent="0.25">
      <c r="A668" s="278"/>
      <c r="T668" s="282"/>
    </row>
    <row r="669" spans="1:20" s="268" customFormat="1" x14ac:dyDescent="0.25">
      <c r="A669" s="278"/>
      <c r="T669" s="282"/>
    </row>
    <row r="670" spans="1:20" s="268" customFormat="1" x14ac:dyDescent="0.25">
      <c r="A670" s="278"/>
      <c r="T670" s="282"/>
    </row>
    <row r="671" spans="1:20" s="268" customFormat="1" x14ac:dyDescent="0.25">
      <c r="A671" s="278"/>
      <c r="T671" s="282"/>
    </row>
    <row r="672" spans="1:20" s="268" customFormat="1" x14ac:dyDescent="0.25">
      <c r="A672" s="278"/>
      <c r="T672" s="282"/>
    </row>
    <row r="673" spans="1:20" s="268" customFormat="1" x14ac:dyDescent="0.25">
      <c r="A673" s="278"/>
      <c r="T673" s="282"/>
    </row>
    <row r="674" spans="1:20" s="268" customFormat="1" x14ac:dyDescent="0.25">
      <c r="A674" s="278"/>
      <c r="T674" s="282"/>
    </row>
    <row r="675" spans="1:20" s="268" customFormat="1" x14ac:dyDescent="0.25">
      <c r="A675" s="278"/>
      <c r="T675" s="282"/>
    </row>
    <row r="676" spans="1:20" s="268" customFormat="1" x14ac:dyDescent="0.25">
      <c r="A676" s="278"/>
      <c r="T676" s="282"/>
    </row>
    <row r="677" spans="1:20" s="268" customFormat="1" x14ac:dyDescent="0.25">
      <c r="A677" s="278"/>
      <c r="T677" s="282"/>
    </row>
    <row r="678" spans="1:20" s="268" customFormat="1" x14ac:dyDescent="0.25">
      <c r="A678" s="278"/>
      <c r="T678" s="282"/>
    </row>
    <row r="679" spans="1:20" s="268" customFormat="1" x14ac:dyDescent="0.25">
      <c r="A679" s="278"/>
      <c r="T679" s="282"/>
    </row>
    <row r="680" spans="1:20" s="268" customFormat="1" x14ac:dyDescent="0.25">
      <c r="A680" s="278"/>
      <c r="T680" s="282"/>
    </row>
    <row r="681" spans="1:20" s="268" customFormat="1" x14ac:dyDescent="0.25">
      <c r="A681" s="278"/>
      <c r="T681" s="282"/>
    </row>
    <row r="682" spans="1:20" s="268" customFormat="1" x14ac:dyDescent="0.25">
      <c r="A682" s="278"/>
      <c r="T682" s="282"/>
    </row>
    <row r="683" spans="1:20" s="268" customFormat="1" x14ac:dyDescent="0.25">
      <c r="A683" s="278"/>
      <c r="T683" s="282"/>
    </row>
    <row r="684" spans="1:20" s="268" customFormat="1" x14ac:dyDescent="0.25">
      <c r="A684" s="278"/>
      <c r="T684" s="282"/>
    </row>
    <row r="685" spans="1:20" s="268" customFormat="1" x14ac:dyDescent="0.25">
      <c r="A685" s="278"/>
      <c r="T685" s="282"/>
    </row>
    <row r="686" spans="1:20" s="268" customFormat="1" x14ac:dyDescent="0.25">
      <c r="A686" s="278"/>
      <c r="T686" s="282"/>
    </row>
    <row r="687" spans="1:20" s="268" customFormat="1" x14ac:dyDescent="0.25">
      <c r="A687" s="278"/>
      <c r="T687" s="282"/>
    </row>
    <row r="688" spans="1:20" s="268" customFormat="1" x14ac:dyDescent="0.25">
      <c r="A688" s="278"/>
      <c r="T688" s="282"/>
    </row>
    <row r="689" spans="1:20" s="268" customFormat="1" x14ac:dyDescent="0.25">
      <c r="A689" s="278"/>
      <c r="T689" s="282"/>
    </row>
    <row r="690" spans="1:20" s="268" customFormat="1" x14ac:dyDescent="0.25">
      <c r="A690" s="278"/>
      <c r="T690" s="282"/>
    </row>
    <row r="691" spans="1:20" s="268" customFormat="1" x14ac:dyDescent="0.25">
      <c r="A691" s="278"/>
      <c r="T691" s="282"/>
    </row>
    <row r="692" spans="1:20" s="268" customFormat="1" x14ac:dyDescent="0.25">
      <c r="A692" s="278"/>
      <c r="T692" s="282"/>
    </row>
    <row r="693" spans="1:20" s="268" customFormat="1" x14ac:dyDescent="0.25">
      <c r="A693" s="278"/>
      <c r="T693" s="282"/>
    </row>
    <row r="694" spans="1:20" s="268" customFormat="1" x14ac:dyDescent="0.25">
      <c r="A694" s="278"/>
      <c r="T694" s="282"/>
    </row>
    <row r="695" spans="1:20" s="268" customFormat="1" x14ac:dyDescent="0.25">
      <c r="A695" s="278"/>
      <c r="T695" s="282"/>
    </row>
    <row r="696" spans="1:20" s="268" customFormat="1" x14ac:dyDescent="0.25">
      <c r="A696" s="278"/>
      <c r="T696" s="282"/>
    </row>
    <row r="697" spans="1:20" s="268" customFormat="1" x14ac:dyDescent="0.25">
      <c r="A697" s="278"/>
      <c r="T697" s="282"/>
    </row>
    <row r="698" spans="1:20" s="268" customFormat="1" x14ac:dyDescent="0.25">
      <c r="A698" s="278"/>
      <c r="T698" s="282"/>
    </row>
    <row r="699" spans="1:20" s="268" customFormat="1" x14ac:dyDescent="0.25">
      <c r="A699" s="278"/>
      <c r="T699" s="282"/>
    </row>
    <row r="700" spans="1:20" s="268" customFormat="1" x14ac:dyDescent="0.25">
      <c r="A700" s="278"/>
      <c r="T700" s="282"/>
    </row>
    <row r="701" spans="1:20" s="268" customFormat="1" x14ac:dyDescent="0.25">
      <c r="A701" s="278"/>
      <c r="T701" s="282"/>
    </row>
    <row r="702" spans="1:20" s="268" customFormat="1" x14ac:dyDescent="0.25">
      <c r="A702" s="278"/>
      <c r="T702" s="282"/>
    </row>
    <row r="703" spans="1:20" s="268" customFormat="1" x14ac:dyDescent="0.25">
      <c r="A703" s="278"/>
      <c r="T703" s="282"/>
    </row>
    <row r="704" spans="1:20" s="268" customFormat="1" x14ac:dyDescent="0.25">
      <c r="A704" s="278"/>
      <c r="T704" s="282"/>
    </row>
    <row r="705" spans="1:20" s="268" customFormat="1" x14ac:dyDescent="0.25">
      <c r="A705" s="278"/>
      <c r="T705" s="282"/>
    </row>
    <row r="706" spans="1:20" s="268" customFormat="1" x14ac:dyDescent="0.25">
      <c r="A706" s="278"/>
      <c r="T706" s="282"/>
    </row>
    <row r="707" spans="1:20" s="268" customFormat="1" x14ac:dyDescent="0.25">
      <c r="A707" s="278"/>
      <c r="T707" s="282"/>
    </row>
    <row r="708" spans="1:20" s="268" customFormat="1" x14ac:dyDescent="0.25">
      <c r="A708" s="278"/>
      <c r="T708" s="282"/>
    </row>
    <row r="709" spans="1:20" s="268" customFormat="1" x14ac:dyDescent="0.25">
      <c r="A709" s="278"/>
      <c r="T709" s="282"/>
    </row>
    <row r="710" spans="1:20" s="268" customFormat="1" x14ac:dyDescent="0.25">
      <c r="A710" s="278"/>
      <c r="T710" s="282"/>
    </row>
    <row r="711" spans="1:20" s="268" customFormat="1" x14ac:dyDescent="0.25">
      <c r="A711" s="278"/>
      <c r="T711" s="282"/>
    </row>
    <row r="712" spans="1:20" s="268" customFormat="1" x14ac:dyDescent="0.25">
      <c r="A712" s="278"/>
      <c r="T712" s="282"/>
    </row>
    <row r="713" spans="1:20" s="268" customFormat="1" x14ac:dyDescent="0.25">
      <c r="A713" s="278"/>
      <c r="T713" s="282"/>
    </row>
    <row r="714" spans="1:20" s="268" customFormat="1" x14ac:dyDescent="0.25">
      <c r="A714" s="278"/>
      <c r="T714" s="282"/>
    </row>
    <row r="715" spans="1:20" s="268" customFormat="1" x14ac:dyDescent="0.25">
      <c r="A715" s="278"/>
      <c r="T715" s="282"/>
    </row>
    <row r="716" spans="1:20" s="268" customFormat="1" x14ac:dyDescent="0.25">
      <c r="A716" s="278"/>
      <c r="T716" s="282"/>
    </row>
    <row r="717" spans="1:20" s="268" customFormat="1" x14ac:dyDescent="0.25">
      <c r="A717" s="278"/>
      <c r="T717" s="282"/>
    </row>
    <row r="718" spans="1:20" s="268" customFormat="1" x14ac:dyDescent="0.25">
      <c r="A718" s="278"/>
      <c r="T718" s="282"/>
    </row>
    <row r="719" spans="1:20" s="268" customFormat="1" x14ac:dyDescent="0.25">
      <c r="A719" s="278"/>
      <c r="T719" s="282"/>
    </row>
    <row r="720" spans="1:20" s="268" customFormat="1" x14ac:dyDescent="0.25">
      <c r="A720" s="278"/>
      <c r="T720" s="282"/>
    </row>
    <row r="721" spans="1:20" s="268" customFormat="1" x14ac:dyDescent="0.25">
      <c r="A721" s="278"/>
      <c r="T721" s="282"/>
    </row>
    <row r="722" spans="1:20" s="268" customFormat="1" x14ac:dyDescent="0.25">
      <c r="A722" s="278"/>
      <c r="T722" s="282"/>
    </row>
    <row r="723" spans="1:20" s="268" customFormat="1" x14ac:dyDescent="0.25">
      <c r="A723" s="278"/>
      <c r="T723" s="282"/>
    </row>
    <row r="724" spans="1:20" s="268" customFormat="1" x14ac:dyDescent="0.25">
      <c r="A724" s="278"/>
      <c r="T724" s="282"/>
    </row>
    <row r="725" spans="1:20" s="268" customFormat="1" x14ac:dyDescent="0.25">
      <c r="A725" s="278"/>
      <c r="T725" s="282"/>
    </row>
    <row r="726" spans="1:20" s="268" customFormat="1" x14ac:dyDescent="0.25">
      <c r="A726" s="278"/>
      <c r="T726" s="282"/>
    </row>
    <row r="727" spans="1:20" s="268" customFormat="1" x14ac:dyDescent="0.25">
      <c r="A727" s="278"/>
      <c r="T727" s="282"/>
    </row>
    <row r="728" spans="1:20" s="268" customFormat="1" x14ac:dyDescent="0.25">
      <c r="A728" s="278"/>
      <c r="T728" s="282"/>
    </row>
    <row r="729" spans="1:20" s="268" customFormat="1" x14ac:dyDescent="0.25">
      <c r="A729" s="278"/>
      <c r="T729" s="282"/>
    </row>
    <row r="730" spans="1:20" s="268" customFormat="1" x14ac:dyDescent="0.25">
      <c r="A730" s="278"/>
      <c r="T730" s="282"/>
    </row>
    <row r="731" spans="1:20" s="268" customFormat="1" x14ac:dyDescent="0.25">
      <c r="A731" s="278"/>
      <c r="T731" s="282"/>
    </row>
    <row r="732" spans="1:20" s="268" customFormat="1" x14ac:dyDescent="0.25">
      <c r="A732" s="278"/>
      <c r="T732" s="282"/>
    </row>
    <row r="733" spans="1:20" s="268" customFormat="1" x14ac:dyDescent="0.25">
      <c r="A733" s="278"/>
      <c r="T733" s="282"/>
    </row>
    <row r="734" spans="1:20" s="268" customFormat="1" x14ac:dyDescent="0.25">
      <c r="A734" s="278"/>
      <c r="T734" s="282"/>
    </row>
    <row r="735" spans="1:20" s="268" customFormat="1" x14ac:dyDescent="0.25">
      <c r="A735" s="278"/>
      <c r="T735" s="282"/>
    </row>
    <row r="736" spans="1:20" s="268" customFormat="1" x14ac:dyDescent="0.25">
      <c r="A736" s="278"/>
      <c r="T736" s="282"/>
    </row>
    <row r="737" spans="1:20" s="268" customFormat="1" x14ac:dyDescent="0.25">
      <c r="A737" s="278"/>
      <c r="T737" s="282"/>
    </row>
    <row r="738" spans="1:20" s="268" customFormat="1" x14ac:dyDescent="0.25">
      <c r="A738" s="278"/>
      <c r="T738" s="282"/>
    </row>
    <row r="739" spans="1:20" s="268" customFormat="1" x14ac:dyDescent="0.25">
      <c r="A739" s="278"/>
      <c r="T739" s="282"/>
    </row>
    <row r="740" spans="1:20" s="268" customFormat="1" x14ac:dyDescent="0.25">
      <c r="A740" s="278"/>
      <c r="T740" s="282"/>
    </row>
    <row r="741" spans="1:20" s="268" customFormat="1" x14ac:dyDescent="0.25">
      <c r="A741" s="278"/>
      <c r="T741" s="282"/>
    </row>
    <row r="742" spans="1:20" s="268" customFormat="1" x14ac:dyDescent="0.25">
      <c r="A742" s="278"/>
      <c r="T742" s="282"/>
    </row>
    <row r="743" spans="1:20" s="268" customFormat="1" x14ac:dyDescent="0.25">
      <c r="A743" s="278"/>
      <c r="T743" s="282"/>
    </row>
    <row r="744" spans="1:20" s="268" customFormat="1" x14ac:dyDescent="0.25">
      <c r="A744" s="278"/>
      <c r="T744" s="282"/>
    </row>
    <row r="745" spans="1:20" s="268" customFormat="1" x14ac:dyDescent="0.25">
      <c r="A745" s="278"/>
      <c r="T745" s="282"/>
    </row>
    <row r="746" spans="1:20" s="268" customFormat="1" x14ac:dyDescent="0.25">
      <c r="A746" s="278"/>
      <c r="T746" s="282"/>
    </row>
    <row r="747" spans="1:20" s="268" customFormat="1" x14ac:dyDescent="0.25">
      <c r="A747" s="278"/>
      <c r="T747" s="282"/>
    </row>
    <row r="748" spans="1:20" s="268" customFormat="1" x14ac:dyDescent="0.25">
      <c r="A748" s="278"/>
      <c r="T748" s="282"/>
    </row>
    <row r="749" spans="1:20" s="268" customFormat="1" x14ac:dyDescent="0.25">
      <c r="A749" s="278"/>
      <c r="T749" s="282"/>
    </row>
    <row r="750" spans="1:20" s="268" customFormat="1" x14ac:dyDescent="0.25">
      <c r="A750" s="278"/>
      <c r="T750" s="282"/>
    </row>
    <row r="751" spans="1:20" s="268" customFormat="1" x14ac:dyDescent="0.25">
      <c r="A751" s="278"/>
      <c r="T751" s="282"/>
    </row>
    <row r="752" spans="1:20" s="268" customFormat="1" x14ac:dyDescent="0.25">
      <c r="A752" s="278"/>
      <c r="T752" s="282"/>
    </row>
    <row r="753" spans="1:20" s="268" customFormat="1" x14ac:dyDescent="0.25">
      <c r="A753" s="278"/>
      <c r="T753" s="282"/>
    </row>
    <row r="754" spans="1:20" s="268" customFormat="1" x14ac:dyDescent="0.25">
      <c r="A754" s="278"/>
      <c r="T754" s="282"/>
    </row>
    <row r="755" spans="1:20" s="268" customFormat="1" x14ac:dyDescent="0.25">
      <c r="A755" s="278"/>
      <c r="T755" s="282"/>
    </row>
    <row r="756" spans="1:20" s="268" customFormat="1" x14ac:dyDescent="0.25">
      <c r="A756" s="278"/>
      <c r="T756" s="282"/>
    </row>
    <row r="757" spans="1:20" s="268" customFormat="1" x14ac:dyDescent="0.25">
      <c r="A757" s="278"/>
      <c r="T757" s="282"/>
    </row>
    <row r="758" spans="1:20" s="268" customFormat="1" x14ac:dyDescent="0.25">
      <c r="A758" s="278"/>
      <c r="T758" s="282"/>
    </row>
    <row r="759" spans="1:20" s="268" customFormat="1" x14ac:dyDescent="0.25">
      <c r="A759" s="278"/>
      <c r="T759" s="282"/>
    </row>
    <row r="760" spans="1:20" s="268" customFormat="1" x14ac:dyDescent="0.25">
      <c r="A760" s="278"/>
      <c r="T760" s="282"/>
    </row>
    <row r="761" spans="1:20" s="268" customFormat="1" x14ac:dyDescent="0.25">
      <c r="A761" s="278"/>
      <c r="T761" s="282"/>
    </row>
    <row r="762" spans="1:20" s="268" customFormat="1" x14ac:dyDescent="0.25">
      <c r="A762" s="278"/>
      <c r="T762" s="282"/>
    </row>
    <row r="763" spans="1:20" s="268" customFormat="1" x14ac:dyDescent="0.25">
      <c r="A763" s="278"/>
      <c r="T763" s="282"/>
    </row>
    <row r="764" spans="1:20" s="268" customFormat="1" x14ac:dyDescent="0.25">
      <c r="A764" s="278"/>
      <c r="T764" s="282"/>
    </row>
    <row r="765" spans="1:20" s="268" customFormat="1" x14ac:dyDescent="0.25">
      <c r="A765" s="278"/>
      <c r="T765" s="282"/>
    </row>
    <row r="766" spans="1:20" s="268" customFormat="1" x14ac:dyDescent="0.25">
      <c r="A766" s="278"/>
      <c r="T766" s="282"/>
    </row>
    <row r="767" spans="1:20" s="268" customFormat="1" x14ac:dyDescent="0.25">
      <c r="A767" s="278"/>
      <c r="T767" s="282"/>
    </row>
    <row r="768" spans="1:20" s="268" customFormat="1" x14ac:dyDescent="0.25">
      <c r="A768" s="278"/>
      <c r="T768" s="282"/>
    </row>
    <row r="769" spans="1:20" s="268" customFormat="1" x14ac:dyDescent="0.25">
      <c r="A769" s="278"/>
      <c r="T769" s="282"/>
    </row>
    <row r="770" spans="1:20" s="268" customFormat="1" x14ac:dyDescent="0.25">
      <c r="A770" s="278"/>
      <c r="T770" s="282"/>
    </row>
    <row r="771" spans="1:20" s="268" customFormat="1" x14ac:dyDescent="0.25">
      <c r="A771" s="278"/>
      <c r="T771" s="282"/>
    </row>
    <row r="772" spans="1:20" s="268" customFormat="1" x14ac:dyDescent="0.25">
      <c r="A772" s="278"/>
      <c r="T772" s="282"/>
    </row>
    <row r="773" spans="1:20" s="268" customFormat="1" x14ac:dyDescent="0.25">
      <c r="A773" s="278"/>
      <c r="T773" s="282"/>
    </row>
    <row r="774" spans="1:20" s="268" customFormat="1" x14ac:dyDescent="0.25">
      <c r="A774" s="278"/>
      <c r="T774" s="282"/>
    </row>
    <row r="775" spans="1:20" s="268" customFormat="1" x14ac:dyDescent="0.25">
      <c r="A775" s="278"/>
      <c r="T775" s="282"/>
    </row>
    <row r="776" spans="1:20" s="268" customFormat="1" x14ac:dyDescent="0.25">
      <c r="A776" s="278"/>
      <c r="T776" s="282"/>
    </row>
    <row r="777" spans="1:20" s="268" customFormat="1" x14ac:dyDescent="0.25">
      <c r="A777" s="278"/>
      <c r="T777" s="282"/>
    </row>
    <row r="778" spans="1:20" s="268" customFormat="1" x14ac:dyDescent="0.25">
      <c r="A778" s="278"/>
      <c r="T778" s="282"/>
    </row>
    <row r="779" spans="1:20" s="268" customFormat="1" x14ac:dyDescent="0.25">
      <c r="A779" s="278"/>
      <c r="T779" s="282"/>
    </row>
    <row r="780" spans="1:20" s="268" customFormat="1" x14ac:dyDescent="0.25">
      <c r="A780" s="278"/>
      <c r="T780" s="282"/>
    </row>
    <row r="781" spans="1:20" s="268" customFormat="1" x14ac:dyDescent="0.25">
      <c r="A781" s="278"/>
      <c r="T781" s="282"/>
    </row>
    <row r="782" spans="1:20" s="268" customFormat="1" x14ac:dyDescent="0.25">
      <c r="A782" s="278"/>
      <c r="T782" s="282"/>
    </row>
    <row r="783" spans="1:20" s="268" customFormat="1" x14ac:dyDescent="0.25">
      <c r="A783" s="278"/>
      <c r="T783" s="282"/>
    </row>
    <row r="784" spans="1:20" s="268" customFormat="1" x14ac:dyDescent="0.25">
      <c r="A784" s="278"/>
      <c r="T784" s="282"/>
    </row>
    <row r="785" spans="1:20" s="268" customFormat="1" x14ac:dyDescent="0.25">
      <c r="A785" s="278"/>
      <c r="T785" s="282"/>
    </row>
    <row r="786" spans="1:20" s="268" customFormat="1" x14ac:dyDescent="0.25">
      <c r="A786" s="278"/>
      <c r="T786" s="282"/>
    </row>
    <row r="787" spans="1:20" s="268" customFormat="1" x14ac:dyDescent="0.25">
      <c r="A787" s="278"/>
      <c r="T787" s="282"/>
    </row>
    <row r="788" spans="1:20" s="268" customFormat="1" x14ac:dyDescent="0.25">
      <c r="A788" s="278"/>
      <c r="T788" s="282"/>
    </row>
    <row r="789" spans="1:20" s="268" customFormat="1" x14ac:dyDescent="0.25">
      <c r="A789" s="278"/>
      <c r="T789" s="282"/>
    </row>
    <row r="790" spans="1:20" s="268" customFormat="1" x14ac:dyDescent="0.25">
      <c r="A790" s="278"/>
      <c r="T790" s="282"/>
    </row>
    <row r="791" spans="1:20" s="268" customFormat="1" x14ac:dyDescent="0.25">
      <c r="A791" s="278"/>
      <c r="T791" s="282"/>
    </row>
    <row r="792" spans="1:20" s="268" customFormat="1" x14ac:dyDescent="0.25">
      <c r="A792" s="278"/>
      <c r="T792" s="282"/>
    </row>
    <row r="793" spans="1:20" s="268" customFormat="1" x14ac:dyDescent="0.25">
      <c r="A793" s="278"/>
      <c r="T793" s="282"/>
    </row>
    <row r="794" spans="1:20" s="268" customFormat="1" x14ac:dyDescent="0.25">
      <c r="A794" s="278"/>
      <c r="T794" s="282"/>
    </row>
    <row r="795" spans="1:20" s="268" customFormat="1" x14ac:dyDescent="0.25">
      <c r="A795" s="278"/>
      <c r="T795" s="282"/>
    </row>
    <row r="796" spans="1:20" s="268" customFormat="1" x14ac:dyDescent="0.25">
      <c r="A796" s="278"/>
      <c r="T796" s="282"/>
    </row>
    <row r="797" spans="1:20" s="268" customFormat="1" x14ac:dyDescent="0.25">
      <c r="A797" s="278"/>
      <c r="T797" s="282"/>
    </row>
    <row r="798" spans="1:20" s="268" customFormat="1" x14ac:dyDescent="0.25">
      <c r="A798" s="278"/>
      <c r="T798" s="282"/>
    </row>
    <row r="799" spans="1:20" s="268" customFormat="1" x14ac:dyDescent="0.25">
      <c r="A799" s="278"/>
      <c r="T799" s="282"/>
    </row>
    <row r="800" spans="1:20" s="268" customFormat="1" x14ac:dyDescent="0.25">
      <c r="A800" s="278"/>
      <c r="T800" s="282"/>
    </row>
    <row r="801" spans="1:20" s="268" customFormat="1" x14ac:dyDescent="0.25">
      <c r="A801" s="278"/>
      <c r="T801" s="282"/>
    </row>
    <row r="802" spans="1:20" s="268" customFormat="1" x14ac:dyDescent="0.25">
      <c r="A802" s="278"/>
      <c r="T802" s="282"/>
    </row>
    <row r="803" spans="1:20" s="268" customFormat="1" x14ac:dyDescent="0.25">
      <c r="A803" s="278"/>
      <c r="T803" s="282"/>
    </row>
    <row r="804" spans="1:20" s="268" customFormat="1" x14ac:dyDescent="0.25">
      <c r="A804" s="278"/>
      <c r="T804" s="282"/>
    </row>
    <row r="805" spans="1:20" s="268" customFormat="1" x14ac:dyDescent="0.25">
      <c r="A805" s="278"/>
      <c r="T805" s="282"/>
    </row>
    <row r="806" spans="1:20" s="268" customFormat="1" x14ac:dyDescent="0.25">
      <c r="A806" s="278"/>
      <c r="T806" s="282"/>
    </row>
    <row r="807" spans="1:20" s="268" customFormat="1" x14ac:dyDescent="0.25">
      <c r="A807" s="278"/>
      <c r="T807" s="282"/>
    </row>
    <row r="808" spans="1:20" s="268" customFormat="1" x14ac:dyDescent="0.25">
      <c r="A808" s="278"/>
      <c r="T808" s="282"/>
    </row>
    <row r="809" spans="1:20" s="268" customFormat="1" x14ac:dyDescent="0.25">
      <c r="A809" s="278"/>
      <c r="T809" s="282"/>
    </row>
    <row r="810" spans="1:20" s="268" customFormat="1" x14ac:dyDescent="0.25">
      <c r="A810" s="278"/>
      <c r="T810" s="282"/>
    </row>
    <row r="811" spans="1:20" s="268" customFormat="1" x14ac:dyDescent="0.25">
      <c r="A811" s="278"/>
      <c r="T811" s="282"/>
    </row>
    <row r="812" spans="1:20" s="268" customFormat="1" x14ac:dyDescent="0.25">
      <c r="A812" s="278"/>
      <c r="T812" s="282"/>
    </row>
    <row r="813" spans="1:20" s="268" customFormat="1" x14ac:dyDescent="0.25">
      <c r="A813" s="278"/>
      <c r="T813" s="282"/>
    </row>
    <row r="814" spans="1:20" s="268" customFormat="1" x14ac:dyDescent="0.25">
      <c r="A814" s="278"/>
      <c r="T814" s="282"/>
    </row>
    <row r="815" spans="1:20" s="268" customFormat="1" x14ac:dyDescent="0.25">
      <c r="A815" s="278"/>
      <c r="T815" s="282"/>
    </row>
    <row r="816" spans="1:20" s="268" customFormat="1" x14ac:dyDescent="0.25">
      <c r="A816" s="278"/>
      <c r="T816" s="282"/>
    </row>
    <row r="817" spans="1:20" s="268" customFormat="1" x14ac:dyDescent="0.25">
      <c r="A817" s="278"/>
      <c r="T817" s="282"/>
    </row>
    <row r="818" spans="1:20" s="268" customFormat="1" x14ac:dyDescent="0.25">
      <c r="A818" s="278"/>
      <c r="T818" s="282"/>
    </row>
    <row r="819" spans="1:20" s="268" customFormat="1" x14ac:dyDescent="0.25">
      <c r="A819" s="278"/>
      <c r="T819" s="282"/>
    </row>
    <row r="820" spans="1:20" s="268" customFormat="1" x14ac:dyDescent="0.25">
      <c r="A820" s="278"/>
      <c r="T820" s="282"/>
    </row>
    <row r="821" spans="1:20" s="268" customFormat="1" x14ac:dyDescent="0.25">
      <c r="A821" s="278"/>
      <c r="T821" s="282"/>
    </row>
    <row r="822" spans="1:20" s="268" customFormat="1" x14ac:dyDescent="0.25">
      <c r="A822" s="278"/>
      <c r="T822" s="282"/>
    </row>
    <row r="823" spans="1:20" s="268" customFormat="1" x14ac:dyDescent="0.25">
      <c r="A823" s="278"/>
      <c r="T823" s="282"/>
    </row>
    <row r="824" spans="1:20" s="268" customFormat="1" x14ac:dyDescent="0.25">
      <c r="A824" s="278"/>
      <c r="T824" s="282"/>
    </row>
    <row r="825" spans="1:20" s="268" customFormat="1" x14ac:dyDescent="0.25">
      <c r="A825" s="278"/>
      <c r="T825" s="282"/>
    </row>
    <row r="826" spans="1:20" s="268" customFormat="1" x14ac:dyDescent="0.25">
      <c r="A826" s="278"/>
      <c r="T826" s="282"/>
    </row>
    <row r="827" spans="1:20" s="268" customFormat="1" x14ac:dyDescent="0.25">
      <c r="A827" s="278"/>
      <c r="T827" s="282"/>
    </row>
    <row r="828" spans="1:20" s="268" customFormat="1" x14ac:dyDescent="0.25">
      <c r="A828" s="278"/>
      <c r="T828" s="282"/>
    </row>
    <row r="829" spans="1:20" s="268" customFormat="1" x14ac:dyDescent="0.25">
      <c r="A829" s="278"/>
      <c r="T829" s="282"/>
    </row>
    <row r="830" spans="1:20" s="268" customFormat="1" x14ac:dyDescent="0.25">
      <c r="A830" s="278"/>
      <c r="T830" s="282"/>
    </row>
    <row r="831" spans="1:20" s="268" customFormat="1" x14ac:dyDescent="0.25">
      <c r="A831" s="278"/>
      <c r="T831" s="282"/>
    </row>
    <row r="832" spans="1:20" s="268" customFormat="1" x14ac:dyDescent="0.25">
      <c r="A832" s="278"/>
      <c r="T832" s="282"/>
    </row>
    <row r="833" spans="1:20" s="268" customFormat="1" x14ac:dyDescent="0.25">
      <c r="A833" s="278"/>
      <c r="T833" s="282"/>
    </row>
    <row r="834" spans="1:20" s="268" customFormat="1" x14ac:dyDescent="0.25">
      <c r="A834" s="278"/>
      <c r="T834" s="282"/>
    </row>
    <row r="835" spans="1:20" s="268" customFormat="1" x14ac:dyDescent="0.25">
      <c r="A835" s="278"/>
      <c r="T835" s="282"/>
    </row>
    <row r="836" spans="1:20" s="268" customFormat="1" x14ac:dyDescent="0.25">
      <c r="A836" s="278"/>
      <c r="T836" s="282"/>
    </row>
    <row r="837" spans="1:20" s="268" customFormat="1" x14ac:dyDescent="0.25">
      <c r="A837" s="278"/>
      <c r="T837" s="282"/>
    </row>
    <row r="838" spans="1:20" s="268" customFormat="1" x14ac:dyDescent="0.25">
      <c r="A838" s="278"/>
      <c r="T838" s="282"/>
    </row>
    <row r="839" spans="1:20" s="268" customFormat="1" x14ac:dyDescent="0.25">
      <c r="A839" s="278"/>
      <c r="T839" s="282"/>
    </row>
    <row r="840" spans="1:20" s="268" customFormat="1" x14ac:dyDescent="0.25">
      <c r="A840" s="278"/>
      <c r="T840" s="282"/>
    </row>
    <row r="841" spans="1:20" s="268" customFormat="1" x14ac:dyDescent="0.25">
      <c r="A841" s="278"/>
      <c r="T841" s="282"/>
    </row>
    <row r="842" spans="1:20" s="268" customFormat="1" x14ac:dyDescent="0.25">
      <c r="A842" s="278"/>
      <c r="T842" s="282"/>
    </row>
    <row r="843" spans="1:20" s="268" customFormat="1" x14ac:dyDescent="0.25">
      <c r="A843" s="278"/>
      <c r="T843" s="282"/>
    </row>
    <row r="844" spans="1:20" s="268" customFormat="1" x14ac:dyDescent="0.25">
      <c r="A844" s="278"/>
      <c r="T844" s="282"/>
    </row>
    <row r="845" spans="1:20" s="268" customFormat="1" x14ac:dyDescent="0.25">
      <c r="A845" s="278"/>
      <c r="T845" s="282"/>
    </row>
    <row r="846" spans="1:20" s="268" customFormat="1" x14ac:dyDescent="0.25">
      <c r="A846" s="278"/>
      <c r="T846" s="282"/>
    </row>
    <row r="847" spans="1:20" s="268" customFormat="1" x14ac:dyDescent="0.25">
      <c r="A847" s="278"/>
      <c r="T847" s="282"/>
    </row>
    <row r="848" spans="1:20" s="268" customFormat="1" x14ac:dyDescent="0.25">
      <c r="A848" s="278"/>
      <c r="T848" s="282"/>
    </row>
    <row r="849" spans="1:20" s="268" customFormat="1" x14ac:dyDescent="0.25">
      <c r="A849" s="278"/>
      <c r="T849" s="282"/>
    </row>
    <row r="850" spans="1:20" s="268" customFormat="1" x14ac:dyDescent="0.25">
      <c r="A850" s="278"/>
      <c r="T850" s="282"/>
    </row>
    <row r="851" spans="1:20" s="268" customFormat="1" x14ac:dyDescent="0.25">
      <c r="A851" s="278"/>
      <c r="T851" s="282"/>
    </row>
    <row r="852" spans="1:20" s="268" customFormat="1" x14ac:dyDescent="0.25">
      <c r="A852" s="278"/>
      <c r="T852" s="282"/>
    </row>
    <row r="853" spans="1:20" s="268" customFormat="1" x14ac:dyDescent="0.25">
      <c r="A853" s="278"/>
      <c r="T853" s="282"/>
    </row>
    <row r="854" spans="1:20" s="268" customFormat="1" x14ac:dyDescent="0.25">
      <c r="A854" s="278"/>
      <c r="T854" s="282"/>
    </row>
    <row r="855" spans="1:20" s="268" customFormat="1" x14ac:dyDescent="0.25">
      <c r="A855" s="278"/>
      <c r="T855" s="282"/>
    </row>
    <row r="856" spans="1:20" s="268" customFormat="1" x14ac:dyDescent="0.25">
      <c r="A856" s="278"/>
      <c r="T856" s="282"/>
    </row>
    <row r="857" spans="1:20" s="268" customFormat="1" x14ac:dyDescent="0.25">
      <c r="A857" s="278"/>
      <c r="T857" s="282"/>
    </row>
    <row r="858" spans="1:20" s="268" customFormat="1" x14ac:dyDescent="0.25">
      <c r="A858" s="278"/>
      <c r="T858" s="282"/>
    </row>
    <row r="859" spans="1:20" s="268" customFormat="1" x14ac:dyDescent="0.25">
      <c r="A859" s="278"/>
      <c r="T859" s="282"/>
    </row>
    <row r="860" spans="1:20" s="268" customFormat="1" x14ac:dyDescent="0.25">
      <c r="A860" s="278"/>
      <c r="T860" s="282"/>
    </row>
    <row r="861" spans="1:20" s="268" customFormat="1" x14ac:dyDescent="0.25">
      <c r="A861" s="278"/>
      <c r="T861" s="282"/>
    </row>
    <row r="862" spans="1:20" s="268" customFormat="1" x14ac:dyDescent="0.25">
      <c r="A862" s="278"/>
      <c r="T862" s="282"/>
    </row>
    <row r="863" spans="1:20" s="268" customFormat="1" x14ac:dyDescent="0.25">
      <c r="A863" s="278"/>
      <c r="T863" s="282"/>
    </row>
    <row r="864" spans="1:20" s="268" customFormat="1" x14ac:dyDescent="0.25">
      <c r="A864" s="278"/>
      <c r="T864" s="282"/>
    </row>
    <row r="865" spans="1:20" s="268" customFormat="1" x14ac:dyDescent="0.25">
      <c r="A865" s="278"/>
      <c r="T865" s="282"/>
    </row>
    <row r="866" spans="1:20" s="268" customFormat="1" x14ac:dyDescent="0.25">
      <c r="A866" s="278"/>
      <c r="T866" s="282"/>
    </row>
    <row r="867" spans="1:20" s="268" customFormat="1" x14ac:dyDescent="0.25">
      <c r="A867" s="278"/>
      <c r="T867" s="282"/>
    </row>
    <row r="868" spans="1:20" s="268" customFormat="1" x14ac:dyDescent="0.25">
      <c r="A868" s="278"/>
      <c r="T868" s="282"/>
    </row>
    <row r="869" spans="1:20" s="268" customFormat="1" x14ac:dyDescent="0.25">
      <c r="A869" s="278"/>
      <c r="T869" s="282"/>
    </row>
    <row r="870" spans="1:20" s="268" customFormat="1" x14ac:dyDescent="0.25">
      <c r="A870" s="278"/>
      <c r="T870" s="282"/>
    </row>
    <row r="871" spans="1:20" s="268" customFormat="1" x14ac:dyDescent="0.25">
      <c r="A871" s="278"/>
      <c r="T871" s="282"/>
    </row>
    <row r="872" spans="1:20" s="268" customFormat="1" x14ac:dyDescent="0.25">
      <c r="A872" s="278"/>
      <c r="T872" s="282"/>
    </row>
    <row r="873" spans="1:20" s="268" customFormat="1" x14ac:dyDescent="0.25">
      <c r="A873" s="278"/>
      <c r="T873" s="282"/>
    </row>
    <row r="874" spans="1:20" s="268" customFormat="1" x14ac:dyDescent="0.25">
      <c r="A874" s="278"/>
      <c r="T874" s="282"/>
    </row>
    <row r="875" spans="1:20" s="268" customFormat="1" x14ac:dyDescent="0.25">
      <c r="A875" s="278"/>
      <c r="T875" s="282"/>
    </row>
    <row r="876" spans="1:20" s="268" customFormat="1" x14ac:dyDescent="0.25">
      <c r="A876" s="278"/>
      <c r="T876" s="282"/>
    </row>
    <row r="877" spans="1:20" s="268" customFormat="1" x14ac:dyDescent="0.25">
      <c r="A877" s="278"/>
      <c r="T877" s="282"/>
    </row>
    <row r="878" spans="1:20" s="268" customFormat="1" x14ac:dyDescent="0.25">
      <c r="A878" s="278"/>
      <c r="T878" s="282"/>
    </row>
    <row r="879" spans="1:20" s="268" customFormat="1" x14ac:dyDescent="0.25">
      <c r="A879" s="278"/>
      <c r="T879" s="282"/>
    </row>
    <row r="880" spans="1:20" s="268" customFormat="1" x14ac:dyDescent="0.25">
      <c r="A880" s="278"/>
      <c r="T880" s="282"/>
    </row>
    <row r="881" spans="1:20" s="268" customFormat="1" x14ac:dyDescent="0.25">
      <c r="A881" s="278"/>
      <c r="T881" s="282"/>
    </row>
    <row r="882" spans="1:20" s="268" customFormat="1" x14ac:dyDescent="0.25">
      <c r="A882" s="278"/>
      <c r="T882" s="282"/>
    </row>
    <row r="883" spans="1:20" s="268" customFormat="1" x14ac:dyDescent="0.25">
      <c r="A883" s="278"/>
      <c r="T883" s="282"/>
    </row>
    <row r="884" spans="1:20" s="268" customFormat="1" x14ac:dyDescent="0.25">
      <c r="A884" s="278"/>
      <c r="T884" s="282"/>
    </row>
    <row r="885" spans="1:20" s="268" customFormat="1" x14ac:dyDescent="0.25">
      <c r="A885" s="278"/>
      <c r="T885" s="282"/>
    </row>
    <row r="886" spans="1:20" s="268" customFormat="1" x14ac:dyDescent="0.25">
      <c r="A886" s="278"/>
      <c r="T886" s="282"/>
    </row>
    <row r="887" spans="1:20" s="268" customFormat="1" x14ac:dyDescent="0.25">
      <c r="A887" s="278"/>
      <c r="T887" s="282"/>
    </row>
    <row r="888" spans="1:20" s="268" customFormat="1" x14ac:dyDescent="0.25">
      <c r="A888" s="278"/>
      <c r="T888" s="282"/>
    </row>
    <row r="889" spans="1:20" s="268" customFormat="1" x14ac:dyDescent="0.25">
      <c r="A889" s="278"/>
      <c r="T889" s="282"/>
    </row>
    <row r="890" spans="1:20" s="268" customFormat="1" x14ac:dyDescent="0.25">
      <c r="A890" s="278"/>
      <c r="T890" s="282"/>
    </row>
    <row r="891" spans="1:20" s="268" customFormat="1" x14ac:dyDescent="0.25">
      <c r="A891" s="278"/>
      <c r="T891" s="282"/>
    </row>
    <row r="892" spans="1:20" s="268" customFormat="1" x14ac:dyDescent="0.25">
      <c r="A892" s="278"/>
      <c r="T892" s="282"/>
    </row>
    <row r="893" spans="1:20" s="268" customFormat="1" x14ac:dyDescent="0.25">
      <c r="A893" s="278"/>
      <c r="T893" s="282"/>
    </row>
    <row r="894" spans="1:20" s="268" customFormat="1" x14ac:dyDescent="0.25">
      <c r="A894" s="278"/>
      <c r="T894" s="282"/>
    </row>
    <row r="895" spans="1:20" s="268" customFormat="1" x14ac:dyDescent="0.25">
      <c r="A895" s="278"/>
      <c r="T895" s="282"/>
    </row>
    <row r="896" spans="1:20" s="268" customFormat="1" x14ac:dyDescent="0.25">
      <c r="A896" s="278"/>
      <c r="T896" s="282"/>
    </row>
    <row r="897" spans="1:20" s="268" customFormat="1" x14ac:dyDescent="0.25">
      <c r="A897" s="278"/>
      <c r="T897" s="282"/>
    </row>
    <row r="898" spans="1:20" s="268" customFormat="1" x14ac:dyDescent="0.25">
      <c r="A898" s="278"/>
      <c r="T898" s="282"/>
    </row>
    <row r="899" spans="1:20" s="268" customFormat="1" x14ac:dyDescent="0.25">
      <c r="A899" s="278"/>
      <c r="T899" s="282"/>
    </row>
    <row r="900" spans="1:20" s="268" customFormat="1" x14ac:dyDescent="0.25">
      <c r="A900" s="278"/>
      <c r="T900" s="282"/>
    </row>
    <row r="901" spans="1:20" s="268" customFormat="1" x14ac:dyDescent="0.25">
      <c r="A901" s="278"/>
      <c r="T901" s="282"/>
    </row>
    <row r="902" spans="1:20" s="268" customFormat="1" x14ac:dyDescent="0.25">
      <c r="A902" s="278"/>
      <c r="T902" s="282"/>
    </row>
    <row r="903" spans="1:20" s="268" customFormat="1" x14ac:dyDescent="0.25">
      <c r="A903" s="278"/>
      <c r="T903" s="282"/>
    </row>
    <row r="904" spans="1:20" s="268" customFormat="1" x14ac:dyDescent="0.25">
      <c r="A904" s="278"/>
      <c r="T904" s="282"/>
    </row>
    <row r="905" spans="1:20" s="268" customFormat="1" x14ac:dyDescent="0.25">
      <c r="A905" s="278"/>
      <c r="T905" s="282"/>
    </row>
    <row r="906" spans="1:20" s="268" customFormat="1" x14ac:dyDescent="0.25">
      <c r="A906" s="278"/>
      <c r="T906" s="282"/>
    </row>
    <row r="907" spans="1:20" s="268" customFormat="1" x14ac:dyDescent="0.25">
      <c r="A907" s="278"/>
      <c r="T907" s="282"/>
    </row>
    <row r="908" spans="1:20" s="268" customFormat="1" x14ac:dyDescent="0.25">
      <c r="A908" s="278"/>
      <c r="T908" s="282"/>
    </row>
    <row r="909" spans="1:20" s="268" customFormat="1" x14ac:dyDescent="0.25">
      <c r="A909" s="278"/>
      <c r="T909" s="282"/>
    </row>
    <row r="910" spans="1:20" s="268" customFormat="1" x14ac:dyDescent="0.25">
      <c r="A910" s="278"/>
      <c r="T910" s="282"/>
    </row>
    <row r="911" spans="1:20" s="268" customFormat="1" x14ac:dyDescent="0.25">
      <c r="A911" s="278"/>
      <c r="T911" s="282"/>
    </row>
    <row r="912" spans="1:20" s="268" customFormat="1" x14ac:dyDescent="0.25">
      <c r="A912" s="278"/>
      <c r="T912" s="282"/>
    </row>
    <row r="913" spans="1:20" s="268" customFormat="1" x14ac:dyDescent="0.25">
      <c r="A913" s="278"/>
      <c r="T913" s="282"/>
    </row>
    <row r="914" spans="1:20" s="268" customFormat="1" x14ac:dyDescent="0.25">
      <c r="A914" s="278"/>
      <c r="T914" s="282"/>
    </row>
    <row r="915" spans="1:20" s="268" customFormat="1" x14ac:dyDescent="0.25">
      <c r="A915" s="278"/>
      <c r="T915" s="282"/>
    </row>
    <row r="916" spans="1:20" s="268" customFormat="1" x14ac:dyDescent="0.25">
      <c r="A916" s="278"/>
      <c r="T916" s="282"/>
    </row>
    <row r="917" spans="1:20" s="268" customFormat="1" x14ac:dyDescent="0.25">
      <c r="A917" s="278"/>
      <c r="T917" s="282"/>
    </row>
    <row r="918" spans="1:20" s="268" customFormat="1" x14ac:dyDescent="0.25">
      <c r="A918" s="278"/>
      <c r="T918" s="282"/>
    </row>
    <row r="919" spans="1:20" s="268" customFormat="1" x14ac:dyDescent="0.25">
      <c r="A919" s="278"/>
      <c r="T919" s="282"/>
    </row>
    <row r="920" spans="1:20" s="268" customFormat="1" x14ac:dyDescent="0.25">
      <c r="A920" s="278"/>
      <c r="T920" s="282"/>
    </row>
    <row r="921" spans="1:20" s="268" customFormat="1" x14ac:dyDescent="0.25">
      <c r="A921" s="278"/>
      <c r="T921" s="282"/>
    </row>
    <row r="922" spans="1:20" s="268" customFormat="1" x14ac:dyDescent="0.25">
      <c r="A922" s="278"/>
      <c r="T922" s="282"/>
    </row>
    <row r="923" spans="1:20" s="268" customFormat="1" x14ac:dyDescent="0.25">
      <c r="A923" s="278"/>
      <c r="T923" s="282"/>
    </row>
    <row r="924" spans="1:20" s="268" customFormat="1" x14ac:dyDescent="0.25">
      <c r="A924" s="278"/>
      <c r="T924" s="282"/>
    </row>
    <row r="925" spans="1:20" s="268" customFormat="1" x14ac:dyDescent="0.25">
      <c r="A925" s="278"/>
      <c r="T925" s="282"/>
    </row>
    <row r="926" spans="1:20" s="268" customFormat="1" x14ac:dyDescent="0.25">
      <c r="A926" s="278"/>
      <c r="T926" s="282"/>
    </row>
    <row r="927" spans="1:20" s="268" customFormat="1" x14ac:dyDescent="0.25">
      <c r="A927" s="278"/>
      <c r="T927" s="282"/>
    </row>
    <row r="928" spans="1:20" s="268" customFormat="1" x14ac:dyDescent="0.25">
      <c r="A928" s="278"/>
      <c r="T928" s="282"/>
    </row>
    <row r="929" spans="1:20" s="268" customFormat="1" x14ac:dyDescent="0.25">
      <c r="A929" s="278"/>
      <c r="T929" s="282"/>
    </row>
    <row r="930" spans="1:20" s="268" customFormat="1" x14ac:dyDescent="0.25">
      <c r="A930" s="278"/>
      <c r="T930" s="282"/>
    </row>
    <row r="931" spans="1:20" s="268" customFormat="1" x14ac:dyDescent="0.25">
      <c r="A931" s="278"/>
      <c r="T931" s="282"/>
    </row>
    <row r="932" spans="1:20" s="268" customFormat="1" x14ac:dyDescent="0.25">
      <c r="A932" s="278"/>
      <c r="T932" s="282"/>
    </row>
    <row r="933" spans="1:20" s="268" customFormat="1" x14ac:dyDescent="0.25">
      <c r="A933" s="278"/>
      <c r="T933" s="282"/>
    </row>
    <row r="934" spans="1:20" s="268" customFormat="1" x14ac:dyDescent="0.25">
      <c r="A934" s="278"/>
      <c r="T934" s="282"/>
    </row>
    <row r="935" spans="1:20" s="268" customFormat="1" x14ac:dyDescent="0.25">
      <c r="A935" s="278"/>
      <c r="T935" s="282"/>
    </row>
    <row r="936" spans="1:20" s="268" customFormat="1" x14ac:dyDescent="0.25">
      <c r="A936" s="278"/>
      <c r="T936" s="282"/>
    </row>
    <row r="937" spans="1:20" s="268" customFormat="1" x14ac:dyDescent="0.25">
      <c r="A937" s="278"/>
      <c r="T937" s="282"/>
    </row>
    <row r="938" spans="1:20" s="268" customFormat="1" x14ac:dyDescent="0.25">
      <c r="A938" s="278"/>
      <c r="T938" s="282"/>
    </row>
    <row r="939" spans="1:20" s="268" customFormat="1" x14ac:dyDescent="0.25">
      <c r="A939" s="278"/>
      <c r="T939" s="282"/>
    </row>
    <row r="940" spans="1:20" s="268" customFormat="1" x14ac:dyDescent="0.25">
      <c r="A940" s="278"/>
      <c r="T940" s="282"/>
    </row>
    <row r="941" spans="1:20" s="268" customFormat="1" x14ac:dyDescent="0.25">
      <c r="A941" s="278"/>
      <c r="T941" s="282"/>
    </row>
    <row r="942" spans="1:20" s="268" customFormat="1" x14ac:dyDescent="0.25">
      <c r="A942" s="278"/>
      <c r="T942" s="282"/>
    </row>
    <row r="943" spans="1:20" s="268" customFormat="1" x14ac:dyDescent="0.25">
      <c r="A943" s="278"/>
      <c r="T943" s="282"/>
    </row>
    <row r="944" spans="1:20" s="268" customFormat="1" x14ac:dyDescent="0.25">
      <c r="A944" s="278"/>
      <c r="T944" s="282"/>
    </row>
    <row r="945" spans="1:20" s="268" customFormat="1" x14ac:dyDescent="0.25">
      <c r="A945" s="278"/>
      <c r="T945" s="282"/>
    </row>
    <row r="946" spans="1:20" s="268" customFormat="1" x14ac:dyDescent="0.25">
      <c r="A946" s="278"/>
      <c r="T946" s="282"/>
    </row>
    <row r="947" spans="1:20" s="268" customFormat="1" x14ac:dyDescent="0.25">
      <c r="A947" s="278"/>
      <c r="T947" s="282"/>
    </row>
    <row r="948" spans="1:20" s="268" customFormat="1" x14ac:dyDescent="0.25">
      <c r="A948" s="278"/>
      <c r="T948" s="282"/>
    </row>
    <row r="949" spans="1:20" s="268" customFormat="1" x14ac:dyDescent="0.25">
      <c r="A949" s="278"/>
      <c r="T949" s="282"/>
    </row>
    <row r="950" spans="1:20" s="268" customFormat="1" x14ac:dyDescent="0.25">
      <c r="A950" s="278"/>
      <c r="T950" s="282"/>
    </row>
    <row r="951" spans="1:20" s="268" customFormat="1" x14ac:dyDescent="0.25">
      <c r="A951" s="278"/>
      <c r="T951" s="282"/>
    </row>
    <row r="952" spans="1:20" s="268" customFormat="1" x14ac:dyDescent="0.25">
      <c r="A952" s="278"/>
      <c r="T952" s="282"/>
    </row>
    <row r="953" spans="1:20" s="268" customFormat="1" x14ac:dyDescent="0.25">
      <c r="A953" s="278"/>
      <c r="T953" s="282"/>
    </row>
    <row r="954" spans="1:20" s="268" customFormat="1" x14ac:dyDescent="0.25">
      <c r="A954" s="278"/>
      <c r="T954" s="282"/>
    </row>
    <row r="955" spans="1:20" s="268" customFormat="1" x14ac:dyDescent="0.25">
      <c r="A955" s="278"/>
      <c r="T955" s="282"/>
    </row>
    <row r="956" spans="1:20" s="268" customFormat="1" x14ac:dyDescent="0.25">
      <c r="A956" s="278"/>
      <c r="T956" s="282"/>
    </row>
    <row r="957" spans="1:20" s="268" customFormat="1" x14ac:dyDescent="0.25">
      <c r="A957" s="278"/>
      <c r="T957" s="282"/>
    </row>
    <row r="958" spans="1:20" s="268" customFormat="1" x14ac:dyDescent="0.25">
      <c r="A958" s="278"/>
      <c r="T958" s="282"/>
    </row>
    <row r="959" spans="1:20" s="268" customFormat="1" x14ac:dyDescent="0.25">
      <c r="A959" s="278"/>
      <c r="T959" s="282"/>
    </row>
    <row r="960" spans="1:20" s="268" customFormat="1" x14ac:dyDescent="0.25">
      <c r="A960" s="278"/>
      <c r="T960" s="282"/>
    </row>
    <row r="961" spans="1:20" s="268" customFormat="1" x14ac:dyDescent="0.25">
      <c r="A961" s="278"/>
      <c r="T961" s="282"/>
    </row>
    <row r="962" spans="1:20" s="268" customFormat="1" x14ac:dyDescent="0.25">
      <c r="A962" s="278"/>
      <c r="T962" s="282"/>
    </row>
    <row r="963" spans="1:20" s="268" customFormat="1" x14ac:dyDescent="0.25">
      <c r="A963" s="278"/>
      <c r="T963" s="282"/>
    </row>
    <row r="964" spans="1:20" s="268" customFormat="1" x14ac:dyDescent="0.25">
      <c r="A964" s="278"/>
      <c r="T964" s="282"/>
    </row>
    <row r="965" spans="1:20" s="268" customFormat="1" x14ac:dyDescent="0.25">
      <c r="A965" s="278"/>
      <c r="T965" s="282"/>
    </row>
    <row r="966" spans="1:20" s="268" customFormat="1" x14ac:dyDescent="0.25">
      <c r="A966" s="278"/>
      <c r="T966" s="282"/>
    </row>
    <row r="967" spans="1:20" s="268" customFormat="1" x14ac:dyDescent="0.25">
      <c r="A967" s="278"/>
      <c r="T967" s="282"/>
    </row>
    <row r="968" spans="1:20" s="268" customFormat="1" x14ac:dyDescent="0.25">
      <c r="A968" s="278"/>
      <c r="T968" s="282"/>
    </row>
    <row r="969" spans="1:20" s="268" customFormat="1" x14ac:dyDescent="0.25">
      <c r="A969" s="278"/>
      <c r="T969" s="282"/>
    </row>
    <row r="970" spans="1:20" s="268" customFormat="1" x14ac:dyDescent="0.25">
      <c r="A970" s="278"/>
      <c r="T970" s="282"/>
    </row>
    <row r="971" spans="1:20" s="268" customFormat="1" x14ac:dyDescent="0.25">
      <c r="A971" s="278"/>
      <c r="T971" s="282"/>
    </row>
    <row r="972" spans="1:20" s="268" customFormat="1" x14ac:dyDescent="0.25">
      <c r="A972" s="278"/>
      <c r="T972" s="282"/>
    </row>
    <row r="973" spans="1:20" s="268" customFormat="1" x14ac:dyDescent="0.25">
      <c r="A973" s="278"/>
      <c r="T973" s="282"/>
    </row>
    <row r="974" spans="1:20" s="268" customFormat="1" x14ac:dyDescent="0.25">
      <c r="A974" s="278"/>
      <c r="T974" s="282"/>
    </row>
    <row r="975" spans="1:20" s="268" customFormat="1" x14ac:dyDescent="0.25">
      <c r="A975" s="278"/>
      <c r="T975" s="282"/>
    </row>
    <row r="976" spans="1:20" s="268" customFormat="1" x14ac:dyDescent="0.25">
      <c r="A976" s="278"/>
      <c r="T976" s="282"/>
    </row>
    <row r="977" spans="1:20" s="268" customFormat="1" x14ac:dyDescent="0.25">
      <c r="A977" s="278"/>
      <c r="T977" s="282"/>
    </row>
    <row r="978" spans="1:20" s="268" customFormat="1" x14ac:dyDescent="0.25">
      <c r="A978" s="278"/>
      <c r="T978" s="282"/>
    </row>
    <row r="979" spans="1:20" s="268" customFormat="1" x14ac:dyDescent="0.25">
      <c r="A979" s="278"/>
      <c r="T979" s="282"/>
    </row>
    <row r="980" spans="1:20" s="268" customFormat="1" x14ac:dyDescent="0.25">
      <c r="A980" s="278"/>
      <c r="T980" s="282"/>
    </row>
    <row r="981" spans="1:20" s="268" customFormat="1" x14ac:dyDescent="0.25">
      <c r="A981" s="278"/>
      <c r="T981" s="282"/>
    </row>
    <row r="982" spans="1:20" s="268" customFormat="1" x14ac:dyDescent="0.25">
      <c r="A982" s="278"/>
      <c r="T982" s="282"/>
    </row>
    <row r="983" spans="1:20" s="268" customFormat="1" x14ac:dyDescent="0.25">
      <c r="A983" s="278"/>
      <c r="T983" s="282"/>
    </row>
    <row r="984" spans="1:20" s="268" customFormat="1" x14ac:dyDescent="0.25">
      <c r="A984" s="278"/>
      <c r="T984" s="282"/>
    </row>
    <row r="985" spans="1:20" s="268" customFormat="1" x14ac:dyDescent="0.25">
      <c r="A985" s="278"/>
      <c r="T985" s="282"/>
    </row>
    <row r="986" spans="1:20" s="268" customFormat="1" x14ac:dyDescent="0.25">
      <c r="A986" s="278"/>
      <c r="T986" s="282"/>
    </row>
    <row r="987" spans="1:20" s="268" customFormat="1" x14ac:dyDescent="0.25">
      <c r="A987" s="278"/>
      <c r="T987" s="282"/>
    </row>
    <row r="988" spans="1:20" s="268" customFormat="1" x14ac:dyDescent="0.25">
      <c r="A988" s="278"/>
      <c r="T988" s="282"/>
    </row>
    <row r="989" spans="1:20" s="268" customFormat="1" x14ac:dyDescent="0.25">
      <c r="A989" s="278"/>
      <c r="T989" s="282"/>
    </row>
    <row r="990" spans="1:20" s="268" customFormat="1" x14ac:dyDescent="0.25">
      <c r="A990" s="278"/>
      <c r="T990" s="282"/>
    </row>
    <row r="991" spans="1:20" s="268" customFormat="1" x14ac:dyDescent="0.25">
      <c r="A991" s="278"/>
      <c r="T991" s="282"/>
    </row>
    <row r="992" spans="1:20" s="268" customFormat="1" x14ac:dyDescent="0.25">
      <c r="A992" s="278"/>
      <c r="T992" s="282"/>
    </row>
    <row r="993" spans="1:20" s="268" customFormat="1" x14ac:dyDescent="0.25">
      <c r="A993" s="278"/>
      <c r="T993" s="282"/>
    </row>
    <row r="994" spans="1:20" s="268" customFormat="1" x14ac:dyDescent="0.25">
      <c r="A994" s="278"/>
      <c r="T994" s="282"/>
    </row>
    <row r="995" spans="1:20" s="268" customFormat="1" x14ac:dyDescent="0.25">
      <c r="A995" s="278"/>
      <c r="T995" s="282"/>
    </row>
    <row r="996" spans="1:20" s="268" customFormat="1" x14ac:dyDescent="0.25">
      <c r="A996" s="278"/>
      <c r="T996" s="282"/>
    </row>
    <row r="997" spans="1:20" s="268" customFormat="1" x14ac:dyDescent="0.25">
      <c r="A997" s="278"/>
      <c r="T997" s="282"/>
    </row>
    <row r="998" spans="1:20" s="268" customFormat="1" x14ac:dyDescent="0.25">
      <c r="A998" s="278"/>
      <c r="T998" s="282"/>
    </row>
    <row r="999" spans="1:20" s="268" customFormat="1" x14ac:dyDescent="0.25">
      <c r="A999" s="278"/>
      <c r="T999" s="282"/>
    </row>
    <row r="1000" spans="1:20" s="268" customFormat="1" x14ac:dyDescent="0.25">
      <c r="A1000" s="278"/>
      <c r="T1000" s="282"/>
    </row>
    <row r="1001" spans="1:20" s="268" customFormat="1" x14ac:dyDescent="0.25">
      <c r="A1001" s="278"/>
      <c r="T1001" s="282"/>
    </row>
    <row r="1002" spans="1:20" s="268" customFormat="1" x14ac:dyDescent="0.25">
      <c r="A1002" s="278"/>
      <c r="T1002" s="282"/>
    </row>
    <row r="1003" spans="1:20" s="268" customFormat="1" x14ac:dyDescent="0.25">
      <c r="A1003" s="278"/>
      <c r="T1003" s="282"/>
    </row>
    <row r="1004" spans="1:20" s="268" customFormat="1" x14ac:dyDescent="0.25">
      <c r="A1004" s="278"/>
      <c r="T1004" s="282"/>
    </row>
    <row r="1005" spans="1:20" s="268" customFormat="1" x14ac:dyDescent="0.25">
      <c r="A1005" s="278"/>
      <c r="T1005" s="282"/>
    </row>
    <row r="1006" spans="1:20" s="268" customFormat="1" x14ac:dyDescent="0.25">
      <c r="A1006" s="278"/>
      <c r="T1006" s="282"/>
    </row>
    <row r="1007" spans="1:20" s="268" customFormat="1" x14ac:dyDescent="0.25">
      <c r="A1007" s="278"/>
      <c r="T1007" s="282"/>
    </row>
    <row r="1008" spans="1:20" s="268" customFormat="1" x14ac:dyDescent="0.25">
      <c r="A1008" s="278"/>
      <c r="T1008" s="282"/>
    </row>
    <row r="1009" spans="1:20" s="268" customFormat="1" x14ac:dyDescent="0.25">
      <c r="A1009" s="278"/>
      <c r="T1009" s="282"/>
    </row>
    <row r="1010" spans="1:20" s="268" customFormat="1" x14ac:dyDescent="0.25">
      <c r="A1010" s="278"/>
      <c r="T1010" s="282"/>
    </row>
    <row r="1011" spans="1:20" s="268" customFormat="1" x14ac:dyDescent="0.25">
      <c r="A1011" s="278"/>
      <c r="T1011" s="282"/>
    </row>
    <row r="1012" spans="1:20" s="268" customFormat="1" x14ac:dyDescent="0.25">
      <c r="A1012" s="278"/>
      <c r="T1012" s="282"/>
    </row>
    <row r="1013" spans="1:20" s="268" customFormat="1" x14ac:dyDescent="0.25">
      <c r="A1013" s="278"/>
      <c r="T1013" s="282"/>
    </row>
    <row r="1014" spans="1:20" s="268" customFormat="1" x14ac:dyDescent="0.25">
      <c r="A1014" s="278"/>
      <c r="T1014" s="282"/>
    </row>
    <row r="1015" spans="1:20" s="268" customFormat="1" x14ac:dyDescent="0.25">
      <c r="A1015" s="278"/>
      <c r="T1015" s="282"/>
    </row>
    <row r="1016" spans="1:20" s="268" customFormat="1" x14ac:dyDescent="0.25">
      <c r="A1016" s="278"/>
      <c r="T1016" s="282"/>
    </row>
    <row r="1017" spans="1:20" s="268" customFormat="1" x14ac:dyDescent="0.25">
      <c r="A1017" s="278"/>
      <c r="T1017" s="282"/>
    </row>
    <row r="1018" spans="1:20" s="268" customFormat="1" x14ac:dyDescent="0.25">
      <c r="A1018" s="278"/>
      <c r="T1018" s="282"/>
    </row>
    <row r="1019" spans="1:20" s="268" customFormat="1" x14ac:dyDescent="0.25">
      <c r="A1019" s="278"/>
      <c r="T1019" s="282"/>
    </row>
    <row r="1020" spans="1:20" s="268" customFormat="1" x14ac:dyDescent="0.25">
      <c r="A1020" s="278"/>
      <c r="T1020" s="282"/>
    </row>
    <row r="1021" spans="1:20" s="268" customFormat="1" x14ac:dyDescent="0.25">
      <c r="A1021" s="278"/>
      <c r="T1021" s="282"/>
    </row>
    <row r="1022" spans="1:20" s="268" customFormat="1" x14ac:dyDescent="0.25">
      <c r="A1022" s="278"/>
      <c r="T1022" s="282"/>
    </row>
    <row r="1023" spans="1:20" s="268" customFormat="1" x14ac:dyDescent="0.25">
      <c r="A1023" s="278"/>
      <c r="T1023" s="282"/>
    </row>
    <row r="1024" spans="1:20" s="268" customFormat="1" x14ac:dyDescent="0.25">
      <c r="A1024" s="278"/>
      <c r="T1024" s="282"/>
    </row>
    <row r="1025" spans="1:20" s="268" customFormat="1" x14ac:dyDescent="0.25">
      <c r="A1025" s="278"/>
      <c r="T1025" s="282"/>
    </row>
    <row r="1026" spans="1:20" s="268" customFormat="1" x14ac:dyDescent="0.25">
      <c r="A1026" s="278"/>
      <c r="T1026" s="282"/>
    </row>
    <row r="1027" spans="1:20" s="268" customFormat="1" x14ac:dyDescent="0.25">
      <c r="A1027" s="278"/>
      <c r="T1027" s="282"/>
    </row>
    <row r="1028" spans="1:20" s="268" customFormat="1" x14ac:dyDescent="0.25">
      <c r="A1028" s="278"/>
      <c r="T1028" s="282"/>
    </row>
    <row r="1029" spans="1:20" s="268" customFormat="1" x14ac:dyDescent="0.25">
      <c r="A1029" s="278"/>
      <c r="T1029" s="282"/>
    </row>
    <row r="1030" spans="1:20" s="268" customFormat="1" x14ac:dyDescent="0.25">
      <c r="A1030" s="278"/>
      <c r="T1030" s="282"/>
    </row>
    <row r="1031" spans="1:20" s="268" customFormat="1" x14ac:dyDescent="0.25">
      <c r="A1031" s="278"/>
      <c r="T1031" s="282"/>
    </row>
    <row r="1032" spans="1:20" s="268" customFormat="1" x14ac:dyDescent="0.25">
      <c r="A1032" s="278"/>
      <c r="T1032" s="282"/>
    </row>
    <row r="1033" spans="1:20" s="268" customFormat="1" x14ac:dyDescent="0.25">
      <c r="A1033" s="278"/>
      <c r="T1033" s="282"/>
    </row>
    <row r="1034" spans="1:20" s="268" customFormat="1" x14ac:dyDescent="0.25">
      <c r="A1034" s="278"/>
      <c r="T1034" s="282"/>
    </row>
    <row r="1035" spans="1:20" s="268" customFormat="1" x14ac:dyDescent="0.25">
      <c r="A1035" s="278"/>
      <c r="T1035" s="282"/>
    </row>
    <row r="1036" spans="1:20" s="268" customFormat="1" x14ac:dyDescent="0.25">
      <c r="A1036" s="278"/>
      <c r="T1036" s="282"/>
    </row>
    <row r="1037" spans="1:20" s="268" customFormat="1" x14ac:dyDescent="0.25">
      <c r="A1037" s="278"/>
      <c r="T1037" s="282"/>
    </row>
    <row r="1038" spans="1:20" s="268" customFormat="1" x14ac:dyDescent="0.25">
      <c r="A1038" s="278"/>
      <c r="T1038" s="282"/>
    </row>
    <row r="1039" spans="1:20" s="268" customFormat="1" x14ac:dyDescent="0.25">
      <c r="A1039" s="278"/>
      <c r="T1039" s="282"/>
    </row>
    <row r="1040" spans="1:20" s="268" customFormat="1" x14ac:dyDescent="0.25">
      <c r="A1040" s="278"/>
      <c r="T1040" s="282"/>
    </row>
    <row r="1041" spans="1:20" s="268" customFormat="1" x14ac:dyDescent="0.25">
      <c r="A1041" s="278"/>
      <c r="T1041" s="282"/>
    </row>
    <row r="1042" spans="1:20" s="268" customFormat="1" x14ac:dyDescent="0.25">
      <c r="A1042" s="278"/>
      <c r="T1042" s="282"/>
    </row>
    <row r="1043" spans="1:20" s="268" customFormat="1" x14ac:dyDescent="0.25">
      <c r="A1043" s="278"/>
      <c r="T1043" s="282"/>
    </row>
    <row r="1044" spans="1:20" s="268" customFormat="1" x14ac:dyDescent="0.25">
      <c r="A1044" s="278"/>
      <c r="T1044" s="282"/>
    </row>
    <row r="1045" spans="1:20" s="268" customFormat="1" x14ac:dyDescent="0.25">
      <c r="A1045" s="278"/>
      <c r="T1045" s="282"/>
    </row>
    <row r="1046" spans="1:20" s="268" customFormat="1" x14ac:dyDescent="0.25">
      <c r="A1046" s="278"/>
      <c r="T1046" s="282"/>
    </row>
    <row r="1047" spans="1:20" s="268" customFormat="1" x14ac:dyDescent="0.25">
      <c r="A1047" s="278"/>
      <c r="T1047" s="282"/>
    </row>
    <row r="1048" spans="1:20" s="268" customFormat="1" x14ac:dyDescent="0.25">
      <c r="A1048" s="278"/>
      <c r="T1048" s="282"/>
    </row>
    <row r="1049" spans="1:20" s="268" customFormat="1" x14ac:dyDescent="0.25">
      <c r="A1049" s="278"/>
      <c r="T1049" s="282"/>
    </row>
    <row r="1050" spans="1:20" s="268" customFormat="1" x14ac:dyDescent="0.25">
      <c r="A1050" s="278"/>
      <c r="T1050" s="282"/>
    </row>
    <row r="1051" spans="1:20" s="268" customFormat="1" x14ac:dyDescent="0.25">
      <c r="A1051" s="278"/>
      <c r="T1051" s="282"/>
    </row>
    <row r="1052" spans="1:20" s="268" customFormat="1" x14ac:dyDescent="0.25">
      <c r="A1052" s="278"/>
      <c r="T1052" s="282"/>
    </row>
    <row r="1053" spans="1:20" s="268" customFormat="1" x14ac:dyDescent="0.25">
      <c r="A1053" s="278"/>
      <c r="T1053" s="282"/>
    </row>
    <row r="1054" spans="1:20" s="268" customFormat="1" x14ac:dyDescent="0.25">
      <c r="A1054" s="278"/>
      <c r="T1054" s="282"/>
    </row>
    <row r="1055" spans="1:20" s="268" customFormat="1" x14ac:dyDescent="0.25">
      <c r="A1055" s="278"/>
      <c r="T1055" s="282"/>
    </row>
    <row r="1056" spans="1:20" s="268" customFormat="1" x14ac:dyDescent="0.25">
      <c r="A1056" s="278"/>
      <c r="T1056" s="282"/>
    </row>
    <row r="1057" spans="1:20" s="268" customFormat="1" x14ac:dyDescent="0.25">
      <c r="A1057" s="278"/>
      <c r="T1057" s="282"/>
    </row>
    <row r="1058" spans="1:20" s="268" customFormat="1" x14ac:dyDescent="0.25">
      <c r="A1058" s="278"/>
      <c r="T1058" s="282"/>
    </row>
    <row r="1059" spans="1:20" s="268" customFormat="1" x14ac:dyDescent="0.25">
      <c r="A1059" s="278"/>
      <c r="T1059" s="282"/>
    </row>
    <row r="1060" spans="1:20" s="268" customFormat="1" x14ac:dyDescent="0.25">
      <c r="A1060" s="278"/>
      <c r="T1060" s="282"/>
    </row>
    <row r="1061" spans="1:20" s="268" customFormat="1" x14ac:dyDescent="0.25">
      <c r="A1061" s="278"/>
      <c r="T1061" s="282"/>
    </row>
    <row r="1062" spans="1:20" s="268" customFormat="1" x14ac:dyDescent="0.25">
      <c r="A1062" s="278"/>
      <c r="T1062" s="282"/>
    </row>
    <row r="1063" spans="1:20" s="268" customFormat="1" x14ac:dyDescent="0.25">
      <c r="A1063" s="278"/>
      <c r="T1063" s="282"/>
    </row>
    <row r="1064" spans="1:20" s="268" customFormat="1" x14ac:dyDescent="0.25">
      <c r="A1064" s="278"/>
      <c r="T1064" s="282"/>
    </row>
    <row r="1065" spans="1:20" s="268" customFormat="1" x14ac:dyDescent="0.25">
      <c r="A1065" s="278"/>
      <c r="T1065" s="282"/>
    </row>
    <row r="1066" spans="1:20" s="268" customFormat="1" x14ac:dyDescent="0.25">
      <c r="A1066" s="278"/>
      <c r="T1066" s="282"/>
    </row>
    <row r="1067" spans="1:20" s="268" customFormat="1" x14ac:dyDescent="0.25">
      <c r="A1067" s="278"/>
      <c r="T1067" s="282"/>
    </row>
    <row r="1068" spans="1:20" s="268" customFormat="1" x14ac:dyDescent="0.25">
      <c r="A1068" s="278"/>
      <c r="T1068" s="282"/>
    </row>
    <row r="1069" spans="1:20" s="268" customFormat="1" x14ac:dyDescent="0.25">
      <c r="A1069" s="278"/>
      <c r="T1069" s="282"/>
    </row>
    <row r="1070" spans="1:20" s="268" customFormat="1" x14ac:dyDescent="0.25">
      <c r="A1070" s="278"/>
      <c r="T1070" s="282"/>
    </row>
    <row r="1071" spans="1:20" s="268" customFormat="1" x14ac:dyDescent="0.25">
      <c r="A1071" s="278"/>
      <c r="T1071" s="282"/>
    </row>
    <row r="1072" spans="1:20" s="268" customFormat="1" x14ac:dyDescent="0.25">
      <c r="A1072" s="278"/>
      <c r="T1072" s="282"/>
    </row>
    <row r="1073" spans="1:20" s="268" customFormat="1" x14ac:dyDescent="0.25">
      <c r="A1073" s="278"/>
      <c r="T1073" s="282"/>
    </row>
    <row r="1074" spans="1:20" s="268" customFormat="1" x14ac:dyDescent="0.25">
      <c r="A1074" s="278"/>
      <c r="T1074" s="282"/>
    </row>
    <row r="1075" spans="1:20" s="268" customFormat="1" x14ac:dyDescent="0.25">
      <c r="A1075" s="278"/>
      <c r="T1075" s="282"/>
    </row>
    <row r="1076" spans="1:20" s="268" customFormat="1" x14ac:dyDescent="0.25">
      <c r="A1076" s="278"/>
      <c r="T1076" s="282"/>
    </row>
    <row r="1077" spans="1:20" s="268" customFormat="1" x14ac:dyDescent="0.25">
      <c r="A1077" s="278"/>
      <c r="T1077" s="282"/>
    </row>
    <row r="1078" spans="1:20" s="268" customFormat="1" x14ac:dyDescent="0.25">
      <c r="A1078" s="278"/>
      <c r="T1078" s="282"/>
    </row>
    <row r="1079" spans="1:20" s="268" customFormat="1" x14ac:dyDescent="0.25">
      <c r="A1079" s="278"/>
      <c r="T1079" s="282"/>
    </row>
    <row r="1080" spans="1:20" s="268" customFormat="1" x14ac:dyDescent="0.25">
      <c r="A1080" s="278"/>
      <c r="T1080" s="282"/>
    </row>
    <row r="1081" spans="1:20" s="268" customFormat="1" x14ac:dyDescent="0.25">
      <c r="A1081" s="278"/>
      <c r="T1081" s="282"/>
    </row>
    <row r="1082" spans="1:20" s="268" customFormat="1" x14ac:dyDescent="0.25">
      <c r="A1082" s="278"/>
      <c r="T1082" s="282"/>
    </row>
    <row r="1083" spans="1:20" s="268" customFormat="1" x14ac:dyDescent="0.25">
      <c r="A1083" s="278"/>
      <c r="T1083" s="282"/>
    </row>
    <row r="1084" spans="1:20" s="268" customFormat="1" x14ac:dyDescent="0.25">
      <c r="A1084" s="278"/>
      <c r="T1084" s="282"/>
    </row>
    <row r="1085" spans="1:20" s="268" customFormat="1" x14ac:dyDescent="0.25">
      <c r="A1085" s="278"/>
      <c r="T1085" s="282"/>
    </row>
    <row r="1086" spans="1:20" s="268" customFormat="1" x14ac:dyDescent="0.25">
      <c r="A1086" s="278"/>
      <c r="T1086" s="282"/>
    </row>
    <row r="1087" spans="1:20" s="268" customFormat="1" x14ac:dyDescent="0.25">
      <c r="A1087" s="278"/>
      <c r="T1087" s="282"/>
    </row>
    <row r="1088" spans="1:20" s="268" customFormat="1" x14ac:dyDescent="0.25">
      <c r="A1088" s="278"/>
      <c r="T1088" s="282"/>
    </row>
    <row r="1089" spans="1:20" s="268" customFormat="1" x14ac:dyDescent="0.25">
      <c r="A1089" s="278"/>
      <c r="T1089" s="282"/>
    </row>
    <row r="1090" spans="1:20" s="268" customFormat="1" x14ac:dyDescent="0.25">
      <c r="A1090" s="278"/>
      <c r="T1090" s="282"/>
    </row>
    <row r="1091" spans="1:20" s="268" customFormat="1" x14ac:dyDescent="0.25">
      <c r="A1091" s="278"/>
      <c r="T1091" s="282"/>
    </row>
    <row r="1092" spans="1:20" s="268" customFormat="1" x14ac:dyDescent="0.25">
      <c r="A1092" s="278"/>
      <c r="T1092" s="282"/>
    </row>
    <row r="1093" spans="1:20" s="268" customFormat="1" x14ac:dyDescent="0.25">
      <c r="A1093" s="278"/>
      <c r="T1093" s="282"/>
    </row>
    <row r="1094" spans="1:20" s="268" customFormat="1" x14ac:dyDescent="0.25">
      <c r="A1094" s="278"/>
      <c r="T1094" s="282"/>
    </row>
    <row r="1095" spans="1:20" s="268" customFormat="1" x14ac:dyDescent="0.25">
      <c r="A1095" s="278"/>
      <c r="T1095" s="282"/>
    </row>
    <row r="1096" spans="1:20" s="268" customFormat="1" x14ac:dyDescent="0.25">
      <c r="A1096" s="278"/>
      <c r="T1096" s="282"/>
    </row>
    <row r="1097" spans="1:20" s="268" customFormat="1" x14ac:dyDescent="0.25">
      <c r="A1097" s="278"/>
      <c r="T1097" s="282"/>
    </row>
    <row r="1098" spans="1:20" s="268" customFormat="1" x14ac:dyDescent="0.25">
      <c r="A1098" s="278"/>
      <c r="T1098" s="282"/>
    </row>
    <row r="1099" spans="1:20" s="268" customFormat="1" x14ac:dyDescent="0.25">
      <c r="A1099" s="278"/>
      <c r="T1099" s="282"/>
    </row>
    <row r="1100" spans="1:20" s="268" customFormat="1" x14ac:dyDescent="0.25">
      <c r="A1100" s="278"/>
      <c r="T1100" s="282"/>
    </row>
    <row r="1101" spans="1:20" s="268" customFormat="1" x14ac:dyDescent="0.25">
      <c r="A1101" s="278"/>
      <c r="T1101" s="282"/>
    </row>
    <row r="1102" spans="1:20" s="268" customFormat="1" x14ac:dyDescent="0.25">
      <c r="A1102" s="278"/>
      <c r="T1102" s="282"/>
    </row>
    <row r="1103" spans="1:20" s="268" customFormat="1" x14ac:dyDescent="0.25">
      <c r="A1103" s="278"/>
      <c r="T1103" s="282"/>
    </row>
    <row r="1104" spans="1:20" s="268" customFormat="1" x14ac:dyDescent="0.25">
      <c r="A1104" s="278"/>
      <c r="T1104" s="282"/>
    </row>
    <row r="1105" spans="1:20" s="268" customFormat="1" x14ac:dyDescent="0.25">
      <c r="A1105" s="278"/>
      <c r="T1105" s="282"/>
    </row>
    <row r="1106" spans="1:20" s="268" customFormat="1" x14ac:dyDescent="0.25">
      <c r="A1106" s="278"/>
      <c r="T1106" s="282"/>
    </row>
    <row r="1107" spans="1:20" s="268" customFormat="1" x14ac:dyDescent="0.25">
      <c r="A1107" s="278"/>
      <c r="T1107" s="282"/>
    </row>
    <row r="1108" spans="1:20" s="268" customFormat="1" x14ac:dyDescent="0.25">
      <c r="A1108" s="278"/>
      <c r="T1108" s="282"/>
    </row>
    <row r="1109" spans="1:20" s="268" customFormat="1" x14ac:dyDescent="0.25">
      <c r="A1109" s="278"/>
      <c r="T1109" s="282"/>
    </row>
    <row r="1110" spans="1:20" s="268" customFormat="1" x14ac:dyDescent="0.25">
      <c r="A1110" s="278"/>
      <c r="T1110" s="282"/>
    </row>
    <row r="1111" spans="1:20" s="268" customFormat="1" x14ac:dyDescent="0.25">
      <c r="A1111" s="278"/>
      <c r="T1111" s="282"/>
    </row>
    <row r="1112" spans="1:20" s="268" customFormat="1" x14ac:dyDescent="0.25">
      <c r="A1112" s="278"/>
      <c r="T1112" s="282"/>
    </row>
    <row r="1113" spans="1:20" s="268" customFormat="1" x14ac:dyDescent="0.25">
      <c r="A1113" s="278"/>
      <c r="T1113" s="282"/>
    </row>
    <row r="1114" spans="1:20" s="268" customFormat="1" x14ac:dyDescent="0.25">
      <c r="A1114" s="278"/>
      <c r="T1114" s="282"/>
    </row>
    <row r="1115" spans="1:20" s="268" customFormat="1" x14ac:dyDescent="0.25">
      <c r="A1115" s="278"/>
      <c r="T1115" s="282"/>
    </row>
    <row r="1116" spans="1:20" s="268" customFormat="1" x14ac:dyDescent="0.25">
      <c r="A1116" s="278"/>
      <c r="T1116" s="282"/>
    </row>
    <row r="1117" spans="1:20" s="268" customFormat="1" x14ac:dyDescent="0.25">
      <c r="A1117" s="278"/>
      <c r="T1117" s="282"/>
    </row>
    <row r="1118" spans="1:20" s="268" customFormat="1" x14ac:dyDescent="0.25">
      <c r="A1118" s="278"/>
      <c r="T1118" s="282"/>
    </row>
    <row r="1119" spans="1:20" s="268" customFormat="1" x14ac:dyDescent="0.25">
      <c r="A1119" s="278"/>
      <c r="T1119" s="282"/>
    </row>
    <row r="1120" spans="1:20" s="268" customFormat="1" x14ac:dyDescent="0.25">
      <c r="A1120" s="278"/>
      <c r="T1120" s="282"/>
    </row>
    <row r="1121" spans="1:20" s="268" customFormat="1" x14ac:dyDescent="0.25">
      <c r="A1121" s="278"/>
      <c r="T1121" s="282"/>
    </row>
    <row r="1122" spans="1:20" s="268" customFormat="1" x14ac:dyDescent="0.25">
      <c r="A1122" s="278"/>
      <c r="T1122" s="282"/>
    </row>
    <row r="1123" spans="1:20" s="268" customFormat="1" x14ac:dyDescent="0.25">
      <c r="A1123" s="278"/>
      <c r="T1123" s="282"/>
    </row>
    <row r="1124" spans="1:20" s="268" customFormat="1" x14ac:dyDescent="0.25">
      <c r="A1124" s="278"/>
      <c r="T1124" s="282"/>
    </row>
    <row r="1125" spans="1:20" s="268" customFormat="1" x14ac:dyDescent="0.25">
      <c r="A1125" s="278"/>
      <c r="T1125" s="282"/>
    </row>
    <row r="1126" spans="1:20" s="268" customFormat="1" x14ac:dyDescent="0.25">
      <c r="A1126" s="278"/>
      <c r="T1126" s="282"/>
    </row>
    <row r="1127" spans="1:20" s="268" customFormat="1" x14ac:dyDescent="0.25">
      <c r="A1127" s="278"/>
      <c r="T1127" s="282"/>
    </row>
    <row r="1128" spans="1:20" s="268" customFormat="1" x14ac:dyDescent="0.25">
      <c r="A1128" s="278"/>
      <c r="T1128" s="282"/>
    </row>
    <row r="1129" spans="1:20" s="268" customFormat="1" x14ac:dyDescent="0.25">
      <c r="A1129" s="278"/>
      <c r="T1129" s="282"/>
    </row>
    <row r="1130" spans="1:20" s="268" customFormat="1" x14ac:dyDescent="0.25">
      <c r="A1130" s="278"/>
      <c r="T1130" s="282"/>
    </row>
    <row r="1131" spans="1:20" s="268" customFormat="1" x14ac:dyDescent="0.25">
      <c r="A1131" s="278"/>
      <c r="T1131" s="282"/>
    </row>
    <row r="1132" spans="1:20" s="268" customFormat="1" x14ac:dyDescent="0.25">
      <c r="A1132" s="278"/>
      <c r="T1132" s="282"/>
    </row>
    <row r="1133" spans="1:20" s="268" customFormat="1" x14ac:dyDescent="0.25">
      <c r="A1133" s="278"/>
      <c r="T1133" s="282"/>
    </row>
    <row r="1134" spans="1:20" s="268" customFormat="1" x14ac:dyDescent="0.25">
      <c r="A1134" s="278"/>
      <c r="T1134" s="282"/>
    </row>
    <row r="1135" spans="1:20" s="268" customFormat="1" x14ac:dyDescent="0.25">
      <c r="A1135" s="278"/>
      <c r="T1135" s="282"/>
    </row>
    <row r="1136" spans="1:20" s="268" customFormat="1" x14ac:dyDescent="0.25">
      <c r="A1136" s="278"/>
      <c r="T1136" s="282"/>
    </row>
    <row r="1137" spans="1:20" s="268" customFormat="1" x14ac:dyDescent="0.25">
      <c r="A1137" s="278"/>
      <c r="T1137" s="282"/>
    </row>
    <row r="1138" spans="1:20" s="268" customFormat="1" x14ac:dyDescent="0.25">
      <c r="A1138" s="278"/>
      <c r="T1138" s="282"/>
    </row>
    <row r="1139" spans="1:20" s="268" customFormat="1" x14ac:dyDescent="0.25">
      <c r="A1139" s="278"/>
      <c r="T1139" s="282"/>
    </row>
    <row r="1140" spans="1:20" s="268" customFormat="1" x14ac:dyDescent="0.25">
      <c r="A1140" s="278"/>
      <c r="T1140" s="282"/>
    </row>
    <row r="1141" spans="1:20" s="268" customFormat="1" x14ac:dyDescent="0.25">
      <c r="A1141" s="278"/>
      <c r="T1141" s="282"/>
    </row>
    <row r="1142" spans="1:20" s="268" customFormat="1" x14ac:dyDescent="0.25">
      <c r="A1142" s="278"/>
      <c r="T1142" s="282"/>
    </row>
    <row r="1143" spans="1:20" s="268" customFormat="1" x14ac:dyDescent="0.25">
      <c r="A1143" s="278"/>
      <c r="T1143" s="282"/>
    </row>
    <row r="1144" spans="1:20" s="268" customFormat="1" x14ac:dyDescent="0.25">
      <c r="A1144" s="278"/>
      <c r="T1144" s="282"/>
    </row>
    <row r="1145" spans="1:20" s="268" customFormat="1" x14ac:dyDescent="0.25">
      <c r="A1145" s="278"/>
      <c r="T1145" s="282"/>
    </row>
    <row r="1146" spans="1:20" s="268" customFormat="1" x14ac:dyDescent="0.25">
      <c r="A1146" s="278"/>
      <c r="T1146" s="282"/>
    </row>
    <row r="1147" spans="1:20" s="268" customFormat="1" x14ac:dyDescent="0.25">
      <c r="A1147" s="278"/>
      <c r="T1147" s="282"/>
    </row>
    <row r="1148" spans="1:20" s="268" customFormat="1" x14ac:dyDescent="0.25">
      <c r="A1148" s="278"/>
      <c r="T1148" s="282"/>
    </row>
    <row r="1149" spans="1:20" s="268" customFormat="1" x14ac:dyDescent="0.25">
      <c r="A1149" s="278"/>
      <c r="T1149" s="282"/>
    </row>
    <row r="1150" spans="1:20" s="268" customFormat="1" x14ac:dyDescent="0.25">
      <c r="A1150" s="278"/>
      <c r="T1150" s="282"/>
    </row>
    <row r="1151" spans="1:20" s="268" customFormat="1" x14ac:dyDescent="0.25">
      <c r="A1151" s="278"/>
      <c r="T1151" s="282"/>
    </row>
    <row r="1152" spans="1:20" s="268" customFormat="1" x14ac:dyDescent="0.25">
      <c r="A1152" s="278"/>
      <c r="T1152" s="282"/>
    </row>
    <row r="1153" spans="1:20" s="268" customFormat="1" x14ac:dyDescent="0.25">
      <c r="A1153" s="278"/>
      <c r="T1153" s="282"/>
    </row>
    <row r="1154" spans="1:20" s="268" customFormat="1" x14ac:dyDescent="0.25">
      <c r="A1154" s="278"/>
      <c r="T1154" s="282"/>
    </row>
    <row r="1155" spans="1:20" s="268" customFormat="1" x14ac:dyDescent="0.25">
      <c r="A1155" s="278"/>
      <c r="T1155" s="282"/>
    </row>
    <row r="1156" spans="1:20" s="268" customFormat="1" x14ac:dyDescent="0.25">
      <c r="A1156" s="278"/>
      <c r="T1156" s="282"/>
    </row>
    <row r="1157" spans="1:20" s="268" customFormat="1" x14ac:dyDescent="0.25">
      <c r="A1157" s="278"/>
      <c r="T1157" s="282"/>
    </row>
    <row r="1158" spans="1:20" s="268" customFormat="1" x14ac:dyDescent="0.25">
      <c r="A1158" s="278"/>
      <c r="T1158" s="282"/>
    </row>
    <row r="1159" spans="1:20" s="268" customFormat="1" x14ac:dyDescent="0.25">
      <c r="A1159" s="278"/>
      <c r="T1159" s="282"/>
    </row>
    <row r="1160" spans="1:20" s="268" customFormat="1" x14ac:dyDescent="0.25">
      <c r="A1160" s="278"/>
      <c r="T1160" s="282"/>
    </row>
    <row r="1161" spans="1:20" s="268" customFormat="1" x14ac:dyDescent="0.25">
      <c r="A1161" s="278"/>
      <c r="T1161" s="282"/>
    </row>
    <row r="1162" spans="1:20" s="268" customFormat="1" x14ac:dyDescent="0.25">
      <c r="A1162" s="278"/>
      <c r="T1162" s="282"/>
    </row>
    <row r="1163" spans="1:20" s="268" customFormat="1" x14ac:dyDescent="0.25">
      <c r="A1163" s="278"/>
      <c r="T1163" s="282"/>
    </row>
    <row r="1164" spans="1:20" s="268" customFormat="1" x14ac:dyDescent="0.25">
      <c r="A1164" s="278"/>
      <c r="T1164" s="282"/>
    </row>
    <row r="1165" spans="1:20" s="268" customFormat="1" x14ac:dyDescent="0.25">
      <c r="A1165" s="278"/>
      <c r="T1165" s="282"/>
    </row>
    <row r="1166" spans="1:20" s="268" customFormat="1" x14ac:dyDescent="0.25">
      <c r="A1166" s="278"/>
      <c r="T1166" s="282"/>
    </row>
    <row r="1167" spans="1:20" s="268" customFormat="1" x14ac:dyDescent="0.25">
      <c r="A1167" s="278"/>
      <c r="T1167" s="282"/>
    </row>
    <row r="1168" spans="1:20" s="268" customFormat="1" x14ac:dyDescent="0.25">
      <c r="A1168" s="278"/>
      <c r="T1168" s="282"/>
    </row>
    <row r="1169" spans="1:20" s="268" customFormat="1" x14ac:dyDescent="0.25">
      <c r="A1169" s="278"/>
      <c r="T1169" s="282"/>
    </row>
    <row r="1170" spans="1:20" s="268" customFormat="1" x14ac:dyDescent="0.25">
      <c r="A1170" s="278"/>
      <c r="T1170" s="282"/>
    </row>
    <row r="1171" spans="1:20" s="268" customFormat="1" x14ac:dyDescent="0.25">
      <c r="A1171" s="278"/>
      <c r="T1171" s="282"/>
    </row>
    <row r="1172" spans="1:20" s="268" customFormat="1" x14ac:dyDescent="0.25">
      <c r="A1172" s="278"/>
      <c r="T1172" s="282"/>
    </row>
    <row r="1173" spans="1:20" s="268" customFormat="1" x14ac:dyDescent="0.25">
      <c r="A1173" s="278"/>
      <c r="T1173" s="282"/>
    </row>
    <row r="1174" spans="1:20" s="268" customFormat="1" x14ac:dyDescent="0.25">
      <c r="A1174" s="278"/>
      <c r="T1174" s="282"/>
    </row>
    <row r="1175" spans="1:20" s="268" customFormat="1" x14ac:dyDescent="0.25">
      <c r="A1175" s="278"/>
      <c r="T1175" s="282"/>
    </row>
    <row r="1176" spans="1:20" s="268" customFormat="1" x14ac:dyDescent="0.25">
      <c r="A1176" s="278"/>
      <c r="T1176" s="282"/>
    </row>
    <row r="1177" spans="1:20" s="268" customFormat="1" x14ac:dyDescent="0.25">
      <c r="A1177" s="278"/>
      <c r="T1177" s="282"/>
    </row>
    <row r="1178" spans="1:20" s="268" customFormat="1" x14ac:dyDescent="0.25">
      <c r="A1178" s="278"/>
      <c r="T1178" s="282"/>
    </row>
    <row r="1179" spans="1:20" s="268" customFormat="1" x14ac:dyDescent="0.25">
      <c r="A1179" s="278"/>
      <c r="T1179" s="282"/>
    </row>
    <row r="1180" spans="1:20" s="268" customFormat="1" x14ac:dyDescent="0.25">
      <c r="A1180" s="278"/>
      <c r="T1180" s="282"/>
    </row>
    <row r="1181" spans="1:20" s="268" customFormat="1" x14ac:dyDescent="0.25">
      <c r="A1181" s="278"/>
      <c r="T1181" s="282"/>
    </row>
    <row r="1182" spans="1:20" s="268" customFormat="1" x14ac:dyDescent="0.25">
      <c r="A1182" s="278"/>
      <c r="T1182" s="282"/>
    </row>
    <row r="1183" spans="1:20" s="268" customFormat="1" x14ac:dyDescent="0.25">
      <c r="A1183" s="278"/>
      <c r="T1183" s="282"/>
    </row>
    <row r="1184" spans="1:20" s="268" customFormat="1" x14ac:dyDescent="0.25">
      <c r="A1184" s="278"/>
      <c r="T1184" s="282"/>
    </row>
    <row r="1185" spans="1:20" s="268" customFormat="1" x14ac:dyDescent="0.25">
      <c r="A1185" s="278"/>
      <c r="T1185" s="282"/>
    </row>
    <row r="1186" spans="1:20" s="268" customFormat="1" x14ac:dyDescent="0.25">
      <c r="A1186" s="278"/>
      <c r="T1186" s="282"/>
    </row>
    <row r="1187" spans="1:20" s="268" customFormat="1" x14ac:dyDescent="0.25">
      <c r="A1187" s="278"/>
      <c r="T1187" s="282"/>
    </row>
    <row r="1188" spans="1:20" s="268" customFormat="1" x14ac:dyDescent="0.25">
      <c r="A1188" s="278"/>
      <c r="T1188" s="282"/>
    </row>
    <row r="1189" spans="1:20" s="268" customFormat="1" x14ac:dyDescent="0.25">
      <c r="A1189" s="278"/>
      <c r="T1189" s="282"/>
    </row>
    <row r="1190" spans="1:20" s="268" customFormat="1" x14ac:dyDescent="0.25">
      <c r="A1190" s="278"/>
      <c r="T1190" s="282"/>
    </row>
    <row r="1191" spans="1:20" s="268" customFormat="1" x14ac:dyDescent="0.25">
      <c r="A1191" s="278"/>
      <c r="T1191" s="282"/>
    </row>
    <row r="1192" spans="1:20" s="268" customFormat="1" x14ac:dyDescent="0.25">
      <c r="A1192" s="278"/>
      <c r="T1192" s="282"/>
    </row>
    <row r="1193" spans="1:20" s="268" customFormat="1" x14ac:dyDescent="0.25">
      <c r="A1193" s="278"/>
      <c r="T1193" s="282"/>
    </row>
    <row r="1194" spans="1:20" s="268" customFormat="1" x14ac:dyDescent="0.25">
      <c r="A1194" s="278"/>
      <c r="T1194" s="282"/>
    </row>
    <row r="1195" spans="1:20" s="268" customFormat="1" x14ac:dyDescent="0.25">
      <c r="A1195" s="278"/>
      <c r="T1195" s="282"/>
    </row>
    <row r="1196" spans="1:20" s="268" customFormat="1" x14ac:dyDescent="0.25">
      <c r="A1196" s="278"/>
      <c r="T1196" s="282"/>
    </row>
    <row r="1197" spans="1:20" s="268" customFormat="1" x14ac:dyDescent="0.25">
      <c r="A1197" s="278"/>
      <c r="T1197" s="282"/>
    </row>
    <row r="1198" spans="1:20" s="268" customFormat="1" x14ac:dyDescent="0.25">
      <c r="A1198" s="278"/>
      <c r="T1198" s="282"/>
    </row>
    <row r="1199" spans="1:20" s="268" customFormat="1" x14ac:dyDescent="0.25">
      <c r="A1199" s="278"/>
      <c r="T1199" s="282"/>
    </row>
    <row r="1200" spans="1:20" s="268" customFormat="1" x14ac:dyDescent="0.25">
      <c r="A1200" s="278"/>
      <c r="T1200" s="282"/>
    </row>
    <row r="1201" spans="1:20" s="268" customFormat="1" x14ac:dyDescent="0.25">
      <c r="A1201" s="278"/>
      <c r="T1201" s="282"/>
    </row>
    <row r="1202" spans="1:20" s="268" customFormat="1" x14ac:dyDescent="0.25">
      <c r="A1202" s="278"/>
      <c r="T1202" s="282"/>
    </row>
    <row r="1203" spans="1:20" s="268" customFormat="1" x14ac:dyDescent="0.25">
      <c r="A1203" s="278"/>
      <c r="T1203" s="282"/>
    </row>
    <row r="1204" spans="1:20" s="268" customFormat="1" x14ac:dyDescent="0.25">
      <c r="A1204" s="278"/>
      <c r="T1204" s="282"/>
    </row>
    <row r="1205" spans="1:20" s="268" customFormat="1" x14ac:dyDescent="0.25">
      <c r="A1205" s="278"/>
      <c r="T1205" s="282"/>
    </row>
    <row r="1206" spans="1:20" s="268" customFormat="1" x14ac:dyDescent="0.25">
      <c r="A1206" s="278"/>
      <c r="T1206" s="282"/>
    </row>
    <row r="1207" spans="1:20" s="268" customFormat="1" x14ac:dyDescent="0.25">
      <c r="A1207" s="278"/>
      <c r="T1207" s="282"/>
    </row>
    <row r="1208" spans="1:20" s="268" customFormat="1" x14ac:dyDescent="0.25">
      <c r="A1208" s="278"/>
      <c r="T1208" s="282"/>
    </row>
    <row r="1209" spans="1:20" s="268" customFormat="1" x14ac:dyDescent="0.25">
      <c r="A1209" s="278"/>
      <c r="T1209" s="282"/>
    </row>
    <row r="1210" spans="1:20" s="268" customFormat="1" x14ac:dyDescent="0.25">
      <c r="A1210" s="278"/>
      <c r="T1210" s="282"/>
    </row>
    <row r="1211" spans="1:20" s="268" customFormat="1" x14ac:dyDescent="0.25">
      <c r="A1211" s="278"/>
      <c r="T1211" s="282"/>
    </row>
    <row r="1212" spans="1:20" s="268" customFormat="1" x14ac:dyDescent="0.25">
      <c r="A1212" s="278"/>
      <c r="T1212" s="282"/>
    </row>
    <row r="1213" spans="1:20" s="268" customFormat="1" x14ac:dyDescent="0.25">
      <c r="A1213" s="278"/>
      <c r="T1213" s="282"/>
    </row>
    <row r="1214" spans="1:20" s="268" customFormat="1" x14ac:dyDescent="0.25">
      <c r="A1214" s="278"/>
      <c r="T1214" s="282"/>
    </row>
    <row r="1215" spans="1:20" s="268" customFormat="1" x14ac:dyDescent="0.25">
      <c r="A1215" s="278"/>
      <c r="T1215" s="282"/>
    </row>
    <row r="1216" spans="1:20" s="268" customFormat="1" x14ac:dyDescent="0.25">
      <c r="A1216" s="278"/>
      <c r="T1216" s="282"/>
    </row>
    <row r="1217" spans="1:20" s="268" customFormat="1" x14ac:dyDescent="0.25">
      <c r="A1217" s="278"/>
      <c r="T1217" s="282"/>
    </row>
    <row r="1218" spans="1:20" s="268" customFormat="1" x14ac:dyDescent="0.25">
      <c r="A1218" s="278"/>
      <c r="T1218" s="282"/>
    </row>
    <row r="1219" spans="1:20" s="268" customFormat="1" x14ac:dyDescent="0.25">
      <c r="A1219" s="278"/>
      <c r="T1219" s="282"/>
    </row>
    <row r="1220" spans="1:20" s="268" customFormat="1" x14ac:dyDescent="0.25">
      <c r="A1220" s="278"/>
      <c r="T1220" s="282"/>
    </row>
    <row r="1221" spans="1:20" s="268" customFormat="1" x14ac:dyDescent="0.25">
      <c r="A1221" s="278"/>
      <c r="T1221" s="282"/>
    </row>
    <row r="1222" spans="1:20" s="268" customFormat="1" x14ac:dyDescent="0.25">
      <c r="A1222" s="278"/>
      <c r="T1222" s="282"/>
    </row>
    <row r="1223" spans="1:20" s="268" customFormat="1" x14ac:dyDescent="0.25">
      <c r="A1223" s="278"/>
      <c r="T1223" s="282"/>
    </row>
    <row r="1224" spans="1:20" s="268" customFormat="1" x14ac:dyDescent="0.25">
      <c r="A1224" s="278"/>
      <c r="T1224" s="282"/>
    </row>
    <row r="1225" spans="1:20" s="268" customFormat="1" x14ac:dyDescent="0.25">
      <c r="A1225" s="278"/>
      <c r="T1225" s="282"/>
    </row>
    <row r="1226" spans="1:20" s="268" customFormat="1" x14ac:dyDescent="0.25">
      <c r="A1226" s="278"/>
      <c r="T1226" s="282"/>
    </row>
    <row r="1227" spans="1:20" s="268" customFormat="1" x14ac:dyDescent="0.25">
      <c r="A1227" s="278"/>
      <c r="T1227" s="282"/>
    </row>
    <row r="1228" spans="1:20" s="268" customFormat="1" x14ac:dyDescent="0.25">
      <c r="A1228" s="278"/>
      <c r="T1228" s="282"/>
    </row>
    <row r="1229" spans="1:20" s="268" customFormat="1" x14ac:dyDescent="0.25">
      <c r="A1229" s="278"/>
      <c r="T1229" s="282"/>
    </row>
    <row r="1230" spans="1:20" s="268" customFormat="1" x14ac:dyDescent="0.25">
      <c r="A1230" s="278"/>
      <c r="T1230" s="282"/>
    </row>
    <row r="1231" spans="1:20" s="268" customFormat="1" x14ac:dyDescent="0.25">
      <c r="A1231" s="278"/>
      <c r="T1231" s="282"/>
    </row>
    <row r="1232" spans="1:20" s="268" customFormat="1" x14ac:dyDescent="0.25">
      <c r="A1232" s="278"/>
      <c r="T1232" s="282"/>
    </row>
    <row r="1233" spans="1:20" s="268" customFormat="1" x14ac:dyDescent="0.25">
      <c r="A1233" s="278"/>
      <c r="T1233" s="282"/>
    </row>
    <row r="1234" spans="1:20" s="268" customFormat="1" x14ac:dyDescent="0.25">
      <c r="A1234" s="278"/>
      <c r="T1234" s="282"/>
    </row>
    <row r="1235" spans="1:20" s="268" customFormat="1" x14ac:dyDescent="0.25">
      <c r="A1235" s="278"/>
      <c r="T1235" s="282"/>
    </row>
    <row r="1236" spans="1:20" s="268" customFormat="1" x14ac:dyDescent="0.25">
      <c r="A1236" s="278"/>
      <c r="T1236" s="282"/>
    </row>
    <row r="1237" spans="1:20" s="268" customFormat="1" x14ac:dyDescent="0.25">
      <c r="A1237" s="278"/>
      <c r="T1237" s="282"/>
    </row>
    <row r="1238" spans="1:20" s="268" customFormat="1" x14ac:dyDescent="0.25">
      <c r="A1238" s="278"/>
      <c r="T1238" s="282"/>
    </row>
    <row r="1239" spans="1:20" s="268" customFormat="1" x14ac:dyDescent="0.25">
      <c r="A1239" s="278"/>
      <c r="T1239" s="282"/>
    </row>
    <row r="1240" spans="1:20" s="268" customFormat="1" x14ac:dyDescent="0.25">
      <c r="A1240" s="278"/>
      <c r="T1240" s="282"/>
    </row>
    <row r="1241" spans="1:20" s="268" customFormat="1" x14ac:dyDescent="0.25">
      <c r="A1241" s="278"/>
      <c r="T1241" s="282"/>
    </row>
    <row r="1242" spans="1:20" s="268" customFormat="1" x14ac:dyDescent="0.25">
      <c r="A1242" s="278"/>
      <c r="T1242" s="282"/>
    </row>
    <row r="1243" spans="1:20" s="268" customFormat="1" x14ac:dyDescent="0.25">
      <c r="A1243" s="278"/>
      <c r="T1243" s="282"/>
    </row>
    <row r="1244" spans="1:20" s="268" customFormat="1" x14ac:dyDescent="0.25">
      <c r="A1244" s="278"/>
      <c r="T1244" s="282"/>
    </row>
    <row r="1245" spans="1:20" s="268" customFormat="1" x14ac:dyDescent="0.25">
      <c r="A1245" s="278"/>
      <c r="T1245" s="282"/>
    </row>
    <row r="1246" spans="1:20" s="268" customFormat="1" x14ac:dyDescent="0.25">
      <c r="A1246" s="278"/>
      <c r="T1246" s="282"/>
    </row>
    <row r="1247" spans="1:20" s="268" customFormat="1" x14ac:dyDescent="0.25">
      <c r="A1247" s="278"/>
      <c r="T1247" s="282"/>
    </row>
    <row r="1248" spans="1:20" s="268" customFormat="1" x14ac:dyDescent="0.25">
      <c r="A1248" s="278"/>
      <c r="T1248" s="282"/>
    </row>
    <row r="1249" spans="1:20" s="268" customFormat="1" x14ac:dyDescent="0.25">
      <c r="A1249" s="278"/>
      <c r="T1249" s="282"/>
    </row>
    <row r="1250" spans="1:20" s="268" customFormat="1" x14ac:dyDescent="0.25">
      <c r="A1250" s="278"/>
      <c r="T1250" s="282"/>
    </row>
    <row r="1251" spans="1:20" s="268" customFormat="1" x14ac:dyDescent="0.25">
      <c r="A1251" s="278"/>
      <c r="T1251" s="282"/>
    </row>
    <row r="1252" spans="1:20" s="268" customFormat="1" x14ac:dyDescent="0.25">
      <c r="A1252" s="278"/>
      <c r="T1252" s="282"/>
    </row>
    <row r="1253" spans="1:20" s="268" customFormat="1" x14ac:dyDescent="0.25">
      <c r="A1253" s="278"/>
      <c r="T1253" s="282"/>
    </row>
    <row r="1254" spans="1:20" s="268" customFormat="1" x14ac:dyDescent="0.25">
      <c r="A1254" s="278"/>
      <c r="T1254" s="282"/>
    </row>
    <row r="1255" spans="1:20" s="268" customFormat="1" x14ac:dyDescent="0.25">
      <c r="A1255" s="278"/>
      <c r="T1255" s="282"/>
    </row>
    <row r="1256" spans="1:20" s="268" customFormat="1" x14ac:dyDescent="0.25">
      <c r="A1256" s="278"/>
      <c r="T1256" s="282"/>
    </row>
    <row r="1257" spans="1:20" s="268" customFormat="1" x14ac:dyDescent="0.25">
      <c r="A1257" s="278"/>
      <c r="T1257" s="282"/>
    </row>
    <row r="1258" spans="1:20" s="268" customFormat="1" x14ac:dyDescent="0.25">
      <c r="A1258" s="278"/>
      <c r="T1258" s="282"/>
    </row>
    <row r="1259" spans="1:20" s="268" customFormat="1" x14ac:dyDescent="0.25">
      <c r="A1259" s="278"/>
      <c r="T1259" s="282"/>
    </row>
    <row r="1260" spans="1:20" s="268" customFormat="1" x14ac:dyDescent="0.25">
      <c r="A1260" s="278"/>
      <c r="T1260" s="282"/>
    </row>
    <row r="1261" spans="1:20" s="268" customFormat="1" x14ac:dyDescent="0.25">
      <c r="A1261" s="278"/>
      <c r="T1261" s="282"/>
    </row>
    <row r="1262" spans="1:20" s="268" customFormat="1" x14ac:dyDescent="0.25">
      <c r="A1262" s="278"/>
      <c r="T1262" s="282"/>
    </row>
    <row r="1263" spans="1:20" s="268" customFormat="1" x14ac:dyDescent="0.25">
      <c r="A1263" s="278"/>
      <c r="T1263" s="282"/>
    </row>
    <row r="1264" spans="1:20" s="268" customFormat="1" x14ac:dyDescent="0.25">
      <c r="A1264" s="278"/>
      <c r="T1264" s="282"/>
    </row>
    <row r="1265" spans="1:20" s="268" customFormat="1" x14ac:dyDescent="0.25">
      <c r="A1265" s="278"/>
      <c r="T1265" s="282"/>
    </row>
    <row r="1266" spans="1:20" s="268" customFormat="1" x14ac:dyDescent="0.25">
      <c r="A1266" s="278"/>
      <c r="T1266" s="282"/>
    </row>
    <row r="1267" spans="1:20" s="268" customFormat="1" x14ac:dyDescent="0.25">
      <c r="A1267" s="278"/>
      <c r="T1267" s="282"/>
    </row>
    <row r="1268" spans="1:20" s="268" customFormat="1" x14ac:dyDescent="0.25">
      <c r="A1268" s="278"/>
      <c r="T1268" s="282"/>
    </row>
    <row r="1269" spans="1:20" s="268" customFormat="1" x14ac:dyDescent="0.25">
      <c r="A1269" s="278"/>
      <c r="T1269" s="282"/>
    </row>
    <row r="1270" spans="1:20" s="268" customFormat="1" x14ac:dyDescent="0.25">
      <c r="A1270" s="278"/>
      <c r="T1270" s="282"/>
    </row>
    <row r="1271" spans="1:20" s="268" customFormat="1" x14ac:dyDescent="0.25">
      <c r="A1271" s="278"/>
      <c r="T1271" s="282"/>
    </row>
    <row r="1272" spans="1:20" s="268" customFormat="1" x14ac:dyDescent="0.25">
      <c r="A1272" s="278"/>
      <c r="T1272" s="282"/>
    </row>
    <row r="1273" spans="1:20" s="268" customFormat="1" x14ac:dyDescent="0.25">
      <c r="A1273" s="278"/>
      <c r="T1273" s="282"/>
    </row>
    <row r="1274" spans="1:20" s="268" customFormat="1" x14ac:dyDescent="0.25">
      <c r="A1274" s="278"/>
      <c r="T1274" s="282"/>
    </row>
    <row r="1275" spans="1:20" s="268" customFormat="1" x14ac:dyDescent="0.25">
      <c r="A1275" s="278"/>
      <c r="T1275" s="282"/>
    </row>
    <row r="1276" spans="1:20" s="268" customFormat="1" x14ac:dyDescent="0.25">
      <c r="A1276" s="278"/>
      <c r="T1276" s="282"/>
    </row>
    <row r="1277" spans="1:20" s="268" customFormat="1" x14ac:dyDescent="0.25">
      <c r="A1277" s="278"/>
      <c r="T1277" s="282"/>
    </row>
    <row r="1278" spans="1:20" s="268" customFormat="1" x14ac:dyDescent="0.25">
      <c r="A1278" s="278"/>
      <c r="T1278" s="282"/>
    </row>
    <row r="1279" spans="1:20" s="268" customFormat="1" x14ac:dyDescent="0.25">
      <c r="A1279" s="278"/>
      <c r="T1279" s="282"/>
    </row>
    <row r="1280" spans="1:20" s="268" customFormat="1" x14ac:dyDescent="0.25">
      <c r="A1280" s="278"/>
      <c r="T1280" s="282"/>
    </row>
    <row r="1281" spans="1:20" s="268" customFormat="1" x14ac:dyDescent="0.25">
      <c r="A1281" s="278"/>
      <c r="T1281" s="282"/>
    </row>
    <row r="1282" spans="1:20" s="268" customFormat="1" x14ac:dyDescent="0.25">
      <c r="A1282" s="278"/>
      <c r="T1282" s="282"/>
    </row>
    <row r="1283" spans="1:20" s="268" customFormat="1" x14ac:dyDescent="0.25">
      <c r="A1283" s="278"/>
      <c r="T1283" s="282"/>
    </row>
    <row r="1284" spans="1:20" s="268" customFormat="1" x14ac:dyDescent="0.25">
      <c r="A1284" s="278"/>
      <c r="T1284" s="282"/>
    </row>
    <row r="1285" spans="1:20" s="268" customFormat="1" x14ac:dyDescent="0.25">
      <c r="A1285" s="278"/>
      <c r="T1285" s="282"/>
    </row>
    <row r="1286" spans="1:20" s="268" customFormat="1" x14ac:dyDescent="0.25">
      <c r="A1286" s="278"/>
      <c r="T1286" s="282"/>
    </row>
    <row r="1287" spans="1:20" s="268" customFormat="1" x14ac:dyDescent="0.25">
      <c r="A1287" s="278"/>
      <c r="T1287" s="282"/>
    </row>
    <row r="1288" spans="1:20" s="268" customFormat="1" x14ac:dyDescent="0.25">
      <c r="A1288" s="278"/>
      <c r="T1288" s="282"/>
    </row>
    <row r="1289" spans="1:20" s="268" customFormat="1" x14ac:dyDescent="0.25">
      <c r="A1289" s="278"/>
      <c r="T1289" s="282"/>
    </row>
    <row r="1290" spans="1:20" s="268" customFormat="1" x14ac:dyDescent="0.25">
      <c r="A1290" s="278"/>
      <c r="T1290" s="282"/>
    </row>
    <row r="1291" spans="1:20" s="268" customFormat="1" x14ac:dyDescent="0.25">
      <c r="A1291" s="278"/>
      <c r="T1291" s="282"/>
    </row>
    <row r="1292" spans="1:20" s="268" customFormat="1" x14ac:dyDescent="0.25">
      <c r="A1292" s="278"/>
      <c r="T1292" s="282"/>
    </row>
    <row r="1293" spans="1:20" s="268" customFormat="1" x14ac:dyDescent="0.25">
      <c r="A1293" s="278"/>
      <c r="T1293" s="282"/>
    </row>
    <row r="1294" spans="1:20" s="268" customFormat="1" x14ac:dyDescent="0.25">
      <c r="A1294" s="278"/>
      <c r="T1294" s="282"/>
    </row>
    <row r="1295" spans="1:20" s="268" customFormat="1" x14ac:dyDescent="0.25">
      <c r="A1295" s="278"/>
      <c r="T1295" s="282"/>
    </row>
    <row r="1296" spans="1:20" s="268" customFormat="1" x14ac:dyDescent="0.25">
      <c r="A1296" s="278"/>
      <c r="T1296" s="282"/>
    </row>
    <row r="1297" spans="1:20" s="268" customFormat="1" x14ac:dyDescent="0.25">
      <c r="A1297" s="278"/>
      <c r="T1297" s="282"/>
    </row>
    <row r="1298" spans="1:20" s="268" customFormat="1" x14ac:dyDescent="0.25">
      <c r="A1298" s="278"/>
      <c r="T1298" s="282"/>
    </row>
    <row r="1299" spans="1:20" s="268" customFormat="1" x14ac:dyDescent="0.25">
      <c r="A1299" s="278"/>
      <c r="T1299" s="282"/>
    </row>
    <row r="1300" spans="1:20" s="268" customFormat="1" x14ac:dyDescent="0.25">
      <c r="A1300" s="278"/>
      <c r="T1300" s="282"/>
    </row>
    <row r="1301" spans="1:20" s="268" customFormat="1" x14ac:dyDescent="0.25">
      <c r="A1301" s="278"/>
      <c r="T1301" s="282"/>
    </row>
    <row r="1302" spans="1:20" s="268" customFormat="1" x14ac:dyDescent="0.25">
      <c r="A1302" s="278"/>
      <c r="T1302" s="282"/>
    </row>
    <row r="1303" spans="1:20" s="268" customFormat="1" x14ac:dyDescent="0.25">
      <c r="A1303" s="278"/>
      <c r="T1303" s="282"/>
    </row>
    <row r="1304" spans="1:20" s="268" customFormat="1" x14ac:dyDescent="0.25">
      <c r="A1304" s="278"/>
      <c r="T1304" s="282"/>
    </row>
    <row r="1305" spans="1:20" s="268" customFormat="1" x14ac:dyDescent="0.25">
      <c r="A1305" s="278"/>
      <c r="T1305" s="282"/>
    </row>
    <row r="1306" spans="1:20" s="268" customFormat="1" x14ac:dyDescent="0.25">
      <c r="A1306" s="278"/>
      <c r="T1306" s="282"/>
    </row>
    <row r="1307" spans="1:20" s="268" customFormat="1" x14ac:dyDescent="0.25">
      <c r="A1307" s="278"/>
      <c r="T1307" s="282"/>
    </row>
    <row r="1308" spans="1:20" s="268" customFormat="1" x14ac:dyDescent="0.25">
      <c r="A1308" s="278"/>
      <c r="T1308" s="282"/>
    </row>
    <row r="1309" spans="1:20" s="268" customFormat="1" x14ac:dyDescent="0.25">
      <c r="A1309" s="278"/>
      <c r="T1309" s="282"/>
    </row>
    <row r="1310" spans="1:20" s="268" customFormat="1" x14ac:dyDescent="0.25">
      <c r="A1310" s="278"/>
      <c r="T1310" s="282"/>
    </row>
    <row r="1311" spans="1:20" s="268" customFormat="1" x14ac:dyDescent="0.25">
      <c r="A1311" s="278"/>
      <c r="T1311" s="282"/>
    </row>
    <row r="1312" spans="1:20" s="268" customFormat="1" x14ac:dyDescent="0.25">
      <c r="A1312" s="278"/>
      <c r="T1312" s="282"/>
    </row>
  </sheetData>
  <mergeCells count="48">
    <mergeCell ref="D24:D25"/>
    <mergeCell ref="G4:G5"/>
    <mergeCell ref="H4:H5"/>
    <mergeCell ref="I4:L4"/>
    <mergeCell ref="A4:A5"/>
    <mergeCell ref="B4:B5"/>
    <mergeCell ref="C4:C5"/>
    <mergeCell ref="D4:D5"/>
    <mergeCell ref="E4:E5"/>
    <mergeCell ref="F4:F5"/>
    <mergeCell ref="E24:E25"/>
    <mergeCell ref="G24:G25"/>
    <mergeCell ref="F24:F25"/>
    <mergeCell ref="H24:H25"/>
    <mergeCell ref="I24:L24"/>
    <mergeCell ref="B41:C41"/>
    <mergeCell ref="B21:C21"/>
    <mergeCell ref="A24:A25"/>
    <mergeCell ref="B24:B25"/>
    <mergeCell ref="C24:C25"/>
    <mergeCell ref="P45:S45"/>
    <mergeCell ref="B62:C62"/>
    <mergeCell ref="A65:A66"/>
    <mergeCell ref="B65:B66"/>
    <mergeCell ref="C65:C66"/>
    <mergeCell ref="O65:O66"/>
    <mergeCell ref="P65:S65"/>
    <mergeCell ref="A45:A46"/>
    <mergeCell ref="B45:B46"/>
    <mergeCell ref="C45:C46"/>
    <mergeCell ref="O45:O46"/>
    <mergeCell ref="D65:N65"/>
    <mergeCell ref="D45:N45"/>
    <mergeCell ref="B82:C82"/>
    <mergeCell ref="B93:C93"/>
    <mergeCell ref="E93:E94"/>
    <mergeCell ref="B86:C86"/>
    <mergeCell ref="B87:C87"/>
    <mergeCell ref="B88:C88"/>
    <mergeCell ref="B89:C89"/>
    <mergeCell ref="B101:C101"/>
    <mergeCell ref="B102:C102"/>
    <mergeCell ref="F93:I93"/>
    <mergeCell ref="B94:C95"/>
    <mergeCell ref="B98:C98"/>
    <mergeCell ref="E98:E99"/>
    <mergeCell ref="F98:I98"/>
    <mergeCell ref="B99:C100"/>
  </mergeCells>
  <phoneticPr fontId="4" type="noConversion"/>
  <pageMargins left="0.70866141732283472" right="0.70866141732283472" top="0.74803149606299213" bottom="0.74803149606299213" header="0.31496062992125984" footer="0.31496062992125984"/>
  <pageSetup paperSize="9" scale="38" orientation="landscape" r:id="rId1"/>
  <rowBreaks count="1" manualBreakCount="1">
    <brk id="62" max="18" man="1"/>
  </rowBreaks>
  <colBreaks count="1" manualBreakCount="1">
    <brk id="12" max="113"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AB200"/>
  <sheetViews>
    <sheetView view="pageBreakPreview" zoomScale="60" zoomScaleNormal="100" workbookViewId="0">
      <selection activeCell="O191" sqref="O191"/>
    </sheetView>
  </sheetViews>
  <sheetFormatPr defaultColWidth="9" defaultRowHeight="16.5" x14ac:dyDescent="0.25"/>
  <cols>
    <col min="1" max="1" width="12.875" style="175" customWidth="1"/>
    <col min="2" max="2" width="17.25" style="175" customWidth="1"/>
    <col min="3" max="3" width="19.125" style="175" customWidth="1"/>
    <col min="4" max="4" width="7.375" style="175" customWidth="1"/>
    <col min="5" max="5" width="11.625" style="175" customWidth="1"/>
    <col min="6" max="7" width="20.625" style="175" customWidth="1"/>
    <col min="8" max="8" width="10" style="175" bestFit="1" customWidth="1"/>
    <col min="9" max="9" width="10" style="175" customWidth="1"/>
    <col min="10" max="10" width="11.375" style="175" customWidth="1"/>
    <col min="11" max="11" width="12.625" style="175" customWidth="1"/>
    <col min="12" max="17" width="20.625" style="175" customWidth="1"/>
    <col min="18" max="18" width="14.375" style="175" customWidth="1"/>
    <col min="19" max="19" width="13.75" style="175" customWidth="1"/>
    <col min="20" max="21" width="12.875" style="175" customWidth="1"/>
    <col min="22" max="24" width="19.375" style="175" customWidth="1"/>
    <col min="25" max="25" width="19.75" style="175" customWidth="1"/>
    <col min="26" max="26" width="23.875" style="175" bestFit="1" customWidth="1"/>
    <col min="27" max="27" width="20.5" style="175" bestFit="1" customWidth="1"/>
    <col min="28" max="28" width="11.875" style="175" customWidth="1"/>
    <col min="29" max="16384" width="9" style="175"/>
  </cols>
  <sheetData>
    <row r="1" spans="1:27" ht="71.25" customHeight="1" x14ac:dyDescent="0.25">
      <c r="A1" s="188" t="s">
        <v>27</v>
      </c>
      <c r="B1" s="188" t="s">
        <v>328</v>
      </c>
      <c r="C1" s="188" t="s">
        <v>473</v>
      </c>
      <c r="D1" s="188" t="s">
        <v>329</v>
      </c>
      <c r="E1" s="188" t="s">
        <v>20</v>
      </c>
      <c r="F1" s="188" t="s">
        <v>471</v>
      </c>
      <c r="G1" s="189" t="s">
        <v>472</v>
      </c>
      <c r="H1" s="189" t="s">
        <v>330</v>
      </c>
      <c r="I1" s="189" t="s">
        <v>331</v>
      </c>
      <c r="J1" s="189" t="s">
        <v>332</v>
      </c>
      <c r="K1" s="189" t="s">
        <v>333</v>
      </c>
      <c r="L1" s="189" t="s">
        <v>474</v>
      </c>
      <c r="M1" s="189" t="s">
        <v>475</v>
      </c>
      <c r="N1" s="189" t="s">
        <v>338</v>
      </c>
      <c r="O1" s="189" t="s">
        <v>339</v>
      </c>
      <c r="P1" s="189" t="s">
        <v>334</v>
      </c>
      <c r="Q1" s="189" t="s">
        <v>335</v>
      </c>
      <c r="R1" s="188" t="s">
        <v>336</v>
      </c>
      <c r="S1" s="188" t="s">
        <v>337</v>
      </c>
      <c r="T1" s="188" t="s">
        <v>340</v>
      </c>
      <c r="U1" s="190" t="s">
        <v>341</v>
      </c>
      <c r="V1" s="189" t="s">
        <v>342</v>
      </c>
      <c r="W1" s="191" t="s">
        <v>343</v>
      </c>
      <c r="X1" s="189" t="s">
        <v>344</v>
      </c>
      <c r="Y1" s="191" t="s">
        <v>345</v>
      </c>
    </row>
    <row r="2" spans="1:27" s="8" customFormat="1" thickBot="1" x14ac:dyDescent="0.3">
      <c r="A2" s="30" t="s">
        <v>21</v>
      </c>
      <c r="B2" s="30" t="s">
        <v>317</v>
      </c>
      <c r="C2" s="30" t="s">
        <v>22</v>
      </c>
      <c r="D2" s="30" t="s">
        <v>23</v>
      </c>
      <c r="E2" s="30" t="s">
        <v>26</v>
      </c>
      <c r="F2" s="30" t="s">
        <v>24</v>
      </c>
      <c r="G2" s="30" t="s">
        <v>25</v>
      </c>
      <c r="H2" s="30" t="s">
        <v>29</v>
      </c>
      <c r="I2" s="30" t="s">
        <v>30</v>
      </c>
      <c r="J2" s="30" t="s">
        <v>31</v>
      </c>
      <c r="K2" s="30" t="s">
        <v>32</v>
      </c>
      <c r="L2" s="30" t="s">
        <v>33</v>
      </c>
      <c r="M2" s="30" t="s">
        <v>34</v>
      </c>
      <c r="N2" s="30" t="s">
        <v>35</v>
      </c>
      <c r="O2" s="30" t="s">
        <v>36</v>
      </c>
      <c r="P2" s="30" t="s">
        <v>37</v>
      </c>
      <c r="Q2" s="30" t="s">
        <v>38</v>
      </c>
      <c r="R2" s="30" t="s">
        <v>39</v>
      </c>
      <c r="S2" s="30" t="s">
        <v>45</v>
      </c>
      <c r="T2" s="30" t="s">
        <v>46</v>
      </c>
      <c r="U2" s="30" t="s">
        <v>40</v>
      </c>
      <c r="V2" s="30" t="s">
        <v>50</v>
      </c>
      <c r="W2" s="30" t="s">
        <v>51</v>
      </c>
      <c r="X2" s="30" t="s">
        <v>52</v>
      </c>
      <c r="Y2" s="30" t="s">
        <v>476</v>
      </c>
      <c r="Z2" s="31"/>
      <c r="AA2" s="31"/>
    </row>
    <row r="3" spans="1:27" s="8" customFormat="1" thickTop="1" x14ac:dyDescent="0.25">
      <c r="A3" s="32" t="str">
        <f>C3&amp;D3&amp;LEFT(E3,1)</f>
        <v/>
      </c>
      <c r="B3" s="392"/>
      <c r="C3" s="392"/>
      <c r="D3" s="392"/>
      <c r="E3" s="393"/>
      <c r="F3" s="393"/>
      <c r="G3" s="394"/>
      <c r="H3" s="395"/>
      <c r="I3" s="395"/>
      <c r="J3" s="395"/>
      <c r="K3" s="395"/>
      <c r="L3" s="393"/>
      <c r="M3" s="393"/>
      <c r="N3" s="36">
        <f t="shared" ref="N3:N34" si="0">IF(E3="QS",F3*H3,0)</f>
        <v>0</v>
      </c>
      <c r="O3" s="36">
        <f t="shared" ref="O3:O34" si="1">IF(E3="QS",F3*I3,0)</f>
        <v>0</v>
      </c>
      <c r="P3" s="37">
        <f>IF(OR(E3="QS",E3=""),0,(M3-L3)/G3*J3)</f>
        <v>0</v>
      </c>
      <c r="Q3" s="37">
        <f>IF(OR(E3="QS",E3=""),0,(M3-L3)/G3*K3)</f>
        <v>0</v>
      </c>
      <c r="R3" s="38">
        <f t="shared" ref="R3:R34" si="2">IF(OR(E3="QS",B3=""),0,CEILING((L3+1)/G3*100,1))</f>
        <v>0</v>
      </c>
      <c r="S3" s="38">
        <f t="shared" ref="S3:S34" si="3">IF(OR(E3="QS",B3=""),0,CEILING(M3/G3*100,1))</f>
        <v>0</v>
      </c>
      <c r="T3" s="39">
        <f>IF(OR(E3="QS",B3=""),0,
VLOOKUP($S3,附表2_火險100RP地震非比例層調整係數!$B:$AF,MATCH($D3&amp;"a",附表2_火險100RP地震非比例層調整係數!$1:$1,0)-1,FALSE)
-IF($R3-1&lt;=0,0,VLOOKUP($R3-1,附表2_火險100RP地震非比例層調整係數!$B:$AF,MATCH($D3&amp;"a",附表2_火險100RP地震非比例層調整係數!$1:$1,0)-1,FALSE))
-VLOOKUP($S3,附表2_火險100RP地震非比例層調整係數!$B:$AF,MATCH($D3,附表2_火險100RP地震非比例層調整係數!$1:$1,0)-1,FALSE)*(S3/100-M3/G3)*100
-VLOOKUP($R3,附表2_火險100RP地震非比例層調整係數!$B:$AF,MATCH($D3,附表2_火險100RP地震非比例層調整係數!$1:$1,0)-1,FALSE)*(1-(R3/100-L3/G3)*100)
)</f>
        <v>0</v>
      </c>
      <c r="U3" s="39">
        <f>IF(OR(E3="QS",B3=""),0,
IF(C3="F",VLOOKUP($S3,附表2_火險200RP地震非比例層調整係數!$B:$AF,MATCH($D3&amp;"a",附表2_火險200RP地震非比例層調整係數!$1:$1,0)-1,FALSE)
-IF($R3-1&lt;=0,0,VLOOKUP($R3-1,附表2_火險200RP地震非比例層調整係數!$B:$AF,MATCH($D3&amp;"a",附表2_火險200RP地震非比例層調整係數!$1:$1,0)-1,FALSE))
-VLOOKUP($S3,附表2_火險200RP地震非比例層調整係數!$B:$AF,MATCH($D3,附表2_火險200RP地震非比例層調整係數!$1:$1,0)-1,FALSE)*(S3/100-M3/G3)*100
-VLOOKUP($R3,附表2_火險200RP地震非比例層調整係數!$B:$AF,MATCH($D3,附表2_火險200RP地震非比例層調整係數!$1:$1,0)-1,FALSE)*(1-(R3/100-L3/G3)*100),
IF(C3="E1",VLOOKUP($S3,附表2_工程險200RP地震非比例層調整係數!$B$1:$AF$101,MATCH($D3&amp;"a",附表2_工程險200RP地震非比例層調整係數!$1:$1,0)-1,FALSE)
-IF($R3-1&lt;=0,0,VLOOKUP($R3-1,附表2_工程險200RP地震非比例層調整係數!$B$1:$AF$101,MATCH($D3&amp;"a",附表2_工程險200RP地震非比例層調整係數!$1:$1,0)-1,FALSE))
-VLOOKUP($S3,附表2_工程險200RP地震非比例層調整係數!$B$1:$AF$101,MATCH($D3,附表2_工程險200RP地震非比例層調整係數!$1:$1,0)-1,FALSE)*(S3/100-M3/G3)*100
-VLOOKUP($R3,附表2_工程險200RP地震非比例層調整係數!$B$1:$AF$101,MATCH($D3,附表2_工程險200RP地震非比例層調整係數!$1:$1,0)-1,FALSE)*(1-(R3/100-L3/G3)*100),
IF(C3="E2",VLOOKUP($S3,附表2_工程險200RP地震非比例層調整係數!$B$111:$AF$211,MATCH($D3&amp;"a",附表2_工程險200RP地震非比例層調整係數!$1:$1,0)-1,FALSE)
-IF($R3-1&lt;=0,0,VLOOKUP($R3-1,附表2_工程險200RP地震非比例層調整係數!$B$111:$AF$211,MATCH($D3&amp;"a",附表2_工程險200RP地震非比例層調整係數!$1:$1,0)-1,FALSE))
-VLOOKUP($S3,附表2_工程險200RP地震非比例層調整係數!$B$111:$AF$211,MATCH($D3,附表2_工程險200RP地震非比例層調整係數!$1:$1,0)-1,FALSE)*(S3/100-M3/G3)*100
-VLOOKUP($R3,附表2_工程險200RP地震非比例層調整係數!$B$111:$AF$211,MATCH($D3,附表2_工程險200RP地震非比例層調整係數!$1:$1,0)-1,FALSE)*(1-(R3/100-L3/G3)*100),0))))</f>
        <v>0</v>
      </c>
      <c r="V3" s="40">
        <f>G3*T3*P3</f>
        <v>0</v>
      </c>
      <c r="W3" s="40">
        <f>G3*U3*P3</f>
        <v>0</v>
      </c>
      <c r="X3" s="40">
        <f>G3*T3*Q3</f>
        <v>0</v>
      </c>
      <c r="Y3" s="40">
        <f>G3*U3*Q3</f>
        <v>0</v>
      </c>
      <c r="Z3" s="41"/>
      <c r="AA3" s="41"/>
    </row>
    <row r="4" spans="1:27" s="8" customFormat="1" ht="17.25" customHeight="1" x14ac:dyDescent="0.25">
      <c r="A4" s="32" t="str">
        <f t="shared" ref="A4:A67" si="4">C4&amp;D4&amp;LEFT(E4,1)</f>
        <v/>
      </c>
      <c r="B4" s="392"/>
      <c r="C4" s="392"/>
      <c r="D4" s="392"/>
      <c r="E4" s="393"/>
      <c r="F4" s="393"/>
      <c r="G4" s="394"/>
      <c r="H4" s="396"/>
      <c r="I4" s="396"/>
      <c r="J4" s="397"/>
      <c r="K4" s="397"/>
      <c r="L4" s="393"/>
      <c r="M4" s="393"/>
      <c r="N4" s="36">
        <f t="shared" si="0"/>
        <v>0</v>
      </c>
      <c r="O4" s="36">
        <f t="shared" si="1"/>
        <v>0</v>
      </c>
      <c r="P4" s="37">
        <f>IF(OR(E4="QS",E4=""),0,(M4-L4)/G4*J4)</f>
        <v>0</v>
      </c>
      <c r="Q4" s="37">
        <f>IF(OR(E4="QS",E4=""),0,(M4-L4)/G4*K4)</f>
        <v>0</v>
      </c>
      <c r="R4" s="38">
        <f>IF(OR(E4="QS",B4=""),0,CEILING((L4+1)/G4*100,1))</f>
        <v>0</v>
      </c>
      <c r="S4" s="38">
        <f t="shared" si="3"/>
        <v>0</v>
      </c>
      <c r="T4" s="39">
        <f>IF(OR(E4="QS",B4=""),0,
VLOOKUP($S4,附表2_火險100RP地震非比例層調整係數!$B:$AF,MATCH($D4&amp;"a",附表2_火險100RP地震非比例層調整係數!$1:$1,0)-1,FALSE)
-IF($R4-1&lt;=0,0,VLOOKUP($R4-1,附表2_火險100RP地震非比例層調整係數!$B:$AF,MATCH($D4&amp;"a",附表2_火險100RP地震非比例層調整係數!$1:$1,0)-1,FALSE))
-VLOOKUP($S4,附表2_火險100RP地震非比例層調整係數!$B:$AF,MATCH($D4,附表2_火險100RP地震非比例層調整係數!$1:$1,0)-1,FALSE)*(S4/100-M4/G4)*100
-VLOOKUP($R4,附表2_火險100RP地震非比例層調整係數!$B:$AF,MATCH($D4,附表2_火險100RP地震非比例層調整係數!$1:$1,0)-1,FALSE)*(1-(R4/100-L4/G4)*100)
)</f>
        <v>0</v>
      </c>
      <c r="U4" s="39">
        <f>IF(OR(E4="QS",B4=""),0,
IF(C4="F",VLOOKUP($S4,附表2_火險200RP地震非比例層調整係數!$B:$AF,MATCH($D4&amp;"a",附表2_火險200RP地震非比例層調整係數!$1:$1,0)-1,FALSE)
-IF($R4-1&lt;=0,0,VLOOKUP($R4-1,附表2_火險200RP地震非比例層調整係數!$B:$AF,MATCH($D4&amp;"a",附表2_火險200RP地震非比例層調整係數!$1:$1,0)-1,FALSE))
-VLOOKUP($S4,附表2_火險200RP地震非比例層調整係數!$B:$AF,MATCH($D4,附表2_火險200RP地震非比例層調整係數!$1:$1,0)-1,FALSE)*(S4/100-M4/G4)*100
-VLOOKUP($R4,附表2_火險200RP地震非比例層調整係數!$B:$AF,MATCH($D4,附表2_火險200RP地震非比例層調整係數!$1:$1,0)-1,FALSE)*(1-(R4/100-L4/G4)*100),
IF(C4="E1",VLOOKUP($S4,附表2_工程險200RP地震非比例層調整係數!$B$1:$AF$101,MATCH($D4&amp;"a",附表2_工程險200RP地震非比例層調整係數!$1:$1,0)-1,FALSE)
-IF($R4-1&lt;=0,0,VLOOKUP($R4-1,附表2_工程險200RP地震非比例層調整係數!$B$1:$AF$101,MATCH($D4&amp;"a",附表2_工程險200RP地震非比例層調整係數!$1:$1,0)-1,FALSE))
-VLOOKUP($S4,附表2_工程險200RP地震非比例層調整係數!$B$1:$AF$101,MATCH($D4,附表2_工程險200RP地震非比例層調整係數!$1:$1,0)-1,FALSE)*(S4/100-M4/G4)*100
-VLOOKUP($R4,附表2_工程險200RP地震非比例層調整係數!$B$1:$AF$101,MATCH($D4,附表2_工程險200RP地震非比例層調整係數!$1:$1,0)-1,FALSE)*(1-(R4/100-L4/G4)*100),
IF(C4="E2",VLOOKUP($S4,附表2_工程險200RP地震非比例層調整係數!$B$111:$AF$211,MATCH($D4&amp;"a",附表2_工程險200RP地震非比例層調整係數!$1:$1,0)-1,FALSE)
-IF($R4-1&lt;=0,0,VLOOKUP($R4-1,附表2_工程險200RP地震非比例層調整係數!$B$111:$AF$211,MATCH($D4&amp;"a",附表2_工程險200RP地震非比例層調整係數!$1:$1,0)-1,FALSE))
-VLOOKUP($S4,附表2_工程險200RP地震非比例層調整係數!$B$111:$AF$211,MATCH($D4,附表2_工程險200RP地震非比例層調整係數!$1:$1,0)-1,FALSE)*(S4/100-M4/G4)*100
-VLOOKUP($R4,附表2_工程險200RP地震非比例層調整係數!$B$111:$AF$211,MATCH($D4,附表2_工程險200RP地震非比例層調整係數!$1:$1,0)-1,FALSE)*(1-(R4/100-L4/G4)*100),0))))</f>
        <v>0</v>
      </c>
      <c r="V4" s="40">
        <f t="shared" ref="V4:V67" si="5">G4*T4*P4</f>
        <v>0</v>
      </c>
      <c r="W4" s="40">
        <f t="shared" ref="W4:W67" si="6">G4*U4*P4</f>
        <v>0</v>
      </c>
      <c r="X4" s="40">
        <f t="shared" ref="X4:X67" si="7">G4*T4*Q4</f>
        <v>0</v>
      </c>
      <c r="Y4" s="40">
        <f t="shared" ref="Y4:Y67" si="8">G4*U4*Q4</f>
        <v>0</v>
      </c>
      <c r="Z4" s="41"/>
      <c r="AA4" s="41"/>
    </row>
    <row r="5" spans="1:27" s="8" customFormat="1" ht="15.75" x14ac:dyDescent="0.25">
      <c r="A5" s="32" t="str">
        <f t="shared" si="4"/>
        <v/>
      </c>
      <c r="B5" s="392"/>
      <c r="C5" s="392"/>
      <c r="D5" s="392"/>
      <c r="E5" s="393"/>
      <c r="F5" s="393"/>
      <c r="G5" s="394"/>
      <c r="H5" s="396"/>
      <c r="I5" s="396"/>
      <c r="J5" s="397"/>
      <c r="K5" s="397"/>
      <c r="L5" s="393"/>
      <c r="M5" s="393"/>
      <c r="N5" s="36">
        <f t="shared" si="0"/>
        <v>0</v>
      </c>
      <c r="O5" s="36">
        <f t="shared" si="1"/>
        <v>0</v>
      </c>
      <c r="P5" s="37">
        <f>IF(OR(E5="QS",E5=""),0,(M5-L5)/G5*J5)</f>
        <v>0</v>
      </c>
      <c r="Q5" s="37">
        <f>IF(OR(E5="QS",E5=""),0,(M5-L5)/G5*K5)</f>
        <v>0</v>
      </c>
      <c r="R5" s="38">
        <f t="shared" si="2"/>
        <v>0</v>
      </c>
      <c r="S5" s="38">
        <f t="shared" si="3"/>
        <v>0</v>
      </c>
      <c r="T5" s="39">
        <f>IF(OR(E5="QS",B5=""),0,
VLOOKUP($S5,附表2_火險100RP地震非比例層調整係數!$B:$AF,MATCH($D5&amp;"a",附表2_火險100RP地震非比例層調整係數!$1:$1,0)-1,FALSE)
-IF($R5-1&lt;=0,0,VLOOKUP($R5-1,附表2_火險100RP地震非比例層調整係數!$B:$AF,MATCH($D5&amp;"a",附表2_火險100RP地震非比例層調整係數!$1:$1,0)-1,FALSE))
-VLOOKUP($S5,附表2_火險100RP地震非比例層調整係數!$B:$AF,MATCH($D5,附表2_火險100RP地震非比例層調整係數!$1:$1,0)-1,FALSE)*(S5/100-M5/G5)*100
-VLOOKUP($R5,附表2_火險100RP地震非比例層調整係數!$B:$AF,MATCH($D5,附表2_火險100RP地震非比例層調整係數!$1:$1,0)-1,FALSE)*(1-(R5/100-L5/G5)*100)
)</f>
        <v>0</v>
      </c>
      <c r="U5" s="39">
        <f>IF(OR(E5="QS",B5=""),0,
IF(C5="F",VLOOKUP($S5,附表2_火險200RP地震非比例層調整係數!$B:$AF,MATCH($D5&amp;"a",附表2_火險200RP地震非比例層調整係數!$1:$1,0)-1,FALSE)
-IF($R5-1&lt;=0,0,VLOOKUP($R5-1,附表2_火險200RP地震非比例層調整係數!$B:$AF,MATCH($D5&amp;"a",附表2_火險200RP地震非比例層調整係數!$1:$1,0)-1,FALSE))
-VLOOKUP($S5,附表2_火險200RP地震非比例層調整係數!$B:$AF,MATCH($D5,附表2_火險200RP地震非比例層調整係數!$1:$1,0)-1,FALSE)*(S5/100-M5/G5)*100
-VLOOKUP($R5,附表2_火險200RP地震非比例層調整係數!$B:$AF,MATCH($D5,附表2_火險200RP地震非比例層調整係數!$1:$1,0)-1,FALSE)*(1-(R5/100-L5/G5)*100),
IF(C5="E1",VLOOKUP($S5,附表2_工程險200RP地震非比例層調整係數!$B$1:$AF$101,MATCH($D5&amp;"a",附表2_工程險200RP地震非比例層調整係數!$1:$1,0)-1,FALSE)
-IF($R5-1&lt;=0,0,VLOOKUP($R5-1,附表2_工程險200RP地震非比例層調整係數!$B$1:$AF$101,MATCH($D5&amp;"a",附表2_工程險200RP地震非比例層調整係數!$1:$1,0)-1,FALSE))
-VLOOKUP($S5,附表2_工程險200RP地震非比例層調整係數!$B$1:$AF$101,MATCH($D5,附表2_工程險200RP地震非比例層調整係數!$1:$1,0)-1,FALSE)*(S5/100-M5/G5)*100
-VLOOKUP($R5,附表2_工程險200RP地震非比例層調整係數!$B$1:$AF$101,MATCH($D5,附表2_工程險200RP地震非比例層調整係數!$1:$1,0)-1,FALSE)*(1-(R5/100-L5/G5)*100),
IF(C5="E2",VLOOKUP($S5,附表2_工程險200RP地震非比例層調整係數!$B$111:$AF$211,MATCH($D5&amp;"a",附表2_工程險200RP地震非比例層調整係數!$1:$1,0)-1,FALSE)
-IF($R5-1&lt;=0,0,VLOOKUP($R5-1,附表2_工程險200RP地震非比例層調整係數!$B$111:$AF$211,MATCH($D5&amp;"a",附表2_工程險200RP地震非比例層調整係數!$1:$1,0)-1,FALSE))
-VLOOKUP($S5,附表2_工程險200RP地震非比例層調整係數!$B$111:$AF$211,MATCH($D5,附表2_工程險200RP地震非比例層調整係數!$1:$1,0)-1,FALSE)*(S5/100-M5/G5)*100
-VLOOKUP($R5,附表2_工程險200RP地震非比例層調整係數!$B$111:$AF$211,MATCH($D5,附表2_工程險200RP地震非比例層調整係數!$1:$1,0)-1,FALSE)*(1-(R5/100-L5/G5)*100),0))))</f>
        <v>0</v>
      </c>
      <c r="V5" s="40">
        <f t="shared" si="5"/>
        <v>0</v>
      </c>
      <c r="W5" s="40">
        <f t="shared" si="6"/>
        <v>0</v>
      </c>
      <c r="X5" s="40">
        <f t="shared" si="7"/>
        <v>0</v>
      </c>
      <c r="Y5" s="40">
        <f t="shared" si="8"/>
        <v>0</v>
      </c>
      <c r="Z5" s="41"/>
      <c r="AA5" s="41"/>
    </row>
    <row r="6" spans="1:27" s="8" customFormat="1" ht="15.75" x14ac:dyDescent="0.25">
      <c r="A6" s="32" t="str">
        <f t="shared" si="4"/>
        <v/>
      </c>
      <c r="B6" s="392"/>
      <c r="C6" s="392"/>
      <c r="D6" s="392"/>
      <c r="E6" s="393"/>
      <c r="F6" s="393"/>
      <c r="G6" s="394"/>
      <c r="H6" s="396"/>
      <c r="I6" s="396"/>
      <c r="J6" s="396"/>
      <c r="K6" s="396"/>
      <c r="L6" s="393"/>
      <c r="M6" s="393"/>
      <c r="N6" s="36">
        <f t="shared" si="0"/>
        <v>0</v>
      </c>
      <c r="O6" s="36">
        <f t="shared" si="1"/>
        <v>0</v>
      </c>
      <c r="P6" s="37">
        <f t="shared" ref="P6:P69" si="9">IF(OR(E6="QS",E6=""),0,(M6-L6)/G6*J6)</f>
        <v>0</v>
      </c>
      <c r="Q6" s="37">
        <f t="shared" ref="Q6:Q69" si="10">IF(OR(E6="QS",E6=""),0,(M6-L6)/G6*K6)</f>
        <v>0</v>
      </c>
      <c r="R6" s="38">
        <f t="shared" si="2"/>
        <v>0</v>
      </c>
      <c r="S6" s="38">
        <f t="shared" si="3"/>
        <v>0</v>
      </c>
      <c r="T6" s="39">
        <f>IF(OR(E6="QS",B6=""),0,
VLOOKUP($S6,附表2_火險100RP地震非比例層調整係數!$B:$AF,MATCH($D6&amp;"a",附表2_火險100RP地震非比例層調整係數!$1:$1,0)-1,FALSE)
-IF($R6-1&lt;=0,0,VLOOKUP($R6-1,附表2_火險100RP地震非比例層調整係數!$B:$AF,MATCH($D6&amp;"a",附表2_火險100RP地震非比例層調整係數!$1:$1,0)-1,FALSE))
-VLOOKUP($S6,附表2_火險100RP地震非比例層調整係數!$B:$AF,MATCH($D6,附表2_火險100RP地震非比例層調整係數!$1:$1,0)-1,FALSE)*(S6/100-M6/G6)*100
-VLOOKUP($R6,附表2_火險100RP地震非比例層調整係數!$B:$AF,MATCH($D6,附表2_火險100RP地震非比例層調整係數!$1:$1,0)-1,FALSE)*(1-(R6/100-L6/G6)*100)
)</f>
        <v>0</v>
      </c>
      <c r="U6" s="39">
        <f>IF(OR(E6="QS",B6=""),0,
IF(C6="F",VLOOKUP($S6,附表2_火險200RP地震非比例層調整係數!$B:$AF,MATCH($D6&amp;"a",附表2_火險200RP地震非比例層調整係數!$1:$1,0)-1,FALSE)
-IF($R6-1&lt;=0,0,VLOOKUP($R6-1,附表2_火險200RP地震非比例層調整係數!$B:$AF,MATCH($D6&amp;"a",附表2_火險200RP地震非比例層調整係數!$1:$1,0)-1,FALSE))
-VLOOKUP($S6,附表2_火險200RP地震非比例層調整係數!$B:$AF,MATCH($D6,附表2_火險200RP地震非比例層調整係數!$1:$1,0)-1,FALSE)*(S6/100-M6/G6)*100
-VLOOKUP($R6,附表2_火險200RP地震非比例層調整係數!$B:$AF,MATCH($D6,附表2_火險200RP地震非比例層調整係數!$1:$1,0)-1,FALSE)*(1-(R6/100-L6/G6)*100),
IF(C6="E1",VLOOKUP($S6,附表2_工程險200RP地震非比例層調整係數!$B$1:$AF$101,MATCH($D6&amp;"a",附表2_工程險200RP地震非比例層調整係數!$1:$1,0)-1,FALSE)
-IF($R6-1&lt;=0,0,VLOOKUP($R6-1,附表2_工程險200RP地震非比例層調整係數!$B$1:$AF$101,MATCH($D6&amp;"a",附表2_工程險200RP地震非比例層調整係數!$1:$1,0)-1,FALSE))
-VLOOKUP($S6,附表2_工程險200RP地震非比例層調整係數!$B$1:$AF$101,MATCH($D6,附表2_工程險200RP地震非比例層調整係數!$1:$1,0)-1,FALSE)*(S6/100-M6/G6)*100
-VLOOKUP($R6,附表2_工程險200RP地震非比例層調整係數!$B$1:$AF$101,MATCH($D6,附表2_工程險200RP地震非比例層調整係數!$1:$1,0)-1,FALSE)*(1-(R6/100-L6/G6)*100),
IF(C6="E2",VLOOKUP($S6,附表2_工程險200RP地震非比例層調整係數!$B$111:$AF$211,MATCH($D6&amp;"a",附表2_工程險200RP地震非比例層調整係數!$1:$1,0)-1,FALSE)
-IF($R6-1&lt;=0,0,VLOOKUP($R6-1,附表2_工程險200RP地震非比例層調整係數!$B$111:$AF$211,MATCH($D6&amp;"a",附表2_工程險200RP地震非比例層調整係數!$1:$1,0)-1,FALSE))
-VLOOKUP($S6,附表2_工程險200RP地震非比例層調整係數!$B$111:$AF$211,MATCH($D6,附表2_工程險200RP地震非比例層調整係數!$1:$1,0)-1,FALSE)*(S6/100-M6/G6)*100
-VLOOKUP($R6,附表2_工程險200RP地震非比例層調整係數!$B$111:$AF$211,MATCH($D6,附表2_工程險200RP地震非比例層調整係數!$1:$1,0)-1,FALSE)*(1-(R6/100-L6/G6)*100),0))))</f>
        <v>0</v>
      </c>
      <c r="V6" s="40">
        <f t="shared" si="5"/>
        <v>0</v>
      </c>
      <c r="W6" s="40">
        <f t="shared" si="6"/>
        <v>0</v>
      </c>
      <c r="X6" s="40">
        <f t="shared" si="7"/>
        <v>0</v>
      </c>
      <c r="Y6" s="40">
        <f t="shared" si="8"/>
        <v>0</v>
      </c>
      <c r="Z6" s="41"/>
      <c r="AA6" s="41"/>
    </row>
    <row r="7" spans="1:27" s="8" customFormat="1" ht="15.75" x14ac:dyDescent="0.25">
      <c r="A7" s="32" t="str">
        <f t="shared" si="4"/>
        <v/>
      </c>
      <c r="B7" s="392"/>
      <c r="C7" s="392"/>
      <c r="D7" s="392"/>
      <c r="E7" s="393"/>
      <c r="F7" s="393"/>
      <c r="G7" s="394"/>
      <c r="H7" s="395"/>
      <c r="I7" s="395"/>
      <c r="J7" s="395"/>
      <c r="K7" s="395"/>
      <c r="L7" s="393"/>
      <c r="M7" s="393"/>
      <c r="N7" s="36">
        <f t="shared" si="0"/>
        <v>0</v>
      </c>
      <c r="O7" s="36">
        <f t="shared" si="1"/>
        <v>0</v>
      </c>
      <c r="P7" s="37">
        <f t="shared" si="9"/>
        <v>0</v>
      </c>
      <c r="Q7" s="37">
        <f t="shared" si="10"/>
        <v>0</v>
      </c>
      <c r="R7" s="38">
        <f t="shared" si="2"/>
        <v>0</v>
      </c>
      <c r="S7" s="38">
        <f t="shared" si="3"/>
        <v>0</v>
      </c>
      <c r="T7" s="39">
        <f>IF(OR(E7="QS",B7=""),0,
VLOOKUP($S7,附表2_火險100RP地震非比例層調整係數!$B:$AF,MATCH($D7&amp;"a",附表2_火險100RP地震非比例層調整係數!$1:$1,0)-1,FALSE)
-IF($R7-1&lt;=0,0,VLOOKUP($R7-1,附表2_火險100RP地震非比例層調整係數!$B:$AF,MATCH($D7&amp;"a",附表2_火險100RP地震非比例層調整係數!$1:$1,0)-1,FALSE))
-VLOOKUP($S7,附表2_火險100RP地震非比例層調整係數!$B:$AF,MATCH($D7,附表2_火險100RP地震非比例層調整係數!$1:$1,0)-1,FALSE)*(S7/100-M7/G7)*100
-VLOOKUP($R7,附表2_火險100RP地震非比例層調整係數!$B:$AF,MATCH($D7,附表2_火險100RP地震非比例層調整係數!$1:$1,0)-1,FALSE)*(1-(R7/100-L7/G7)*100)
)</f>
        <v>0</v>
      </c>
      <c r="U7" s="39">
        <f>IF(OR(E7="QS",B7=""),0,
IF(C7="F",VLOOKUP($S7,附表2_火險200RP地震非比例層調整係數!$B:$AF,MATCH($D7&amp;"a",附表2_火險200RP地震非比例層調整係數!$1:$1,0)-1,FALSE)
-IF($R7-1&lt;=0,0,VLOOKUP($R7-1,附表2_火險200RP地震非比例層調整係數!$B:$AF,MATCH($D7&amp;"a",附表2_火險200RP地震非比例層調整係數!$1:$1,0)-1,FALSE))
-VLOOKUP($S7,附表2_火險200RP地震非比例層調整係數!$B:$AF,MATCH($D7,附表2_火險200RP地震非比例層調整係數!$1:$1,0)-1,FALSE)*(S7/100-M7/G7)*100
-VLOOKUP($R7,附表2_火險200RP地震非比例層調整係數!$B:$AF,MATCH($D7,附表2_火險200RP地震非比例層調整係數!$1:$1,0)-1,FALSE)*(1-(R7/100-L7/G7)*100),
IF(C7="E1",VLOOKUP($S7,附表2_工程險200RP地震非比例層調整係數!$B$1:$AF$101,MATCH($D7&amp;"a",附表2_工程險200RP地震非比例層調整係數!$1:$1,0)-1,FALSE)
-IF($R7-1&lt;=0,0,VLOOKUP($R7-1,附表2_工程險200RP地震非比例層調整係數!$B$1:$AF$101,MATCH($D7&amp;"a",附表2_工程險200RP地震非比例層調整係數!$1:$1,0)-1,FALSE))
-VLOOKUP($S7,附表2_工程險200RP地震非比例層調整係數!$B$1:$AF$101,MATCH($D7,附表2_工程險200RP地震非比例層調整係數!$1:$1,0)-1,FALSE)*(S7/100-M7/G7)*100
-VLOOKUP($R7,附表2_工程險200RP地震非比例層調整係數!$B$1:$AF$101,MATCH($D7,附表2_工程險200RP地震非比例層調整係數!$1:$1,0)-1,FALSE)*(1-(R7/100-L7/G7)*100),
IF(C7="E2",VLOOKUP($S7,附表2_工程險200RP地震非比例層調整係數!$B$111:$AF$211,MATCH($D7&amp;"a",附表2_工程險200RP地震非比例層調整係數!$1:$1,0)-1,FALSE)
-IF($R7-1&lt;=0,0,VLOOKUP($R7-1,附表2_工程險200RP地震非比例層調整係數!$B$111:$AF$211,MATCH($D7&amp;"a",附表2_工程險200RP地震非比例層調整係數!$1:$1,0)-1,FALSE))
-VLOOKUP($S7,附表2_工程險200RP地震非比例層調整係數!$B$111:$AF$211,MATCH($D7,附表2_工程險200RP地震非比例層調整係數!$1:$1,0)-1,FALSE)*(S7/100-M7/G7)*100
-VLOOKUP($R7,附表2_工程險200RP地震非比例層調整係數!$B$111:$AF$211,MATCH($D7,附表2_工程險200RP地震非比例層調整係數!$1:$1,0)-1,FALSE)*(1-(R7/100-L7/G7)*100),0))))</f>
        <v>0</v>
      </c>
      <c r="V7" s="40">
        <f t="shared" si="5"/>
        <v>0</v>
      </c>
      <c r="W7" s="40">
        <f t="shared" si="6"/>
        <v>0</v>
      </c>
      <c r="X7" s="40">
        <f t="shared" si="7"/>
        <v>0</v>
      </c>
      <c r="Y7" s="40">
        <f t="shared" si="8"/>
        <v>0</v>
      </c>
      <c r="Z7" s="41"/>
      <c r="AA7" s="41"/>
    </row>
    <row r="8" spans="1:27" s="8" customFormat="1" ht="15.75" x14ac:dyDescent="0.25">
      <c r="A8" s="32" t="str">
        <f t="shared" si="4"/>
        <v/>
      </c>
      <c r="B8" s="392"/>
      <c r="C8" s="392"/>
      <c r="D8" s="392"/>
      <c r="E8" s="393"/>
      <c r="F8" s="393"/>
      <c r="G8" s="394"/>
      <c r="H8" s="396"/>
      <c r="I8" s="396"/>
      <c r="J8" s="397"/>
      <c r="K8" s="397"/>
      <c r="L8" s="393"/>
      <c r="M8" s="393"/>
      <c r="N8" s="36">
        <f t="shared" si="0"/>
        <v>0</v>
      </c>
      <c r="O8" s="36">
        <f t="shared" si="1"/>
        <v>0</v>
      </c>
      <c r="P8" s="37">
        <f t="shared" si="9"/>
        <v>0</v>
      </c>
      <c r="Q8" s="37">
        <f t="shared" si="10"/>
        <v>0</v>
      </c>
      <c r="R8" s="38">
        <f t="shared" si="2"/>
        <v>0</v>
      </c>
      <c r="S8" s="38">
        <f t="shared" si="3"/>
        <v>0</v>
      </c>
      <c r="T8" s="39">
        <f>IF(OR(E8="QS",B8=""),0,
VLOOKUP($S8,附表2_火險100RP地震非比例層調整係數!$B:$AF,MATCH($D8&amp;"a",附表2_火險100RP地震非比例層調整係數!$1:$1,0)-1,FALSE)
-IF($R8-1&lt;=0,0,VLOOKUP($R8-1,附表2_火險100RP地震非比例層調整係數!$B:$AF,MATCH($D8&amp;"a",附表2_火險100RP地震非比例層調整係數!$1:$1,0)-1,FALSE))
-VLOOKUP($S8,附表2_火險100RP地震非比例層調整係數!$B:$AF,MATCH($D8,附表2_火險100RP地震非比例層調整係數!$1:$1,0)-1,FALSE)*(S8/100-M8/G8)*100
-VLOOKUP($R8,附表2_火險100RP地震非比例層調整係數!$B:$AF,MATCH($D8,附表2_火險100RP地震非比例層調整係數!$1:$1,0)-1,FALSE)*(1-(R8/100-L8/G8)*100)
)</f>
        <v>0</v>
      </c>
      <c r="U8" s="39">
        <f>IF(OR(E8="QS",B8=""),0,
IF(C8="F",VLOOKUP($S8,附表2_火險200RP地震非比例層調整係數!$B:$AF,MATCH($D8&amp;"a",附表2_火險200RP地震非比例層調整係數!$1:$1,0)-1,FALSE)
-IF($R8-1&lt;=0,0,VLOOKUP($R8-1,附表2_火險200RP地震非比例層調整係數!$B:$AF,MATCH($D8&amp;"a",附表2_火險200RP地震非比例層調整係數!$1:$1,0)-1,FALSE))
-VLOOKUP($S8,附表2_火險200RP地震非比例層調整係數!$B:$AF,MATCH($D8,附表2_火險200RP地震非比例層調整係數!$1:$1,0)-1,FALSE)*(S8/100-M8/G8)*100
-VLOOKUP($R8,附表2_火險200RP地震非比例層調整係數!$B:$AF,MATCH($D8,附表2_火險200RP地震非比例層調整係數!$1:$1,0)-1,FALSE)*(1-(R8/100-L8/G8)*100),
IF(C8="E1",VLOOKUP($S8,附表2_工程險200RP地震非比例層調整係數!$B$1:$AF$101,MATCH($D8&amp;"a",附表2_工程險200RP地震非比例層調整係數!$1:$1,0)-1,FALSE)
-IF($R8-1&lt;=0,0,VLOOKUP($R8-1,附表2_工程險200RP地震非比例層調整係數!$B$1:$AF$101,MATCH($D8&amp;"a",附表2_工程險200RP地震非比例層調整係數!$1:$1,0)-1,FALSE))
-VLOOKUP($S8,附表2_工程險200RP地震非比例層調整係數!$B$1:$AF$101,MATCH($D8,附表2_工程險200RP地震非比例層調整係數!$1:$1,0)-1,FALSE)*(S8/100-M8/G8)*100
-VLOOKUP($R8,附表2_工程險200RP地震非比例層調整係數!$B$1:$AF$101,MATCH($D8,附表2_工程險200RP地震非比例層調整係數!$1:$1,0)-1,FALSE)*(1-(R8/100-L8/G8)*100),
IF(C8="E2",VLOOKUP($S8,附表2_工程險200RP地震非比例層調整係數!$B$111:$AF$211,MATCH($D8&amp;"a",附表2_工程險200RP地震非比例層調整係數!$1:$1,0)-1,FALSE)
-IF($R8-1&lt;=0,0,VLOOKUP($R8-1,附表2_工程險200RP地震非比例層調整係數!$B$111:$AF$211,MATCH($D8&amp;"a",附表2_工程險200RP地震非比例層調整係數!$1:$1,0)-1,FALSE))
-VLOOKUP($S8,附表2_工程險200RP地震非比例層調整係數!$B$111:$AF$211,MATCH($D8,附表2_工程險200RP地震非比例層調整係數!$1:$1,0)-1,FALSE)*(S8/100-M8/G8)*100
-VLOOKUP($R8,附表2_工程險200RP地震非比例層調整係數!$B$111:$AF$211,MATCH($D8,附表2_工程險200RP地震非比例層調整係數!$1:$1,0)-1,FALSE)*(1-(R8/100-L8/G8)*100),0))))</f>
        <v>0</v>
      </c>
      <c r="V8" s="40">
        <f t="shared" si="5"/>
        <v>0</v>
      </c>
      <c r="W8" s="40">
        <f t="shared" si="6"/>
        <v>0</v>
      </c>
      <c r="X8" s="40">
        <f t="shared" si="7"/>
        <v>0</v>
      </c>
      <c r="Y8" s="40">
        <f t="shared" si="8"/>
        <v>0</v>
      </c>
    </row>
    <row r="9" spans="1:27" s="8" customFormat="1" ht="15.75" customHeight="1" x14ac:dyDescent="0.25">
      <c r="A9" s="32" t="str">
        <f t="shared" si="4"/>
        <v/>
      </c>
      <c r="B9" s="392"/>
      <c r="C9" s="392"/>
      <c r="D9" s="392"/>
      <c r="E9" s="393"/>
      <c r="F9" s="393"/>
      <c r="G9" s="394"/>
      <c r="H9" s="396"/>
      <c r="I9" s="396"/>
      <c r="J9" s="397"/>
      <c r="K9" s="397"/>
      <c r="L9" s="393"/>
      <c r="M9" s="393"/>
      <c r="N9" s="36">
        <f t="shared" si="0"/>
        <v>0</v>
      </c>
      <c r="O9" s="36">
        <f t="shared" si="1"/>
        <v>0</v>
      </c>
      <c r="P9" s="37">
        <f t="shared" si="9"/>
        <v>0</v>
      </c>
      <c r="Q9" s="37">
        <f t="shared" si="10"/>
        <v>0</v>
      </c>
      <c r="R9" s="38">
        <f t="shared" si="2"/>
        <v>0</v>
      </c>
      <c r="S9" s="38">
        <f t="shared" si="3"/>
        <v>0</v>
      </c>
      <c r="T9" s="39">
        <f>IF(OR(E9="QS",B9=""),0,
VLOOKUP($S9,附表2_火險100RP地震非比例層調整係數!$B:$AF,MATCH($D9&amp;"a",附表2_火險100RP地震非比例層調整係數!$1:$1,0)-1,FALSE)
-IF($R9-1&lt;=0,0,VLOOKUP($R9-1,附表2_火險100RP地震非比例層調整係數!$B:$AF,MATCH($D9&amp;"a",附表2_火險100RP地震非比例層調整係數!$1:$1,0)-1,FALSE))
-VLOOKUP($S9,附表2_火險100RP地震非比例層調整係數!$B:$AF,MATCH($D9,附表2_火險100RP地震非比例層調整係數!$1:$1,0)-1,FALSE)*(S9/100-M9/G9)*100
-VLOOKUP($R9,附表2_火險100RP地震非比例層調整係數!$B:$AF,MATCH($D9,附表2_火險100RP地震非比例層調整係數!$1:$1,0)-1,FALSE)*(1-(R9/100-L9/G9)*100)
)</f>
        <v>0</v>
      </c>
      <c r="U9" s="39">
        <f>IF(OR(E9="QS",B9=""),0,
IF(C9="F",VLOOKUP($S9,附表2_火險200RP地震非比例層調整係數!$B:$AF,MATCH($D9&amp;"a",附表2_火險200RP地震非比例層調整係數!$1:$1,0)-1,FALSE)
-IF($R9-1&lt;=0,0,VLOOKUP($R9-1,附表2_火險200RP地震非比例層調整係數!$B:$AF,MATCH($D9&amp;"a",附表2_火險200RP地震非比例層調整係數!$1:$1,0)-1,FALSE))
-VLOOKUP($S9,附表2_火險200RP地震非比例層調整係數!$B:$AF,MATCH($D9,附表2_火險200RP地震非比例層調整係數!$1:$1,0)-1,FALSE)*(S9/100-M9/G9)*100
-VLOOKUP($R9,附表2_火險200RP地震非比例層調整係數!$B:$AF,MATCH($D9,附表2_火險200RP地震非比例層調整係數!$1:$1,0)-1,FALSE)*(1-(R9/100-L9/G9)*100),
IF(C9="E1",VLOOKUP($S9,附表2_工程險200RP地震非比例層調整係數!$B$1:$AF$101,MATCH($D9&amp;"a",附表2_工程險200RP地震非比例層調整係數!$1:$1,0)-1,FALSE)
-IF($R9-1&lt;=0,0,VLOOKUP($R9-1,附表2_工程險200RP地震非比例層調整係數!$B$1:$AF$101,MATCH($D9&amp;"a",附表2_工程險200RP地震非比例層調整係數!$1:$1,0)-1,FALSE))
-VLOOKUP($S9,附表2_工程險200RP地震非比例層調整係數!$B$1:$AF$101,MATCH($D9,附表2_工程險200RP地震非比例層調整係數!$1:$1,0)-1,FALSE)*(S9/100-M9/G9)*100
-VLOOKUP($R9,附表2_工程險200RP地震非比例層調整係數!$B$1:$AF$101,MATCH($D9,附表2_工程險200RP地震非比例層調整係數!$1:$1,0)-1,FALSE)*(1-(R9/100-L9/G9)*100),
IF(C9="E2",VLOOKUP($S9,附表2_工程險200RP地震非比例層調整係數!$B$111:$AF$211,MATCH($D9&amp;"a",附表2_工程險200RP地震非比例層調整係數!$1:$1,0)-1,FALSE)
-IF($R9-1&lt;=0,0,VLOOKUP($R9-1,附表2_工程險200RP地震非比例層調整係數!$B$111:$AF$211,MATCH($D9&amp;"a",附表2_工程險200RP地震非比例層調整係數!$1:$1,0)-1,FALSE))
-VLOOKUP($S9,附表2_工程險200RP地震非比例層調整係數!$B$111:$AF$211,MATCH($D9,附表2_工程險200RP地震非比例層調整係數!$1:$1,0)-1,FALSE)*(S9/100-M9/G9)*100
-VLOOKUP($R9,附表2_工程險200RP地震非比例層調整係數!$B$111:$AF$211,MATCH($D9,附表2_工程險200RP地震非比例層調整係數!$1:$1,0)-1,FALSE)*(1-(R9/100-L9/G9)*100),0))))</f>
        <v>0</v>
      </c>
      <c r="V9" s="40">
        <f t="shared" si="5"/>
        <v>0</v>
      </c>
      <c r="W9" s="40">
        <f t="shared" si="6"/>
        <v>0</v>
      </c>
      <c r="X9" s="40">
        <f t="shared" si="7"/>
        <v>0</v>
      </c>
      <c r="Y9" s="40">
        <f t="shared" si="8"/>
        <v>0</v>
      </c>
    </row>
    <row r="10" spans="1:27" s="8" customFormat="1" ht="15.75" x14ac:dyDescent="0.25">
      <c r="A10" s="32" t="str">
        <f t="shared" si="4"/>
        <v/>
      </c>
      <c r="B10" s="392"/>
      <c r="C10" s="392"/>
      <c r="D10" s="392"/>
      <c r="E10" s="393"/>
      <c r="F10" s="393"/>
      <c r="G10" s="394"/>
      <c r="H10" s="396"/>
      <c r="I10" s="396"/>
      <c r="J10" s="397"/>
      <c r="K10" s="397"/>
      <c r="L10" s="393"/>
      <c r="M10" s="393"/>
      <c r="N10" s="36">
        <f t="shared" si="0"/>
        <v>0</v>
      </c>
      <c r="O10" s="36">
        <f t="shared" si="1"/>
        <v>0</v>
      </c>
      <c r="P10" s="37">
        <f t="shared" si="9"/>
        <v>0</v>
      </c>
      <c r="Q10" s="37">
        <f t="shared" si="10"/>
        <v>0</v>
      </c>
      <c r="R10" s="38">
        <f t="shared" si="2"/>
        <v>0</v>
      </c>
      <c r="S10" s="38">
        <f t="shared" si="3"/>
        <v>0</v>
      </c>
      <c r="T10" s="39">
        <f>IF(OR(E10="QS",B10=""),0,
VLOOKUP($S10,附表2_火險100RP地震非比例層調整係數!$B:$AF,MATCH($D10&amp;"a",附表2_火險100RP地震非比例層調整係數!$1:$1,0)-1,FALSE)
-IF($R10-1&lt;=0,0,VLOOKUP($R10-1,附表2_火險100RP地震非比例層調整係數!$B:$AF,MATCH($D10&amp;"a",附表2_火險100RP地震非比例層調整係數!$1:$1,0)-1,FALSE))
-VLOOKUP($S10,附表2_火險100RP地震非比例層調整係數!$B:$AF,MATCH($D10,附表2_火險100RP地震非比例層調整係數!$1:$1,0)-1,FALSE)*(S10/100-M10/G10)*100
-VLOOKUP($R10,附表2_火險100RP地震非比例層調整係數!$B:$AF,MATCH($D10,附表2_火險100RP地震非比例層調整係數!$1:$1,0)-1,FALSE)*(1-(R10/100-L10/G10)*100)
)</f>
        <v>0</v>
      </c>
      <c r="U10" s="39">
        <f>IF(OR(E10="QS",B10=""),0,
IF(C10="F",VLOOKUP($S10,附表2_火險200RP地震非比例層調整係數!$B:$AF,MATCH($D10&amp;"a",附表2_火險200RP地震非比例層調整係數!$1:$1,0)-1,FALSE)
-IF($R10-1&lt;=0,0,VLOOKUP($R10-1,附表2_火險200RP地震非比例層調整係數!$B:$AF,MATCH($D10&amp;"a",附表2_火險200RP地震非比例層調整係數!$1:$1,0)-1,FALSE))
-VLOOKUP($S10,附表2_火險200RP地震非比例層調整係數!$B:$AF,MATCH($D10,附表2_火險200RP地震非比例層調整係數!$1:$1,0)-1,FALSE)*(S10/100-M10/G10)*100
-VLOOKUP($R10,附表2_火險200RP地震非比例層調整係數!$B:$AF,MATCH($D10,附表2_火險200RP地震非比例層調整係數!$1:$1,0)-1,FALSE)*(1-(R10/100-L10/G10)*100),
IF(C10="E1",VLOOKUP($S10,附表2_工程險200RP地震非比例層調整係數!$B$1:$AF$101,MATCH($D10&amp;"a",附表2_工程險200RP地震非比例層調整係數!$1:$1,0)-1,FALSE)
-IF($R10-1&lt;=0,0,VLOOKUP($R10-1,附表2_工程險200RP地震非比例層調整係數!$B$1:$AF$101,MATCH($D10&amp;"a",附表2_工程險200RP地震非比例層調整係數!$1:$1,0)-1,FALSE))
-VLOOKUP($S10,附表2_工程險200RP地震非比例層調整係數!$B$1:$AF$101,MATCH($D10,附表2_工程險200RP地震非比例層調整係數!$1:$1,0)-1,FALSE)*(S10/100-M10/G10)*100
-VLOOKUP($R10,附表2_工程險200RP地震非比例層調整係數!$B$1:$AF$101,MATCH($D10,附表2_工程險200RP地震非比例層調整係數!$1:$1,0)-1,FALSE)*(1-(R10/100-L10/G10)*100),
IF(C10="E2",VLOOKUP($S10,附表2_工程險200RP地震非比例層調整係數!$B$111:$AF$211,MATCH($D10&amp;"a",附表2_工程險200RP地震非比例層調整係數!$1:$1,0)-1,FALSE)
-IF($R10-1&lt;=0,0,VLOOKUP($R10-1,附表2_工程險200RP地震非比例層調整係數!$B$111:$AF$211,MATCH($D10&amp;"a",附表2_工程險200RP地震非比例層調整係數!$1:$1,0)-1,FALSE))
-VLOOKUP($S10,附表2_工程險200RP地震非比例層調整係數!$B$111:$AF$211,MATCH($D10,附表2_工程險200RP地震非比例層調整係數!$1:$1,0)-1,FALSE)*(S10/100-M10/G10)*100
-VLOOKUP($R10,附表2_工程險200RP地震非比例層調整係數!$B$111:$AF$211,MATCH($D10,附表2_工程險200RP地震非比例層調整係數!$1:$1,0)-1,FALSE)*(1-(R10/100-L10/G10)*100),0))))</f>
        <v>0</v>
      </c>
      <c r="V10" s="40">
        <f t="shared" si="5"/>
        <v>0</v>
      </c>
      <c r="W10" s="40">
        <f t="shared" si="6"/>
        <v>0</v>
      </c>
      <c r="X10" s="40">
        <f t="shared" si="7"/>
        <v>0</v>
      </c>
      <c r="Y10" s="40">
        <f t="shared" si="8"/>
        <v>0</v>
      </c>
    </row>
    <row r="11" spans="1:27" s="8" customFormat="1" ht="15.75" x14ac:dyDescent="0.25">
      <c r="A11" s="32" t="str">
        <f t="shared" si="4"/>
        <v/>
      </c>
      <c r="B11" s="392"/>
      <c r="C11" s="392"/>
      <c r="D11" s="392"/>
      <c r="E11" s="393"/>
      <c r="F11" s="393"/>
      <c r="G11" s="394"/>
      <c r="H11" s="396"/>
      <c r="I11" s="396"/>
      <c r="J11" s="397"/>
      <c r="K11" s="397"/>
      <c r="L11" s="393"/>
      <c r="M11" s="393"/>
      <c r="N11" s="36">
        <f t="shared" si="0"/>
        <v>0</v>
      </c>
      <c r="O11" s="36">
        <f t="shared" si="1"/>
        <v>0</v>
      </c>
      <c r="P11" s="37">
        <f t="shared" si="9"/>
        <v>0</v>
      </c>
      <c r="Q11" s="37">
        <f t="shared" si="10"/>
        <v>0</v>
      </c>
      <c r="R11" s="38">
        <f t="shared" si="2"/>
        <v>0</v>
      </c>
      <c r="S11" s="38">
        <f t="shared" si="3"/>
        <v>0</v>
      </c>
      <c r="T11" s="39">
        <f>IF(OR(E11="QS",B11=""),0,
VLOOKUP($S11,附表2_火險100RP地震非比例層調整係數!$B:$AF,MATCH($D11&amp;"a",附表2_火險100RP地震非比例層調整係數!$1:$1,0)-1,FALSE)
-IF($R11-1&lt;=0,0,VLOOKUP($R11-1,附表2_火險100RP地震非比例層調整係數!$B:$AF,MATCH($D11&amp;"a",附表2_火險100RP地震非比例層調整係數!$1:$1,0)-1,FALSE))
-VLOOKUP($S11,附表2_火險100RP地震非比例層調整係數!$B:$AF,MATCH($D11,附表2_火險100RP地震非比例層調整係數!$1:$1,0)-1,FALSE)*(S11/100-M11/G11)*100
-VLOOKUP($R11,附表2_火險100RP地震非比例層調整係數!$B:$AF,MATCH($D11,附表2_火險100RP地震非比例層調整係數!$1:$1,0)-1,FALSE)*(1-(R11/100-L11/G11)*100)
)</f>
        <v>0</v>
      </c>
      <c r="U11" s="39">
        <f>IF(OR(E11="QS",B11=""),0,
IF(C11="F",VLOOKUP($S11,附表2_火險200RP地震非比例層調整係數!$B:$AF,MATCH($D11&amp;"a",附表2_火險200RP地震非比例層調整係數!$1:$1,0)-1,FALSE)
-IF($R11-1&lt;=0,0,VLOOKUP($R11-1,附表2_火險200RP地震非比例層調整係數!$B:$AF,MATCH($D11&amp;"a",附表2_火險200RP地震非比例層調整係數!$1:$1,0)-1,FALSE))
-VLOOKUP($S11,附表2_火險200RP地震非比例層調整係數!$B:$AF,MATCH($D11,附表2_火險200RP地震非比例層調整係數!$1:$1,0)-1,FALSE)*(S11/100-M11/G11)*100
-VLOOKUP($R11,附表2_火險200RP地震非比例層調整係數!$B:$AF,MATCH($D11,附表2_火險200RP地震非比例層調整係數!$1:$1,0)-1,FALSE)*(1-(R11/100-L11/G11)*100),
IF(C11="E1",VLOOKUP($S11,附表2_工程險200RP地震非比例層調整係數!$B$1:$AF$101,MATCH($D11&amp;"a",附表2_工程險200RP地震非比例層調整係數!$1:$1,0)-1,FALSE)
-IF($R11-1&lt;=0,0,VLOOKUP($R11-1,附表2_工程險200RP地震非比例層調整係數!$B$1:$AF$101,MATCH($D11&amp;"a",附表2_工程險200RP地震非比例層調整係數!$1:$1,0)-1,FALSE))
-VLOOKUP($S11,附表2_工程險200RP地震非比例層調整係數!$B$1:$AF$101,MATCH($D11,附表2_工程險200RP地震非比例層調整係數!$1:$1,0)-1,FALSE)*(S11/100-M11/G11)*100
-VLOOKUP($R11,附表2_工程險200RP地震非比例層調整係數!$B$1:$AF$101,MATCH($D11,附表2_工程險200RP地震非比例層調整係數!$1:$1,0)-1,FALSE)*(1-(R11/100-L11/G11)*100),
IF(C11="E2",VLOOKUP($S11,附表2_工程險200RP地震非比例層調整係數!$B$111:$AF$211,MATCH($D11&amp;"a",附表2_工程險200RP地震非比例層調整係數!$1:$1,0)-1,FALSE)
-IF($R11-1&lt;=0,0,VLOOKUP($R11-1,附表2_工程險200RP地震非比例層調整係數!$B$111:$AF$211,MATCH($D11&amp;"a",附表2_工程險200RP地震非比例層調整係數!$1:$1,0)-1,FALSE))
-VLOOKUP($S11,附表2_工程險200RP地震非比例層調整係數!$B$111:$AF$211,MATCH($D11,附表2_工程險200RP地震非比例層調整係數!$1:$1,0)-1,FALSE)*(S11/100-M11/G11)*100
-VLOOKUP($R11,附表2_工程險200RP地震非比例層調整係數!$B$111:$AF$211,MATCH($D11,附表2_工程險200RP地震非比例層調整係數!$1:$1,0)-1,FALSE)*(1-(R11/100-L11/G11)*100),0))))</f>
        <v>0</v>
      </c>
      <c r="V11" s="40">
        <f t="shared" si="5"/>
        <v>0</v>
      </c>
      <c r="W11" s="40">
        <f t="shared" si="6"/>
        <v>0</v>
      </c>
      <c r="X11" s="40">
        <f t="shared" si="7"/>
        <v>0</v>
      </c>
      <c r="Y11" s="40">
        <f t="shared" si="8"/>
        <v>0</v>
      </c>
    </row>
    <row r="12" spans="1:27" s="8" customFormat="1" ht="17.25" customHeight="1" x14ac:dyDescent="0.25">
      <c r="A12" s="32" t="str">
        <f t="shared" si="4"/>
        <v/>
      </c>
      <c r="B12" s="392"/>
      <c r="C12" s="392"/>
      <c r="D12" s="392"/>
      <c r="E12" s="393"/>
      <c r="F12" s="393"/>
      <c r="G12" s="394"/>
      <c r="H12" s="395"/>
      <c r="I12" s="395"/>
      <c r="J12" s="395"/>
      <c r="K12" s="395"/>
      <c r="L12" s="393"/>
      <c r="M12" s="393"/>
      <c r="N12" s="36">
        <f t="shared" si="0"/>
        <v>0</v>
      </c>
      <c r="O12" s="36">
        <f t="shared" si="1"/>
        <v>0</v>
      </c>
      <c r="P12" s="37">
        <f t="shared" si="9"/>
        <v>0</v>
      </c>
      <c r="Q12" s="37">
        <f t="shared" si="10"/>
        <v>0</v>
      </c>
      <c r="R12" s="38">
        <f t="shared" si="2"/>
        <v>0</v>
      </c>
      <c r="S12" s="38">
        <f t="shared" si="3"/>
        <v>0</v>
      </c>
      <c r="T12" s="39">
        <f>IF(OR(E12="QS",B12=""),0,
VLOOKUP($S12,附表2_火險100RP地震非比例層調整係數!$B:$AF,MATCH($D12&amp;"a",附表2_火險100RP地震非比例層調整係數!$1:$1,0)-1,FALSE)
-IF($R12-1&lt;=0,0,VLOOKUP($R12-1,附表2_火險100RP地震非比例層調整係數!$B:$AF,MATCH($D12&amp;"a",附表2_火險100RP地震非比例層調整係數!$1:$1,0)-1,FALSE))
-VLOOKUP($S12,附表2_火險100RP地震非比例層調整係數!$B:$AF,MATCH($D12,附表2_火險100RP地震非比例層調整係數!$1:$1,0)-1,FALSE)*(S12/100-M12/G12)*100
-VLOOKUP($R12,附表2_火險100RP地震非比例層調整係數!$B:$AF,MATCH($D12,附表2_火險100RP地震非比例層調整係數!$1:$1,0)-1,FALSE)*(1-(R12/100-L12/G12)*100)
)</f>
        <v>0</v>
      </c>
      <c r="U12" s="39">
        <f>IF(OR(E12="QS",B12=""),0,
IF(C12="F",VLOOKUP($S12,附表2_火險200RP地震非比例層調整係數!$B:$AF,MATCH($D12&amp;"a",附表2_火險200RP地震非比例層調整係數!$1:$1,0)-1,FALSE)
-IF($R12-1&lt;=0,0,VLOOKUP($R12-1,附表2_火險200RP地震非比例層調整係數!$B:$AF,MATCH($D12&amp;"a",附表2_火險200RP地震非比例層調整係數!$1:$1,0)-1,FALSE))
-VLOOKUP($S12,附表2_火險200RP地震非比例層調整係數!$B:$AF,MATCH($D12,附表2_火險200RP地震非比例層調整係數!$1:$1,0)-1,FALSE)*(S12/100-M12/G12)*100
-VLOOKUP($R12,附表2_火險200RP地震非比例層調整係數!$B:$AF,MATCH($D12,附表2_火險200RP地震非比例層調整係數!$1:$1,0)-1,FALSE)*(1-(R12/100-L12/G12)*100),
IF(C12="E1",VLOOKUP($S12,附表2_工程險200RP地震非比例層調整係數!$B$1:$AF$101,MATCH($D12&amp;"a",附表2_工程險200RP地震非比例層調整係數!$1:$1,0)-1,FALSE)
-IF($R12-1&lt;=0,0,VLOOKUP($R12-1,附表2_工程險200RP地震非比例層調整係數!$B$1:$AF$101,MATCH($D12&amp;"a",附表2_工程險200RP地震非比例層調整係數!$1:$1,0)-1,FALSE))
-VLOOKUP($S12,附表2_工程險200RP地震非比例層調整係數!$B$1:$AF$101,MATCH($D12,附表2_工程險200RP地震非比例層調整係數!$1:$1,0)-1,FALSE)*(S12/100-M12/G12)*100
-VLOOKUP($R12,附表2_工程險200RP地震非比例層調整係數!$B$1:$AF$101,MATCH($D12,附表2_工程險200RP地震非比例層調整係數!$1:$1,0)-1,FALSE)*(1-(R12/100-L12/G12)*100),
IF(C12="E2",VLOOKUP($S12,附表2_工程險200RP地震非比例層調整係數!$B$111:$AF$211,MATCH($D12&amp;"a",附表2_工程險200RP地震非比例層調整係數!$1:$1,0)-1,FALSE)
-IF($R12-1&lt;=0,0,VLOOKUP($R12-1,附表2_工程險200RP地震非比例層調整係數!$B$111:$AF$211,MATCH($D12&amp;"a",附表2_工程險200RP地震非比例層調整係數!$1:$1,0)-1,FALSE))
-VLOOKUP($S12,附表2_工程險200RP地震非比例層調整係數!$B$111:$AF$211,MATCH($D12,附表2_工程險200RP地震非比例層調整係數!$1:$1,0)-1,FALSE)*(S12/100-M12/G12)*100
-VLOOKUP($R12,附表2_工程險200RP地震非比例層調整係數!$B$111:$AF$211,MATCH($D12,附表2_工程險200RP地震非比例層調整係數!$1:$1,0)-1,FALSE)*(1-(R12/100-L12/G12)*100),0))))</f>
        <v>0</v>
      </c>
      <c r="V12" s="40">
        <f t="shared" si="5"/>
        <v>0</v>
      </c>
      <c r="W12" s="40">
        <f t="shared" si="6"/>
        <v>0</v>
      </c>
      <c r="X12" s="40">
        <f t="shared" si="7"/>
        <v>0</v>
      </c>
      <c r="Y12" s="40">
        <f t="shared" si="8"/>
        <v>0</v>
      </c>
    </row>
    <row r="13" spans="1:27" s="8" customFormat="1" ht="15.75" x14ac:dyDescent="0.25">
      <c r="A13" s="32" t="str">
        <f t="shared" si="4"/>
        <v/>
      </c>
      <c r="B13" s="392"/>
      <c r="C13" s="392"/>
      <c r="D13" s="392"/>
      <c r="E13" s="393"/>
      <c r="F13" s="393"/>
      <c r="G13" s="394"/>
      <c r="H13" s="395"/>
      <c r="I13" s="395"/>
      <c r="J13" s="395"/>
      <c r="K13" s="395"/>
      <c r="L13" s="393"/>
      <c r="M13" s="393"/>
      <c r="N13" s="36">
        <f t="shared" si="0"/>
        <v>0</v>
      </c>
      <c r="O13" s="36">
        <f t="shared" si="1"/>
        <v>0</v>
      </c>
      <c r="P13" s="37">
        <f t="shared" si="9"/>
        <v>0</v>
      </c>
      <c r="Q13" s="37">
        <f t="shared" si="10"/>
        <v>0</v>
      </c>
      <c r="R13" s="38">
        <f t="shared" si="2"/>
        <v>0</v>
      </c>
      <c r="S13" s="38">
        <f t="shared" si="3"/>
        <v>0</v>
      </c>
      <c r="T13" s="39">
        <f>IF(OR(E13="QS",B13=""),0,
VLOOKUP($S13,附表2_火險100RP地震非比例層調整係數!$B:$AF,MATCH($D13&amp;"a",附表2_火險100RP地震非比例層調整係數!$1:$1,0)-1,FALSE)
-IF($R13-1&lt;=0,0,VLOOKUP($R13-1,附表2_火險100RP地震非比例層調整係數!$B:$AF,MATCH($D13&amp;"a",附表2_火險100RP地震非比例層調整係數!$1:$1,0)-1,FALSE))
-VLOOKUP($S13,附表2_火險100RP地震非比例層調整係數!$B:$AF,MATCH($D13,附表2_火險100RP地震非比例層調整係數!$1:$1,0)-1,FALSE)*(S13/100-M13/G13)*100
-VLOOKUP($R13,附表2_火險100RP地震非比例層調整係數!$B:$AF,MATCH($D13,附表2_火險100RP地震非比例層調整係數!$1:$1,0)-1,FALSE)*(1-(R13/100-L13/G13)*100)
)</f>
        <v>0</v>
      </c>
      <c r="U13" s="39">
        <f>IF(OR(E13="QS",B13=""),0,
IF(C13="F",VLOOKUP($S13,附表2_火險200RP地震非比例層調整係數!$B:$AF,MATCH($D13&amp;"a",附表2_火險200RP地震非比例層調整係數!$1:$1,0)-1,FALSE)
-IF($R13-1&lt;=0,0,VLOOKUP($R13-1,附表2_火險200RP地震非比例層調整係數!$B:$AF,MATCH($D13&amp;"a",附表2_火險200RP地震非比例層調整係數!$1:$1,0)-1,FALSE))
-VLOOKUP($S13,附表2_火險200RP地震非比例層調整係數!$B:$AF,MATCH($D13,附表2_火險200RP地震非比例層調整係數!$1:$1,0)-1,FALSE)*(S13/100-M13/G13)*100
-VLOOKUP($R13,附表2_火險200RP地震非比例層調整係數!$B:$AF,MATCH($D13,附表2_火險200RP地震非比例層調整係數!$1:$1,0)-1,FALSE)*(1-(R13/100-L13/G13)*100),
IF(C13="E1",VLOOKUP($S13,附表2_工程險200RP地震非比例層調整係數!$B$1:$AF$101,MATCH($D13&amp;"a",附表2_工程險200RP地震非比例層調整係數!$1:$1,0)-1,FALSE)
-IF($R13-1&lt;=0,0,VLOOKUP($R13-1,附表2_工程險200RP地震非比例層調整係數!$B$1:$AF$101,MATCH($D13&amp;"a",附表2_工程險200RP地震非比例層調整係數!$1:$1,0)-1,FALSE))
-VLOOKUP($S13,附表2_工程險200RP地震非比例層調整係數!$B$1:$AF$101,MATCH($D13,附表2_工程險200RP地震非比例層調整係數!$1:$1,0)-1,FALSE)*(S13/100-M13/G13)*100
-VLOOKUP($R13,附表2_工程險200RP地震非比例層調整係數!$B$1:$AF$101,MATCH($D13,附表2_工程險200RP地震非比例層調整係數!$1:$1,0)-1,FALSE)*(1-(R13/100-L13/G13)*100),
IF(C13="E2",VLOOKUP($S13,附表2_工程險200RP地震非比例層調整係數!$B$111:$AF$211,MATCH($D13&amp;"a",附表2_工程險200RP地震非比例層調整係數!$1:$1,0)-1,FALSE)
-IF($R13-1&lt;=0,0,VLOOKUP($R13-1,附表2_工程險200RP地震非比例層調整係數!$B$111:$AF$211,MATCH($D13&amp;"a",附表2_工程險200RP地震非比例層調整係數!$1:$1,0)-1,FALSE))
-VLOOKUP($S13,附表2_工程險200RP地震非比例層調整係數!$B$111:$AF$211,MATCH($D13,附表2_工程險200RP地震非比例層調整係數!$1:$1,0)-1,FALSE)*(S13/100-M13/G13)*100
-VLOOKUP($R13,附表2_工程險200RP地震非比例層調整係數!$B$111:$AF$211,MATCH($D13,附表2_工程險200RP地震非比例層調整係數!$1:$1,0)-1,FALSE)*(1-(R13/100-L13/G13)*100),0))))</f>
        <v>0</v>
      </c>
      <c r="V13" s="40">
        <f t="shared" si="5"/>
        <v>0</v>
      </c>
      <c r="W13" s="40">
        <f t="shared" si="6"/>
        <v>0</v>
      </c>
      <c r="X13" s="40">
        <f t="shared" si="7"/>
        <v>0</v>
      </c>
      <c r="Y13" s="40">
        <f t="shared" si="8"/>
        <v>0</v>
      </c>
    </row>
    <row r="14" spans="1:27" s="8" customFormat="1" ht="15.75" x14ac:dyDescent="0.25">
      <c r="A14" s="32" t="str">
        <f t="shared" si="4"/>
        <v/>
      </c>
      <c r="B14" s="392"/>
      <c r="C14" s="392"/>
      <c r="D14" s="392"/>
      <c r="E14" s="393"/>
      <c r="F14" s="393"/>
      <c r="G14" s="394"/>
      <c r="H14" s="396"/>
      <c r="I14" s="396"/>
      <c r="J14" s="397"/>
      <c r="K14" s="397"/>
      <c r="L14" s="393"/>
      <c r="M14" s="393"/>
      <c r="N14" s="36">
        <f t="shared" si="0"/>
        <v>0</v>
      </c>
      <c r="O14" s="36">
        <f t="shared" si="1"/>
        <v>0</v>
      </c>
      <c r="P14" s="37">
        <f t="shared" si="9"/>
        <v>0</v>
      </c>
      <c r="Q14" s="37">
        <f t="shared" si="10"/>
        <v>0</v>
      </c>
      <c r="R14" s="38">
        <f t="shared" si="2"/>
        <v>0</v>
      </c>
      <c r="S14" s="38">
        <f t="shared" si="3"/>
        <v>0</v>
      </c>
      <c r="T14" s="39">
        <f>IF(OR(E14="QS",B14=""),0,
VLOOKUP($S14,附表2_火險100RP地震非比例層調整係數!$B:$AF,MATCH($D14&amp;"a",附表2_火險100RP地震非比例層調整係數!$1:$1,0)-1,FALSE)
-IF($R14-1&lt;=0,0,VLOOKUP($R14-1,附表2_火險100RP地震非比例層調整係數!$B:$AF,MATCH($D14&amp;"a",附表2_火險100RP地震非比例層調整係數!$1:$1,0)-1,FALSE))
-VLOOKUP($S14,附表2_火險100RP地震非比例層調整係數!$B:$AF,MATCH($D14,附表2_火險100RP地震非比例層調整係數!$1:$1,0)-1,FALSE)*(S14/100-M14/G14)*100
-VLOOKUP($R14,附表2_火險100RP地震非比例層調整係數!$B:$AF,MATCH($D14,附表2_火險100RP地震非比例層調整係數!$1:$1,0)-1,FALSE)*(1-(R14/100-L14/G14)*100)
)</f>
        <v>0</v>
      </c>
      <c r="U14" s="39">
        <f>IF(OR(E14="QS",B14=""),0,
IF(C14="F",VLOOKUP($S14,附表2_火險200RP地震非比例層調整係數!$B:$AF,MATCH($D14&amp;"a",附表2_火險200RP地震非比例層調整係數!$1:$1,0)-1,FALSE)
-IF($R14-1&lt;=0,0,VLOOKUP($R14-1,附表2_火險200RP地震非比例層調整係數!$B:$AF,MATCH($D14&amp;"a",附表2_火險200RP地震非比例層調整係數!$1:$1,0)-1,FALSE))
-VLOOKUP($S14,附表2_火險200RP地震非比例層調整係數!$B:$AF,MATCH($D14,附表2_火險200RP地震非比例層調整係數!$1:$1,0)-1,FALSE)*(S14/100-M14/G14)*100
-VLOOKUP($R14,附表2_火險200RP地震非比例層調整係數!$B:$AF,MATCH($D14,附表2_火險200RP地震非比例層調整係數!$1:$1,0)-1,FALSE)*(1-(R14/100-L14/G14)*100),
IF(C14="E1",VLOOKUP($S14,附表2_工程險200RP地震非比例層調整係數!$B$1:$AF$101,MATCH($D14&amp;"a",附表2_工程險200RP地震非比例層調整係數!$1:$1,0)-1,FALSE)
-IF($R14-1&lt;=0,0,VLOOKUP($R14-1,附表2_工程險200RP地震非比例層調整係數!$B$1:$AF$101,MATCH($D14&amp;"a",附表2_工程險200RP地震非比例層調整係數!$1:$1,0)-1,FALSE))
-VLOOKUP($S14,附表2_工程險200RP地震非比例層調整係數!$B$1:$AF$101,MATCH($D14,附表2_工程險200RP地震非比例層調整係數!$1:$1,0)-1,FALSE)*(S14/100-M14/G14)*100
-VLOOKUP($R14,附表2_工程險200RP地震非比例層調整係數!$B$1:$AF$101,MATCH($D14,附表2_工程險200RP地震非比例層調整係數!$1:$1,0)-1,FALSE)*(1-(R14/100-L14/G14)*100),
IF(C14="E2",VLOOKUP($S14,附表2_工程險200RP地震非比例層調整係數!$B$111:$AF$211,MATCH($D14&amp;"a",附表2_工程險200RP地震非比例層調整係數!$1:$1,0)-1,FALSE)
-IF($R14-1&lt;=0,0,VLOOKUP($R14-1,附表2_工程險200RP地震非比例層調整係數!$B$111:$AF$211,MATCH($D14&amp;"a",附表2_工程險200RP地震非比例層調整係數!$1:$1,0)-1,FALSE))
-VLOOKUP($S14,附表2_工程險200RP地震非比例層調整係數!$B$111:$AF$211,MATCH($D14,附表2_工程險200RP地震非比例層調整係數!$1:$1,0)-1,FALSE)*(S14/100-M14/G14)*100
-VLOOKUP($R14,附表2_工程險200RP地震非比例層調整係數!$B$111:$AF$211,MATCH($D14,附表2_工程險200RP地震非比例層調整係數!$1:$1,0)-1,FALSE)*(1-(R14/100-L14/G14)*100),0))))</f>
        <v>0</v>
      </c>
      <c r="V14" s="40">
        <f>G14*T14*P14</f>
        <v>0</v>
      </c>
      <c r="W14" s="40">
        <f t="shared" si="6"/>
        <v>0</v>
      </c>
      <c r="X14" s="40">
        <f t="shared" si="7"/>
        <v>0</v>
      </c>
      <c r="Y14" s="40">
        <f t="shared" si="8"/>
        <v>0</v>
      </c>
    </row>
    <row r="15" spans="1:27" s="8" customFormat="1" ht="15.75" x14ac:dyDescent="0.25">
      <c r="A15" s="32" t="str">
        <f t="shared" si="4"/>
        <v/>
      </c>
      <c r="B15" s="392"/>
      <c r="C15" s="392"/>
      <c r="D15" s="392"/>
      <c r="E15" s="393"/>
      <c r="F15" s="393"/>
      <c r="G15" s="394"/>
      <c r="H15" s="396"/>
      <c r="I15" s="396"/>
      <c r="J15" s="397"/>
      <c r="K15" s="397"/>
      <c r="L15" s="393"/>
      <c r="M15" s="393"/>
      <c r="N15" s="36">
        <f t="shared" si="0"/>
        <v>0</v>
      </c>
      <c r="O15" s="36">
        <f t="shared" si="1"/>
        <v>0</v>
      </c>
      <c r="P15" s="37">
        <f t="shared" si="9"/>
        <v>0</v>
      </c>
      <c r="Q15" s="37">
        <f t="shared" si="10"/>
        <v>0</v>
      </c>
      <c r="R15" s="38">
        <f t="shared" si="2"/>
        <v>0</v>
      </c>
      <c r="S15" s="38">
        <f t="shared" si="3"/>
        <v>0</v>
      </c>
      <c r="T15" s="39">
        <f>IF(OR(E15="QS",B15=""),0,
VLOOKUP($S15,附表2_火險100RP地震非比例層調整係數!$B:$AF,MATCH($D15&amp;"a",附表2_火險100RP地震非比例層調整係數!$1:$1,0)-1,FALSE)
-IF($R15-1&lt;=0,0,VLOOKUP($R15-1,附表2_火險100RP地震非比例層調整係數!$B:$AF,MATCH($D15&amp;"a",附表2_火險100RP地震非比例層調整係數!$1:$1,0)-1,FALSE))
-VLOOKUP($S15,附表2_火險100RP地震非比例層調整係數!$B:$AF,MATCH($D15,附表2_火險100RP地震非比例層調整係數!$1:$1,0)-1,FALSE)*(S15/100-M15/G15)*100
-VLOOKUP($R15,附表2_火險100RP地震非比例層調整係數!$B:$AF,MATCH($D15,附表2_火險100RP地震非比例層調整係數!$1:$1,0)-1,FALSE)*(1-(R15/100-L15/G15)*100)
)</f>
        <v>0</v>
      </c>
      <c r="U15" s="39">
        <f>IF(OR(E15="QS",B15=""),0,
IF(C15="F",VLOOKUP($S15,附表2_火險200RP地震非比例層調整係數!$B:$AF,MATCH($D15&amp;"a",附表2_火險200RP地震非比例層調整係數!$1:$1,0)-1,FALSE)
-IF($R15-1&lt;=0,0,VLOOKUP($R15-1,附表2_火險200RP地震非比例層調整係數!$B:$AF,MATCH($D15&amp;"a",附表2_火險200RP地震非比例層調整係數!$1:$1,0)-1,FALSE))
-VLOOKUP($S15,附表2_火險200RP地震非比例層調整係數!$B:$AF,MATCH($D15,附表2_火險200RP地震非比例層調整係數!$1:$1,0)-1,FALSE)*(S15/100-M15/G15)*100
-VLOOKUP($R15,附表2_火險200RP地震非比例層調整係數!$B:$AF,MATCH($D15,附表2_火險200RP地震非比例層調整係數!$1:$1,0)-1,FALSE)*(1-(R15/100-L15/G15)*100),
IF(C15="E1",VLOOKUP($S15,附表2_工程險200RP地震非比例層調整係數!$B$1:$AF$101,MATCH($D15&amp;"a",附表2_工程險200RP地震非比例層調整係數!$1:$1,0)-1,FALSE)
-IF($R15-1&lt;=0,0,VLOOKUP($R15-1,附表2_工程險200RP地震非比例層調整係數!$B$1:$AF$101,MATCH($D15&amp;"a",附表2_工程險200RP地震非比例層調整係數!$1:$1,0)-1,FALSE))
-VLOOKUP($S15,附表2_工程險200RP地震非比例層調整係數!$B$1:$AF$101,MATCH($D15,附表2_工程險200RP地震非比例層調整係數!$1:$1,0)-1,FALSE)*(S15/100-M15/G15)*100
-VLOOKUP($R15,附表2_工程險200RP地震非比例層調整係數!$B$1:$AF$101,MATCH($D15,附表2_工程險200RP地震非比例層調整係數!$1:$1,0)-1,FALSE)*(1-(R15/100-L15/G15)*100),
IF(C15="E2",VLOOKUP($S15,附表2_工程險200RP地震非比例層調整係數!$B$111:$AF$211,MATCH($D15&amp;"a",附表2_工程險200RP地震非比例層調整係數!$1:$1,0)-1,FALSE)
-IF($R15-1&lt;=0,0,VLOOKUP($R15-1,附表2_工程險200RP地震非比例層調整係數!$B$111:$AF$211,MATCH($D15&amp;"a",附表2_工程險200RP地震非比例層調整係數!$1:$1,0)-1,FALSE))
-VLOOKUP($S15,附表2_工程險200RP地震非比例層調整係數!$B$111:$AF$211,MATCH($D15,附表2_工程險200RP地震非比例層調整係數!$1:$1,0)-1,FALSE)*(S15/100-M15/G15)*100
-VLOOKUP($R15,附表2_工程險200RP地震非比例層調整係數!$B$111:$AF$211,MATCH($D15,附表2_工程險200RP地震非比例層調整係數!$1:$1,0)-1,FALSE)*(1-(R15/100-L15/G15)*100),0))))</f>
        <v>0</v>
      </c>
      <c r="V15" s="40">
        <f t="shared" si="5"/>
        <v>0</v>
      </c>
      <c r="W15" s="40">
        <f t="shared" si="6"/>
        <v>0</v>
      </c>
      <c r="X15" s="40">
        <f t="shared" si="7"/>
        <v>0</v>
      </c>
      <c r="Y15" s="40">
        <f t="shared" si="8"/>
        <v>0</v>
      </c>
    </row>
    <row r="16" spans="1:27" s="8" customFormat="1" ht="15.75" x14ac:dyDescent="0.25">
      <c r="A16" s="32" t="str">
        <f t="shared" si="4"/>
        <v/>
      </c>
      <c r="B16" s="392"/>
      <c r="C16" s="392"/>
      <c r="D16" s="392"/>
      <c r="E16" s="393"/>
      <c r="F16" s="393"/>
      <c r="G16" s="394"/>
      <c r="H16" s="396"/>
      <c r="I16" s="396"/>
      <c r="J16" s="397"/>
      <c r="K16" s="397"/>
      <c r="L16" s="393"/>
      <c r="M16" s="393"/>
      <c r="N16" s="36">
        <f t="shared" si="0"/>
        <v>0</v>
      </c>
      <c r="O16" s="36">
        <f t="shared" si="1"/>
        <v>0</v>
      </c>
      <c r="P16" s="37">
        <f t="shared" si="9"/>
        <v>0</v>
      </c>
      <c r="Q16" s="37">
        <f t="shared" si="10"/>
        <v>0</v>
      </c>
      <c r="R16" s="38">
        <f t="shared" si="2"/>
        <v>0</v>
      </c>
      <c r="S16" s="38">
        <f t="shared" si="3"/>
        <v>0</v>
      </c>
      <c r="T16" s="39">
        <f>IF(OR(E16="QS",B16=""),0,
VLOOKUP($S16,附表2_火險100RP地震非比例層調整係數!$B:$AF,MATCH($D16&amp;"a",附表2_火險100RP地震非比例層調整係數!$1:$1,0)-1,FALSE)
-IF($R16-1&lt;=0,0,VLOOKUP($R16-1,附表2_火險100RP地震非比例層調整係數!$B:$AF,MATCH($D16&amp;"a",附表2_火險100RP地震非比例層調整係數!$1:$1,0)-1,FALSE))
-VLOOKUP($S16,附表2_火險100RP地震非比例層調整係數!$B:$AF,MATCH($D16,附表2_火險100RP地震非比例層調整係數!$1:$1,0)-1,FALSE)*(S16/100-M16/G16)*100
-VLOOKUP($R16,附表2_火險100RP地震非比例層調整係數!$B:$AF,MATCH($D16,附表2_火險100RP地震非比例層調整係數!$1:$1,0)-1,FALSE)*(1-(R16/100-L16/G16)*100)
)</f>
        <v>0</v>
      </c>
      <c r="U16" s="39">
        <f>IF(OR(E16="QS",B16=""),0,
IF(C16="F",VLOOKUP($S16,附表2_火險200RP地震非比例層調整係數!$B:$AF,MATCH($D16&amp;"a",附表2_火險200RP地震非比例層調整係數!$1:$1,0)-1,FALSE)
-IF($R16-1&lt;=0,0,VLOOKUP($R16-1,附表2_火險200RP地震非比例層調整係數!$B:$AF,MATCH($D16&amp;"a",附表2_火險200RP地震非比例層調整係數!$1:$1,0)-1,FALSE))
-VLOOKUP($S16,附表2_火險200RP地震非比例層調整係數!$B:$AF,MATCH($D16,附表2_火險200RP地震非比例層調整係數!$1:$1,0)-1,FALSE)*(S16/100-M16/G16)*100
-VLOOKUP($R16,附表2_火險200RP地震非比例層調整係數!$B:$AF,MATCH($D16,附表2_火險200RP地震非比例層調整係數!$1:$1,0)-1,FALSE)*(1-(R16/100-L16/G16)*100),
IF(C16="E1",VLOOKUP($S16,附表2_工程險200RP地震非比例層調整係數!$B$1:$AF$101,MATCH($D16&amp;"a",附表2_工程險200RP地震非比例層調整係數!$1:$1,0)-1,FALSE)
-IF($R16-1&lt;=0,0,VLOOKUP($R16-1,附表2_工程險200RP地震非比例層調整係數!$B$1:$AF$101,MATCH($D16&amp;"a",附表2_工程險200RP地震非比例層調整係數!$1:$1,0)-1,FALSE))
-VLOOKUP($S16,附表2_工程險200RP地震非比例層調整係數!$B$1:$AF$101,MATCH($D16,附表2_工程險200RP地震非比例層調整係數!$1:$1,0)-1,FALSE)*(S16/100-M16/G16)*100
-VLOOKUP($R16,附表2_工程險200RP地震非比例層調整係數!$B$1:$AF$101,MATCH($D16,附表2_工程險200RP地震非比例層調整係數!$1:$1,0)-1,FALSE)*(1-(R16/100-L16/G16)*100),
IF(C16="E2",VLOOKUP($S16,附表2_工程險200RP地震非比例層調整係數!$B$111:$AF$211,MATCH($D16&amp;"a",附表2_工程險200RP地震非比例層調整係數!$1:$1,0)-1,FALSE)
-IF($R16-1&lt;=0,0,VLOOKUP($R16-1,附表2_工程險200RP地震非比例層調整係數!$B$111:$AF$211,MATCH($D16&amp;"a",附表2_工程險200RP地震非比例層調整係數!$1:$1,0)-1,FALSE))
-VLOOKUP($S16,附表2_工程險200RP地震非比例層調整係數!$B$111:$AF$211,MATCH($D16,附表2_工程險200RP地震非比例層調整係數!$1:$1,0)-1,FALSE)*(S16/100-M16/G16)*100
-VLOOKUP($R16,附表2_工程險200RP地震非比例層調整係數!$B$111:$AF$211,MATCH($D16,附表2_工程險200RP地震非比例層調整係數!$1:$1,0)-1,FALSE)*(1-(R16/100-L16/G16)*100),0))))</f>
        <v>0</v>
      </c>
      <c r="V16" s="40">
        <f t="shared" si="5"/>
        <v>0</v>
      </c>
      <c r="W16" s="40">
        <f t="shared" si="6"/>
        <v>0</v>
      </c>
      <c r="X16" s="40">
        <f t="shared" si="7"/>
        <v>0</v>
      </c>
      <c r="Y16" s="40">
        <f t="shared" si="8"/>
        <v>0</v>
      </c>
    </row>
    <row r="17" spans="1:28" s="8" customFormat="1" ht="15.75" x14ac:dyDescent="0.25">
      <c r="A17" s="32" t="str">
        <f t="shared" si="4"/>
        <v/>
      </c>
      <c r="B17" s="392"/>
      <c r="C17" s="392"/>
      <c r="D17" s="392"/>
      <c r="E17" s="393"/>
      <c r="F17" s="393"/>
      <c r="G17" s="394"/>
      <c r="H17" s="396"/>
      <c r="I17" s="396"/>
      <c r="J17" s="397"/>
      <c r="K17" s="397"/>
      <c r="L17" s="393"/>
      <c r="M17" s="393"/>
      <c r="N17" s="36">
        <f t="shared" si="0"/>
        <v>0</v>
      </c>
      <c r="O17" s="36">
        <f t="shared" si="1"/>
        <v>0</v>
      </c>
      <c r="P17" s="37">
        <f t="shared" si="9"/>
        <v>0</v>
      </c>
      <c r="Q17" s="37">
        <f t="shared" si="10"/>
        <v>0</v>
      </c>
      <c r="R17" s="38">
        <f t="shared" si="2"/>
        <v>0</v>
      </c>
      <c r="S17" s="38">
        <f t="shared" si="3"/>
        <v>0</v>
      </c>
      <c r="T17" s="39">
        <f>IF(OR(E17="QS",B17=""),0,
VLOOKUP($S17,附表2_火險100RP地震非比例層調整係數!$B:$AF,MATCH($D17&amp;"a",附表2_火險100RP地震非比例層調整係數!$1:$1,0)-1,FALSE)
-IF($R17-1&lt;=0,0,VLOOKUP($R17-1,附表2_火險100RP地震非比例層調整係數!$B:$AF,MATCH($D17&amp;"a",附表2_火險100RP地震非比例層調整係數!$1:$1,0)-1,FALSE))
-VLOOKUP($S17,附表2_火險100RP地震非比例層調整係數!$B:$AF,MATCH($D17,附表2_火險100RP地震非比例層調整係數!$1:$1,0)-1,FALSE)*(S17/100-M17/G17)*100
-VLOOKUP($R17,附表2_火險100RP地震非比例層調整係數!$B:$AF,MATCH($D17,附表2_火險100RP地震非比例層調整係數!$1:$1,0)-1,FALSE)*(1-(R17/100-L17/G17)*100)
)</f>
        <v>0</v>
      </c>
      <c r="U17" s="39">
        <f>IF(OR(E17="QS",B17=""),0,
IF(C17="F",VLOOKUP($S17,附表2_火險200RP地震非比例層調整係數!$B:$AF,MATCH($D17&amp;"a",附表2_火險200RP地震非比例層調整係數!$1:$1,0)-1,FALSE)
-IF($R17-1&lt;=0,0,VLOOKUP($R17-1,附表2_火險200RP地震非比例層調整係數!$B:$AF,MATCH($D17&amp;"a",附表2_火險200RP地震非比例層調整係數!$1:$1,0)-1,FALSE))
-VLOOKUP($S17,附表2_火險200RP地震非比例層調整係數!$B:$AF,MATCH($D17,附表2_火險200RP地震非比例層調整係數!$1:$1,0)-1,FALSE)*(S17/100-M17/G17)*100
-VLOOKUP($R17,附表2_火險200RP地震非比例層調整係數!$B:$AF,MATCH($D17,附表2_火險200RP地震非比例層調整係數!$1:$1,0)-1,FALSE)*(1-(R17/100-L17/G17)*100),
IF(C17="E1",VLOOKUP($S17,附表2_工程險200RP地震非比例層調整係數!$B$1:$AF$101,MATCH($D17&amp;"a",附表2_工程險200RP地震非比例層調整係數!$1:$1,0)-1,FALSE)
-IF($R17-1&lt;=0,0,VLOOKUP($R17-1,附表2_工程險200RP地震非比例層調整係數!$B$1:$AF$101,MATCH($D17&amp;"a",附表2_工程險200RP地震非比例層調整係數!$1:$1,0)-1,FALSE))
-VLOOKUP($S17,附表2_工程險200RP地震非比例層調整係數!$B$1:$AF$101,MATCH($D17,附表2_工程險200RP地震非比例層調整係數!$1:$1,0)-1,FALSE)*(S17/100-M17/G17)*100
-VLOOKUP($R17,附表2_工程險200RP地震非比例層調整係數!$B$1:$AF$101,MATCH($D17,附表2_工程險200RP地震非比例層調整係數!$1:$1,0)-1,FALSE)*(1-(R17/100-L17/G17)*100),
IF(C17="E2",VLOOKUP($S17,附表2_工程險200RP地震非比例層調整係數!$B$111:$AF$211,MATCH($D17&amp;"a",附表2_工程險200RP地震非比例層調整係數!$1:$1,0)-1,FALSE)
-IF($R17-1&lt;=0,0,VLOOKUP($R17-1,附表2_工程險200RP地震非比例層調整係數!$B$111:$AF$211,MATCH($D17&amp;"a",附表2_工程險200RP地震非比例層調整係數!$1:$1,0)-1,FALSE))
-VLOOKUP($S17,附表2_工程險200RP地震非比例層調整係數!$B$111:$AF$211,MATCH($D17,附表2_工程險200RP地震非比例層調整係數!$1:$1,0)-1,FALSE)*(S17/100-M17/G17)*100
-VLOOKUP($R17,附表2_工程險200RP地震非比例層調整係數!$B$111:$AF$211,MATCH($D17,附表2_工程險200RP地震非比例層調整係數!$1:$1,0)-1,FALSE)*(1-(R17/100-L17/G17)*100),0))))</f>
        <v>0</v>
      </c>
      <c r="V17" s="40">
        <f t="shared" si="5"/>
        <v>0</v>
      </c>
      <c r="W17" s="40">
        <f t="shared" si="6"/>
        <v>0</v>
      </c>
      <c r="X17" s="40">
        <f t="shared" si="7"/>
        <v>0</v>
      </c>
      <c r="Y17" s="40">
        <f t="shared" si="8"/>
        <v>0</v>
      </c>
    </row>
    <row r="18" spans="1:28" s="8" customFormat="1" ht="15.75" x14ac:dyDescent="0.25">
      <c r="A18" s="32" t="str">
        <f t="shared" si="4"/>
        <v/>
      </c>
      <c r="B18" s="392"/>
      <c r="C18" s="392"/>
      <c r="D18" s="392"/>
      <c r="E18" s="393"/>
      <c r="F18" s="393"/>
      <c r="G18" s="394"/>
      <c r="H18" s="396"/>
      <c r="I18" s="396"/>
      <c r="J18" s="397"/>
      <c r="K18" s="397"/>
      <c r="L18" s="393"/>
      <c r="M18" s="393"/>
      <c r="N18" s="36">
        <f t="shared" si="0"/>
        <v>0</v>
      </c>
      <c r="O18" s="36">
        <f t="shared" si="1"/>
        <v>0</v>
      </c>
      <c r="P18" s="37">
        <f t="shared" si="9"/>
        <v>0</v>
      </c>
      <c r="Q18" s="37">
        <f t="shared" si="10"/>
        <v>0</v>
      </c>
      <c r="R18" s="38">
        <f t="shared" si="2"/>
        <v>0</v>
      </c>
      <c r="S18" s="38">
        <f t="shared" si="3"/>
        <v>0</v>
      </c>
      <c r="T18" s="39">
        <f>IF(OR(E18="QS",B18=""),0,
VLOOKUP($S18,附表2_火險100RP地震非比例層調整係數!$B:$AF,MATCH($D18&amp;"a",附表2_火險100RP地震非比例層調整係數!$1:$1,0)-1,FALSE)
-IF($R18-1&lt;=0,0,VLOOKUP($R18-1,附表2_火險100RP地震非比例層調整係數!$B:$AF,MATCH($D18&amp;"a",附表2_火險100RP地震非比例層調整係數!$1:$1,0)-1,FALSE))
-VLOOKUP($S18,附表2_火險100RP地震非比例層調整係數!$B:$AF,MATCH($D18,附表2_火險100RP地震非比例層調整係數!$1:$1,0)-1,FALSE)*(S18/100-M18/G18)*100
-VLOOKUP($R18,附表2_火險100RP地震非比例層調整係數!$B:$AF,MATCH($D18,附表2_火險100RP地震非比例層調整係數!$1:$1,0)-1,FALSE)*(1-(R18/100-L18/G18)*100)
)</f>
        <v>0</v>
      </c>
      <c r="U18" s="39">
        <f>IF(OR(E18="QS",B18=""),0,
IF(C18="F",VLOOKUP($S18,附表2_火險200RP地震非比例層調整係數!$B:$AF,MATCH($D18&amp;"a",附表2_火險200RP地震非比例層調整係數!$1:$1,0)-1,FALSE)
-IF($R18-1&lt;=0,0,VLOOKUP($R18-1,附表2_火險200RP地震非比例層調整係數!$B:$AF,MATCH($D18&amp;"a",附表2_火險200RP地震非比例層調整係數!$1:$1,0)-1,FALSE))
-VLOOKUP($S18,附表2_火險200RP地震非比例層調整係數!$B:$AF,MATCH($D18,附表2_火險200RP地震非比例層調整係數!$1:$1,0)-1,FALSE)*(S18/100-M18/G18)*100
-VLOOKUP($R18,附表2_火險200RP地震非比例層調整係數!$B:$AF,MATCH($D18,附表2_火險200RP地震非比例層調整係數!$1:$1,0)-1,FALSE)*(1-(R18/100-L18/G18)*100),
IF(C18="E1",VLOOKUP($S18,附表2_工程險200RP地震非比例層調整係數!$B$1:$AF$101,MATCH($D18&amp;"a",附表2_工程險200RP地震非比例層調整係數!$1:$1,0)-1,FALSE)
-IF($R18-1&lt;=0,0,VLOOKUP($R18-1,附表2_工程險200RP地震非比例層調整係數!$B$1:$AF$101,MATCH($D18&amp;"a",附表2_工程險200RP地震非比例層調整係數!$1:$1,0)-1,FALSE))
-VLOOKUP($S18,附表2_工程險200RP地震非比例層調整係數!$B$1:$AF$101,MATCH($D18,附表2_工程險200RP地震非比例層調整係數!$1:$1,0)-1,FALSE)*(S18/100-M18/G18)*100
-VLOOKUP($R18,附表2_工程險200RP地震非比例層調整係數!$B$1:$AF$101,MATCH($D18,附表2_工程險200RP地震非比例層調整係數!$1:$1,0)-1,FALSE)*(1-(R18/100-L18/G18)*100),
IF(C18="E2",VLOOKUP($S18,附表2_工程險200RP地震非比例層調整係數!$B$111:$AF$211,MATCH($D18&amp;"a",附表2_工程險200RP地震非比例層調整係數!$1:$1,0)-1,FALSE)
-IF($R18-1&lt;=0,0,VLOOKUP($R18-1,附表2_工程險200RP地震非比例層調整係數!$B$111:$AF$211,MATCH($D18&amp;"a",附表2_工程險200RP地震非比例層調整係數!$1:$1,0)-1,FALSE))
-VLOOKUP($S18,附表2_工程險200RP地震非比例層調整係數!$B$111:$AF$211,MATCH($D18,附表2_工程險200RP地震非比例層調整係數!$1:$1,0)-1,FALSE)*(S18/100-M18/G18)*100
-VLOOKUP($R18,附表2_工程險200RP地震非比例層調整係數!$B$111:$AF$211,MATCH($D18,附表2_工程險200RP地震非比例層調整係數!$1:$1,0)-1,FALSE)*(1-(R18/100-L18/G18)*100),0))))</f>
        <v>0</v>
      </c>
      <c r="V18" s="40">
        <f t="shared" si="5"/>
        <v>0</v>
      </c>
      <c r="W18" s="40">
        <f t="shared" si="6"/>
        <v>0</v>
      </c>
      <c r="X18" s="40">
        <f t="shared" si="7"/>
        <v>0</v>
      </c>
      <c r="Y18" s="40">
        <f t="shared" si="8"/>
        <v>0</v>
      </c>
    </row>
    <row r="19" spans="1:28" s="8" customFormat="1" ht="15.75" x14ac:dyDescent="0.25">
      <c r="A19" s="32" t="str">
        <f t="shared" si="4"/>
        <v/>
      </c>
      <c r="B19" s="33"/>
      <c r="C19" s="33"/>
      <c r="D19" s="33"/>
      <c r="E19" s="34"/>
      <c r="F19" s="34"/>
      <c r="G19" s="35"/>
      <c r="H19" s="42"/>
      <c r="I19" s="42"/>
      <c r="J19" s="42"/>
      <c r="K19" s="42"/>
      <c r="L19" s="34"/>
      <c r="M19" s="34"/>
      <c r="N19" s="36">
        <f t="shared" si="0"/>
        <v>0</v>
      </c>
      <c r="O19" s="36">
        <f t="shared" si="1"/>
        <v>0</v>
      </c>
      <c r="P19" s="37">
        <f t="shared" si="9"/>
        <v>0</v>
      </c>
      <c r="Q19" s="37">
        <f t="shared" si="10"/>
        <v>0</v>
      </c>
      <c r="R19" s="38">
        <f t="shared" si="2"/>
        <v>0</v>
      </c>
      <c r="S19" s="38">
        <f t="shared" si="3"/>
        <v>0</v>
      </c>
      <c r="T19" s="39">
        <f>IF(OR(E19="QS",B19=""),0,
VLOOKUP($S19,附表2_火險100RP地震非比例層調整係數!$B:$AF,MATCH($D19&amp;"a",附表2_火險100RP地震非比例層調整係數!$1:$1,0)-1,FALSE)
-IF($R19-1&lt;=0,0,VLOOKUP($R19-1,附表2_火險100RP地震非比例層調整係數!$B:$AF,MATCH($D19&amp;"a",附表2_火險100RP地震非比例層調整係數!$1:$1,0)-1,FALSE))
-VLOOKUP($S19,附表2_火險100RP地震非比例層調整係數!$B:$AF,MATCH($D19,附表2_火險100RP地震非比例層調整係數!$1:$1,0)-1,FALSE)*(S19/100-M19/G19)*100
-VLOOKUP($R19,附表2_火險100RP地震非比例層調整係數!$B:$AF,MATCH($D19,附表2_火險100RP地震非比例層調整係數!$1:$1,0)-1,FALSE)*(1-(R19/100-L19/G19)*100)
)</f>
        <v>0</v>
      </c>
      <c r="U19" s="39">
        <f>IF(OR(E19="QS",B19=""),0,
IF(C19="F",VLOOKUP($S19,附表2_火險200RP地震非比例層調整係數!$B:$AF,MATCH($D19&amp;"a",附表2_火險200RP地震非比例層調整係數!$1:$1,0)-1,FALSE)
-IF($R19-1&lt;=0,0,VLOOKUP($R19-1,附表2_火險200RP地震非比例層調整係數!$B:$AF,MATCH($D19&amp;"a",附表2_火險200RP地震非比例層調整係數!$1:$1,0)-1,FALSE))
-VLOOKUP($S19,附表2_火險200RP地震非比例層調整係數!$B:$AF,MATCH($D19,附表2_火險200RP地震非比例層調整係數!$1:$1,0)-1,FALSE)*(S19/100-M19/G19)*100
-VLOOKUP($R19,附表2_火險200RP地震非比例層調整係數!$B:$AF,MATCH($D19,附表2_火險200RP地震非比例層調整係數!$1:$1,0)-1,FALSE)*(1-(R19/100-L19/G19)*100),
IF(C19="E1",VLOOKUP($S19,附表2_工程險200RP地震非比例層調整係數!$B$1:$AF$101,MATCH($D19&amp;"a",附表2_工程險200RP地震非比例層調整係數!$1:$1,0)-1,FALSE)
-IF($R19-1&lt;=0,0,VLOOKUP($R19-1,附表2_工程險200RP地震非比例層調整係數!$B$1:$AF$101,MATCH($D19&amp;"a",附表2_工程險200RP地震非比例層調整係數!$1:$1,0)-1,FALSE))
-VLOOKUP($S19,附表2_工程險200RP地震非比例層調整係數!$B$1:$AF$101,MATCH($D19,附表2_工程險200RP地震非比例層調整係數!$1:$1,0)-1,FALSE)*(S19/100-M19/G19)*100
-VLOOKUP($R19,附表2_工程險200RP地震非比例層調整係數!$B$1:$AF$101,MATCH($D19,附表2_工程險200RP地震非比例層調整係數!$1:$1,0)-1,FALSE)*(1-(R19/100-L19/G19)*100),
IF(C19="E2",VLOOKUP($S19,附表2_工程險200RP地震非比例層調整係數!$B$111:$AF$211,MATCH($D19&amp;"a",附表2_工程險200RP地震非比例層調整係數!$1:$1,0)-1,FALSE)
-IF($R19-1&lt;=0,0,VLOOKUP($R19-1,附表2_工程險200RP地震非比例層調整係數!$B$111:$AF$211,MATCH($D19&amp;"a",附表2_工程險200RP地震非比例層調整係數!$1:$1,0)-1,FALSE))
-VLOOKUP($S19,附表2_工程險200RP地震非比例層調整係數!$B$111:$AF$211,MATCH($D19,附表2_工程險200RP地震非比例層調整係數!$1:$1,0)-1,FALSE)*(S19/100-M19/G19)*100
-VLOOKUP($R19,附表2_工程險200RP地震非比例層調整係數!$B$111:$AF$211,MATCH($D19,附表2_工程險200RP地震非比例層調整係數!$1:$1,0)-1,FALSE)*(1-(R19/100-L19/G19)*100),0))))</f>
        <v>0</v>
      </c>
      <c r="V19" s="40">
        <f t="shared" si="5"/>
        <v>0</v>
      </c>
      <c r="W19" s="40">
        <f t="shared" si="6"/>
        <v>0</v>
      </c>
      <c r="X19" s="40">
        <f t="shared" si="7"/>
        <v>0</v>
      </c>
      <c r="Y19" s="40">
        <f t="shared" si="8"/>
        <v>0</v>
      </c>
      <c r="Z19" s="154"/>
      <c r="AA19" s="155"/>
    </row>
    <row r="20" spans="1:28" s="8" customFormat="1" ht="15.75" x14ac:dyDescent="0.25">
      <c r="A20" s="32" t="str">
        <f t="shared" si="4"/>
        <v/>
      </c>
      <c r="B20" s="33"/>
      <c r="C20" s="33"/>
      <c r="D20" s="33"/>
      <c r="E20" s="34"/>
      <c r="F20" s="34"/>
      <c r="G20" s="35"/>
      <c r="H20" s="42"/>
      <c r="I20" s="42"/>
      <c r="J20" s="42"/>
      <c r="K20" s="42"/>
      <c r="L20" s="34"/>
      <c r="M20" s="34"/>
      <c r="N20" s="36">
        <f t="shared" si="0"/>
        <v>0</v>
      </c>
      <c r="O20" s="36">
        <f t="shared" si="1"/>
        <v>0</v>
      </c>
      <c r="P20" s="37">
        <f t="shared" si="9"/>
        <v>0</v>
      </c>
      <c r="Q20" s="37">
        <f t="shared" si="10"/>
        <v>0</v>
      </c>
      <c r="R20" s="38">
        <f t="shared" si="2"/>
        <v>0</v>
      </c>
      <c r="S20" s="38">
        <f t="shared" si="3"/>
        <v>0</v>
      </c>
      <c r="T20" s="39">
        <f>IF(OR(E20="QS",B20=""),0,
VLOOKUP($S20,附表2_火險100RP地震非比例層調整係數!$B:$AF,MATCH($D20&amp;"a",附表2_火險100RP地震非比例層調整係數!$1:$1,0)-1,FALSE)
-IF($R20-1&lt;=0,0,VLOOKUP($R20-1,附表2_火險100RP地震非比例層調整係數!$B:$AF,MATCH($D20&amp;"a",附表2_火險100RP地震非比例層調整係數!$1:$1,0)-1,FALSE))
-VLOOKUP($S20,附表2_火險100RP地震非比例層調整係數!$B:$AF,MATCH($D20,附表2_火險100RP地震非比例層調整係數!$1:$1,0)-1,FALSE)*(S20/100-M20/G20)*100
-VLOOKUP($R20,附表2_火險100RP地震非比例層調整係數!$B:$AF,MATCH($D20,附表2_火險100RP地震非比例層調整係數!$1:$1,0)-1,FALSE)*(1-(R20/100-L20/G20)*100)
)</f>
        <v>0</v>
      </c>
      <c r="U20" s="39">
        <f>IF(OR(E20="QS",B20=""),0,
IF(C20="F",VLOOKUP($S20,附表2_火險200RP地震非比例層調整係數!$B:$AF,MATCH($D20&amp;"a",附表2_火險200RP地震非比例層調整係數!$1:$1,0)-1,FALSE)
-IF($R20-1&lt;=0,0,VLOOKUP($R20-1,附表2_火險200RP地震非比例層調整係數!$B:$AF,MATCH($D20&amp;"a",附表2_火險200RP地震非比例層調整係數!$1:$1,0)-1,FALSE))
-VLOOKUP($S20,附表2_火險200RP地震非比例層調整係數!$B:$AF,MATCH($D20,附表2_火險200RP地震非比例層調整係數!$1:$1,0)-1,FALSE)*(S20/100-M20/G20)*100
-VLOOKUP($R20,附表2_火險200RP地震非比例層調整係數!$B:$AF,MATCH($D20,附表2_火險200RP地震非比例層調整係數!$1:$1,0)-1,FALSE)*(1-(R20/100-L20/G20)*100),
IF(C20="E1",VLOOKUP($S20,附表2_工程險200RP地震非比例層調整係數!$B$1:$AF$101,MATCH($D20&amp;"a",附表2_工程險200RP地震非比例層調整係數!$1:$1,0)-1,FALSE)
-IF($R20-1&lt;=0,0,VLOOKUP($R20-1,附表2_工程險200RP地震非比例層調整係數!$B$1:$AF$101,MATCH($D20&amp;"a",附表2_工程險200RP地震非比例層調整係數!$1:$1,0)-1,FALSE))
-VLOOKUP($S20,附表2_工程險200RP地震非比例層調整係數!$B$1:$AF$101,MATCH($D20,附表2_工程險200RP地震非比例層調整係數!$1:$1,0)-1,FALSE)*(S20/100-M20/G20)*100
-VLOOKUP($R20,附表2_工程險200RP地震非比例層調整係數!$B$1:$AF$101,MATCH($D20,附表2_工程險200RP地震非比例層調整係數!$1:$1,0)-1,FALSE)*(1-(R20/100-L20/G20)*100),
IF(C20="E2",VLOOKUP($S20,附表2_工程險200RP地震非比例層調整係數!$B$111:$AF$211,MATCH($D20&amp;"a",附表2_工程險200RP地震非比例層調整係數!$1:$1,0)-1,FALSE)
-IF($R20-1&lt;=0,0,VLOOKUP($R20-1,附表2_工程險200RP地震非比例層調整係數!$B$111:$AF$211,MATCH($D20&amp;"a",附表2_工程險200RP地震非比例層調整係數!$1:$1,0)-1,FALSE))
-VLOOKUP($S20,附表2_工程險200RP地震非比例層調整係數!$B$111:$AF$211,MATCH($D20,附表2_工程險200RP地震非比例層調整係數!$1:$1,0)-1,FALSE)*(S20/100-M20/G20)*100
-VLOOKUP($R20,附表2_工程險200RP地震非比例層調整係數!$B$111:$AF$211,MATCH($D20,附表2_工程險200RP地震非比例層調整係數!$1:$1,0)-1,FALSE)*(1-(R20/100-L20/G20)*100),0))))</f>
        <v>0</v>
      </c>
      <c r="V20" s="40">
        <f t="shared" si="5"/>
        <v>0</v>
      </c>
      <c r="W20" s="40">
        <f t="shared" si="6"/>
        <v>0</v>
      </c>
      <c r="X20" s="40">
        <f t="shared" si="7"/>
        <v>0</v>
      </c>
      <c r="Y20" s="40">
        <f t="shared" si="8"/>
        <v>0</v>
      </c>
      <c r="Z20" s="154"/>
    </row>
    <row r="21" spans="1:28" s="8" customFormat="1" ht="15.75" x14ac:dyDescent="0.25">
      <c r="A21" s="32" t="str">
        <f t="shared" si="4"/>
        <v/>
      </c>
      <c r="B21" s="33"/>
      <c r="C21" s="33"/>
      <c r="D21" s="33"/>
      <c r="E21" s="34"/>
      <c r="F21" s="34"/>
      <c r="G21" s="35"/>
      <c r="H21" s="42"/>
      <c r="I21" s="42"/>
      <c r="J21" s="42"/>
      <c r="K21" s="42"/>
      <c r="L21" s="34"/>
      <c r="M21" s="34"/>
      <c r="N21" s="36">
        <f t="shared" si="0"/>
        <v>0</v>
      </c>
      <c r="O21" s="36">
        <f t="shared" si="1"/>
        <v>0</v>
      </c>
      <c r="P21" s="37">
        <f t="shared" si="9"/>
        <v>0</v>
      </c>
      <c r="Q21" s="37">
        <f t="shared" si="10"/>
        <v>0</v>
      </c>
      <c r="R21" s="38">
        <f t="shared" si="2"/>
        <v>0</v>
      </c>
      <c r="S21" s="38">
        <f t="shared" si="3"/>
        <v>0</v>
      </c>
      <c r="T21" s="39">
        <f>IF(OR(E21="QS",B21=""),0,
VLOOKUP($S21,附表2_火險100RP地震非比例層調整係數!$B:$AF,MATCH($D21&amp;"a",附表2_火險100RP地震非比例層調整係數!$1:$1,0)-1,FALSE)
-IF($R21-1&lt;=0,0,VLOOKUP($R21-1,附表2_火險100RP地震非比例層調整係數!$B:$AF,MATCH($D21&amp;"a",附表2_火險100RP地震非比例層調整係數!$1:$1,0)-1,FALSE))
-VLOOKUP($S21,附表2_火險100RP地震非比例層調整係數!$B:$AF,MATCH($D21,附表2_火險100RP地震非比例層調整係數!$1:$1,0)-1,FALSE)*(S21/100-M21/G21)*100
-VLOOKUP($R21,附表2_火險100RP地震非比例層調整係數!$B:$AF,MATCH($D21,附表2_火險100RP地震非比例層調整係數!$1:$1,0)-1,FALSE)*(1-(R21/100-L21/G21)*100)
)</f>
        <v>0</v>
      </c>
      <c r="U21" s="39">
        <f>IF(OR(E21="QS",B21=""),0,
IF(C21="F",VLOOKUP($S21,附表2_火險200RP地震非比例層調整係數!$B:$AF,MATCH($D21&amp;"a",附表2_火險200RP地震非比例層調整係數!$1:$1,0)-1,FALSE)
-IF($R21-1&lt;=0,0,VLOOKUP($R21-1,附表2_火險200RP地震非比例層調整係數!$B:$AF,MATCH($D21&amp;"a",附表2_火險200RP地震非比例層調整係數!$1:$1,0)-1,FALSE))
-VLOOKUP($S21,附表2_火險200RP地震非比例層調整係數!$B:$AF,MATCH($D21,附表2_火險200RP地震非比例層調整係數!$1:$1,0)-1,FALSE)*(S21/100-M21/G21)*100
-VLOOKUP($R21,附表2_火險200RP地震非比例層調整係數!$B:$AF,MATCH($D21,附表2_火險200RP地震非比例層調整係數!$1:$1,0)-1,FALSE)*(1-(R21/100-L21/G21)*100),
IF(C21="E1",VLOOKUP($S21,附表2_工程險200RP地震非比例層調整係數!$B$1:$AF$101,MATCH($D21&amp;"a",附表2_工程險200RP地震非比例層調整係數!$1:$1,0)-1,FALSE)
-IF($R21-1&lt;=0,0,VLOOKUP($R21-1,附表2_工程險200RP地震非比例層調整係數!$B$1:$AF$101,MATCH($D21&amp;"a",附表2_工程險200RP地震非比例層調整係數!$1:$1,0)-1,FALSE))
-VLOOKUP($S21,附表2_工程險200RP地震非比例層調整係數!$B$1:$AF$101,MATCH($D21,附表2_工程險200RP地震非比例層調整係數!$1:$1,0)-1,FALSE)*(S21/100-M21/G21)*100
-VLOOKUP($R21,附表2_工程險200RP地震非比例層調整係數!$B$1:$AF$101,MATCH($D21,附表2_工程險200RP地震非比例層調整係數!$1:$1,0)-1,FALSE)*(1-(R21/100-L21/G21)*100),
IF(C21="E2",VLOOKUP($S21,附表2_工程險200RP地震非比例層調整係數!$B$111:$AF$211,MATCH($D21&amp;"a",附表2_工程險200RP地震非比例層調整係數!$1:$1,0)-1,FALSE)
-IF($R21-1&lt;=0,0,VLOOKUP($R21-1,附表2_工程險200RP地震非比例層調整係數!$B$111:$AF$211,MATCH($D21&amp;"a",附表2_工程險200RP地震非比例層調整係數!$1:$1,0)-1,FALSE))
-VLOOKUP($S21,附表2_工程險200RP地震非比例層調整係數!$B$111:$AF$211,MATCH($D21,附表2_工程險200RP地震非比例層調整係數!$1:$1,0)-1,FALSE)*(S21/100-M21/G21)*100
-VLOOKUP($R21,附表2_工程險200RP地震非比例層調整係數!$B$111:$AF$211,MATCH($D21,附表2_工程險200RP地震非比例層調整係數!$1:$1,0)-1,FALSE)*(1-(R21/100-L21/G21)*100),0))))</f>
        <v>0</v>
      </c>
      <c r="V21" s="40">
        <f t="shared" si="5"/>
        <v>0</v>
      </c>
      <c r="W21" s="40">
        <f t="shared" si="6"/>
        <v>0</v>
      </c>
      <c r="X21" s="40">
        <f t="shared" si="7"/>
        <v>0</v>
      </c>
      <c r="Y21" s="40">
        <f t="shared" si="8"/>
        <v>0</v>
      </c>
      <c r="Z21" s="154"/>
    </row>
    <row r="22" spans="1:28" s="8" customFormat="1" ht="15.75" x14ac:dyDescent="0.25">
      <c r="A22" s="32" t="str">
        <f t="shared" si="4"/>
        <v/>
      </c>
      <c r="B22" s="33"/>
      <c r="C22" s="33"/>
      <c r="D22" s="33"/>
      <c r="E22" s="34"/>
      <c r="F22" s="34"/>
      <c r="G22" s="35"/>
      <c r="H22" s="42"/>
      <c r="I22" s="42"/>
      <c r="J22" s="42"/>
      <c r="K22" s="42"/>
      <c r="L22" s="34"/>
      <c r="M22" s="34"/>
      <c r="N22" s="36">
        <f t="shared" si="0"/>
        <v>0</v>
      </c>
      <c r="O22" s="36">
        <f t="shared" si="1"/>
        <v>0</v>
      </c>
      <c r="P22" s="37">
        <f t="shared" si="9"/>
        <v>0</v>
      </c>
      <c r="Q22" s="37">
        <f t="shared" si="10"/>
        <v>0</v>
      </c>
      <c r="R22" s="38">
        <f t="shared" si="2"/>
        <v>0</v>
      </c>
      <c r="S22" s="38">
        <f t="shared" si="3"/>
        <v>0</v>
      </c>
      <c r="T22" s="39">
        <f>IF(OR(E22="QS",B22=""),0,
VLOOKUP($S22,附表2_火險100RP地震非比例層調整係數!$B:$AF,MATCH($D22&amp;"a",附表2_火險100RP地震非比例層調整係數!$1:$1,0)-1,FALSE)
-IF($R22-1&lt;=0,0,VLOOKUP($R22-1,附表2_火險100RP地震非比例層調整係數!$B:$AF,MATCH($D22&amp;"a",附表2_火險100RP地震非比例層調整係數!$1:$1,0)-1,FALSE))
-VLOOKUP($S22,附表2_火險100RP地震非比例層調整係數!$B:$AF,MATCH($D22,附表2_火險100RP地震非比例層調整係數!$1:$1,0)-1,FALSE)*(S22/100-M22/G22)*100
-VLOOKUP($R22,附表2_火險100RP地震非比例層調整係數!$B:$AF,MATCH($D22,附表2_火險100RP地震非比例層調整係數!$1:$1,0)-1,FALSE)*(1-(R22/100-L22/G22)*100)
)</f>
        <v>0</v>
      </c>
      <c r="U22" s="39">
        <f>IF(OR(E22="QS",B22=""),0,
IF(C22="F",VLOOKUP($S22,附表2_火險200RP地震非比例層調整係數!$B:$AF,MATCH($D22&amp;"a",附表2_火險200RP地震非比例層調整係數!$1:$1,0)-1,FALSE)
-IF($R22-1&lt;=0,0,VLOOKUP($R22-1,附表2_火險200RP地震非比例層調整係數!$B:$AF,MATCH($D22&amp;"a",附表2_火險200RP地震非比例層調整係數!$1:$1,0)-1,FALSE))
-VLOOKUP($S22,附表2_火險200RP地震非比例層調整係數!$B:$AF,MATCH($D22,附表2_火險200RP地震非比例層調整係數!$1:$1,0)-1,FALSE)*(S22/100-M22/G22)*100
-VLOOKUP($R22,附表2_火險200RP地震非比例層調整係數!$B:$AF,MATCH($D22,附表2_火險200RP地震非比例層調整係數!$1:$1,0)-1,FALSE)*(1-(R22/100-L22/G22)*100),
IF(C22="E1",VLOOKUP($S22,附表2_工程險200RP地震非比例層調整係數!$B$1:$AF$101,MATCH($D22&amp;"a",附表2_工程險200RP地震非比例層調整係數!$1:$1,0)-1,FALSE)
-IF($R22-1&lt;=0,0,VLOOKUP($R22-1,附表2_工程險200RP地震非比例層調整係數!$B$1:$AF$101,MATCH($D22&amp;"a",附表2_工程險200RP地震非比例層調整係數!$1:$1,0)-1,FALSE))
-VLOOKUP($S22,附表2_工程險200RP地震非比例層調整係數!$B$1:$AF$101,MATCH($D22,附表2_工程險200RP地震非比例層調整係數!$1:$1,0)-1,FALSE)*(S22/100-M22/G22)*100
-VLOOKUP($R22,附表2_工程險200RP地震非比例層調整係數!$B$1:$AF$101,MATCH($D22,附表2_工程險200RP地震非比例層調整係數!$1:$1,0)-1,FALSE)*(1-(R22/100-L22/G22)*100),
IF(C22="E2",VLOOKUP($S22,附表2_工程險200RP地震非比例層調整係數!$B$111:$AF$211,MATCH($D22&amp;"a",附表2_工程險200RP地震非比例層調整係數!$1:$1,0)-1,FALSE)
-IF($R22-1&lt;=0,0,VLOOKUP($R22-1,附表2_工程險200RP地震非比例層調整係數!$B$111:$AF$211,MATCH($D22&amp;"a",附表2_工程險200RP地震非比例層調整係數!$1:$1,0)-1,FALSE))
-VLOOKUP($S22,附表2_工程險200RP地震非比例層調整係數!$B$111:$AF$211,MATCH($D22,附表2_工程險200RP地震非比例層調整係數!$1:$1,0)-1,FALSE)*(S22/100-M22/G22)*100
-VLOOKUP($R22,附表2_工程險200RP地震非比例層調整係數!$B$111:$AF$211,MATCH($D22,附表2_工程險200RP地震非比例層調整係數!$1:$1,0)-1,FALSE)*(1-(R22/100-L22/G22)*100),0))))</f>
        <v>0</v>
      </c>
      <c r="V22" s="40">
        <f t="shared" si="5"/>
        <v>0</v>
      </c>
      <c r="W22" s="40">
        <f t="shared" si="6"/>
        <v>0</v>
      </c>
      <c r="X22" s="40">
        <f t="shared" si="7"/>
        <v>0</v>
      </c>
      <c r="Y22" s="40">
        <f t="shared" si="8"/>
        <v>0</v>
      </c>
      <c r="Z22" s="154"/>
      <c r="AB22" s="162"/>
    </row>
    <row r="23" spans="1:28" s="8" customFormat="1" ht="15.75" x14ac:dyDescent="0.25">
      <c r="A23" s="32" t="str">
        <f t="shared" si="4"/>
        <v/>
      </c>
      <c r="B23" s="33"/>
      <c r="C23" s="33"/>
      <c r="D23" s="33"/>
      <c r="E23" s="34"/>
      <c r="F23" s="34"/>
      <c r="G23" s="35"/>
      <c r="H23" s="42"/>
      <c r="I23" s="42"/>
      <c r="J23" s="42"/>
      <c r="K23" s="42"/>
      <c r="L23" s="34"/>
      <c r="M23" s="34"/>
      <c r="N23" s="36">
        <f t="shared" si="0"/>
        <v>0</v>
      </c>
      <c r="O23" s="36">
        <f t="shared" si="1"/>
        <v>0</v>
      </c>
      <c r="P23" s="37">
        <f t="shared" si="9"/>
        <v>0</v>
      </c>
      <c r="Q23" s="37">
        <f t="shared" si="10"/>
        <v>0</v>
      </c>
      <c r="R23" s="38">
        <f t="shared" si="2"/>
        <v>0</v>
      </c>
      <c r="S23" s="38">
        <f t="shared" si="3"/>
        <v>0</v>
      </c>
      <c r="T23" s="39">
        <f>IF(OR(E23="QS",B23=""),0,
VLOOKUP($S23,附表2_火險100RP地震非比例層調整係數!$B:$AF,MATCH($D23&amp;"a",附表2_火險100RP地震非比例層調整係數!$1:$1,0)-1,FALSE)
-IF($R23-1&lt;=0,0,VLOOKUP($R23-1,附表2_火險100RP地震非比例層調整係數!$B:$AF,MATCH($D23&amp;"a",附表2_火險100RP地震非比例層調整係數!$1:$1,0)-1,FALSE))
-VLOOKUP($S23,附表2_火險100RP地震非比例層調整係數!$B:$AF,MATCH($D23,附表2_火險100RP地震非比例層調整係數!$1:$1,0)-1,FALSE)*(S23/100-M23/G23)*100
-VLOOKUP($R23,附表2_火險100RP地震非比例層調整係數!$B:$AF,MATCH($D23,附表2_火險100RP地震非比例層調整係數!$1:$1,0)-1,FALSE)*(1-(R23/100-L23/G23)*100)
)</f>
        <v>0</v>
      </c>
      <c r="U23" s="39">
        <f>IF(OR(E23="QS",B23=""),0,
IF(C23="F",VLOOKUP($S23,附表2_火險200RP地震非比例層調整係數!$B:$AF,MATCH($D23&amp;"a",附表2_火險200RP地震非比例層調整係數!$1:$1,0)-1,FALSE)
-IF($R23-1&lt;=0,0,VLOOKUP($R23-1,附表2_火險200RP地震非比例層調整係數!$B:$AF,MATCH($D23&amp;"a",附表2_火險200RP地震非比例層調整係數!$1:$1,0)-1,FALSE))
-VLOOKUP($S23,附表2_火險200RP地震非比例層調整係數!$B:$AF,MATCH($D23,附表2_火險200RP地震非比例層調整係數!$1:$1,0)-1,FALSE)*(S23/100-M23/G23)*100
-VLOOKUP($R23,附表2_火險200RP地震非比例層調整係數!$B:$AF,MATCH($D23,附表2_火險200RP地震非比例層調整係數!$1:$1,0)-1,FALSE)*(1-(R23/100-L23/G23)*100),
IF(C23="E1",VLOOKUP($S23,附表2_工程險200RP地震非比例層調整係數!$B$1:$AF$101,MATCH($D23&amp;"a",附表2_工程險200RP地震非比例層調整係數!$1:$1,0)-1,FALSE)
-IF($R23-1&lt;=0,0,VLOOKUP($R23-1,附表2_工程險200RP地震非比例層調整係數!$B$1:$AF$101,MATCH($D23&amp;"a",附表2_工程險200RP地震非比例層調整係數!$1:$1,0)-1,FALSE))
-VLOOKUP($S23,附表2_工程險200RP地震非比例層調整係數!$B$1:$AF$101,MATCH($D23,附表2_工程險200RP地震非比例層調整係數!$1:$1,0)-1,FALSE)*(S23/100-M23/G23)*100
-VLOOKUP($R23,附表2_工程險200RP地震非比例層調整係數!$B$1:$AF$101,MATCH($D23,附表2_工程險200RP地震非比例層調整係數!$1:$1,0)-1,FALSE)*(1-(R23/100-L23/G23)*100),
IF(C23="E2",VLOOKUP($S23,附表2_工程險200RP地震非比例層調整係數!$B$111:$AF$211,MATCH($D23&amp;"a",附表2_工程險200RP地震非比例層調整係數!$1:$1,0)-1,FALSE)
-IF($R23-1&lt;=0,0,VLOOKUP($R23-1,附表2_工程險200RP地震非比例層調整係數!$B$111:$AF$211,MATCH($D23&amp;"a",附表2_工程險200RP地震非比例層調整係數!$1:$1,0)-1,FALSE))
-VLOOKUP($S23,附表2_工程險200RP地震非比例層調整係數!$B$111:$AF$211,MATCH($D23,附表2_工程險200RP地震非比例層調整係數!$1:$1,0)-1,FALSE)*(S23/100-M23/G23)*100
-VLOOKUP($R23,附表2_工程險200RP地震非比例層調整係數!$B$111:$AF$211,MATCH($D23,附表2_工程險200RP地震非比例層調整係數!$1:$1,0)-1,FALSE)*(1-(R23/100-L23/G23)*100),0))))</f>
        <v>0</v>
      </c>
      <c r="V23" s="40">
        <f t="shared" si="5"/>
        <v>0</v>
      </c>
      <c r="W23" s="40">
        <f t="shared" si="6"/>
        <v>0</v>
      </c>
      <c r="X23" s="40">
        <f t="shared" si="7"/>
        <v>0</v>
      </c>
      <c r="Y23" s="40">
        <f t="shared" si="8"/>
        <v>0</v>
      </c>
      <c r="AA23" s="159"/>
    </row>
    <row r="24" spans="1:28" s="8" customFormat="1" ht="15.75" x14ac:dyDescent="0.25">
      <c r="A24" s="32" t="str">
        <f t="shared" si="4"/>
        <v/>
      </c>
      <c r="B24" s="33"/>
      <c r="C24" s="33"/>
      <c r="D24" s="33"/>
      <c r="E24" s="34"/>
      <c r="F24" s="34"/>
      <c r="G24" s="35"/>
      <c r="H24" s="42"/>
      <c r="I24" s="42"/>
      <c r="J24" s="42"/>
      <c r="K24" s="42"/>
      <c r="L24" s="34"/>
      <c r="M24" s="34"/>
      <c r="N24" s="36">
        <f t="shared" si="0"/>
        <v>0</v>
      </c>
      <c r="O24" s="36">
        <f t="shared" si="1"/>
        <v>0</v>
      </c>
      <c r="P24" s="37">
        <f t="shared" si="9"/>
        <v>0</v>
      </c>
      <c r="Q24" s="37">
        <f t="shared" si="10"/>
        <v>0</v>
      </c>
      <c r="R24" s="38">
        <f t="shared" si="2"/>
        <v>0</v>
      </c>
      <c r="S24" s="38">
        <f t="shared" si="3"/>
        <v>0</v>
      </c>
      <c r="T24" s="39">
        <f>IF(OR(E24="QS",B24=""),0,
VLOOKUP($S24,附表2_火險100RP地震非比例層調整係數!$B:$AF,MATCH($D24&amp;"a",附表2_火險100RP地震非比例層調整係數!$1:$1,0)-1,FALSE)
-IF($R24-1&lt;=0,0,VLOOKUP($R24-1,附表2_火險100RP地震非比例層調整係數!$B:$AF,MATCH($D24&amp;"a",附表2_火險100RP地震非比例層調整係數!$1:$1,0)-1,FALSE))
-VLOOKUP($S24,附表2_火險100RP地震非比例層調整係數!$B:$AF,MATCH($D24,附表2_火險100RP地震非比例層調整係數!$1:$1,0)-1,FALSE)*(S24/100-M24/G24)*100
-VLOOKUP($R24,附表2_火險100RP地震非比例層調整係數!$B:$AF,MATCH($D24,附表2_火險100RP地震非比例層調整係數!$1:$1,0)-1,FALSE)*(1-(R24/100-L24/G24)*100)
)</f>
        <v>0</v>
      </c>
      <c r="U24" s="39">
        <f>IF(OR(E24="QS",B24=""),0,
IF(C24="F",VLOOKUP($S24,附表2_火險200RP地震非比例層調整係數!$B:$AF,MATCH($D24&amp;"a",附表2_火險200RP地震非比例層調整係數!$1:$1,0)-1,FALSE)
-IF($R24-1&lt;=0,0,VLOOKUP($R24-1,附表2_火險200RP地震非比例層調整係數!$B:$AF,MATCH($D24&amp;"a",附表2_火險200RP地震非比例層調整係數!$1:$1,0)-1,FALSE))
-VLOOKUP($S24,附表2_火險200RP地震非比例層調整係數!$B:$AF,MATCH($D24,附表2_火險200RP地震非比例層調整係數!$1:$1,0)-1,FALSE)*(S24/100-M24/G24)*100
-VLOOKUP($R24,附表2_火險200RP地震非比例層調整係數!$B:$AF,MATCH($D24,附表2_火險200RP地震非比例層調整係數!$1:$1,0)-1,FALSE)*(1-(R24/100-L24/G24)*100),
IF(C24="E1",VLOOKUP($S24,附表2_工程險200RP地震非比例層調整係數!$B$1:$AF$101,MATCH($D24&amp;"a",附表2_工程險200RP地震非比例層調整係數!$1:$1,0)-1,FALSE)
-IF($R24-1&lt;=0,0,VLOOKUP($R24-1,附表2_工程險200RP地震非比例層調整係數!$B$1:$AF$101,MATCH($D24&amp;"a",附表2_工程險200RP地震非比例層調整係數!$1:$1,0)-1,FALSE))
-VLOOKUP($S24,附表2_工程險200RP地震非比例層調整係數!$B$1:$AF$101,MATCH($D24,附表2_工程險200RP地震非比例層調整係數!$1:$1,0)-1,FALSE)*(S24/100-M24/G24)*100
-VLOOKUP($R24,附表2_工程險200RP地震非比例層調整係數!$B$1:$AF$101,MATCH($D24,附表2_工程險200RP地震非比例層調整係數!$1:$1,0)-1,FALSE)*(1-(R24/100-L24/G24)*100),
IF(C24="E2",VLOOKUP($S24,附表2_工程險200RP地震非比例層調整係數!$B$111:$AF$211,MATCH($D24&amp;"a",附表2_工程險200RP地震非比例層調整係數!$1:$1,0)-1,FALSE)
-IF($R24-1&lt;=0,0,VLOOKUP($R24-1,附表2_工程險200RP地震非比例層調整係數!$B$111:$AF$211,MATCH($D24&amp;"a",附表2_工程險200RP地震非比例層調整係數!$1:$1,0)-1,FALSE))
-VLOOKUP($S24,附表2_工程險200RP地震非比例層調整係數!$B$111:$AF$211,MATCH($D24,附表2_工程險200RP地震非比例層調整係數!$1:$1,0)-1,FALSE)*(S24/100-M24/G24)*100
-VLOOKUP($R24,附表2_工程險200RP地震非比例層調整係數!$B$111:$AF$211,MATCH($D24,附表2_工程險200RP地震非比例層調整係數!$1:$1,0)-1,FALSE)*(1-(R24/100-L24/G24)*100),0))))</f>
        <v>0</v>
      </c>
      <c r="V24" s="40">
        <f t="shared" si="5"/>
        <v>0</v>
      </c>
      <c r="W24" s="40">
        <f t="shared" si="6"/>
        <v>0</v>
      </c>
      <c r="X24" s="40">
        <f t="shared" si="7"/>
        <v>0</v>
      </c>
      <c r="Y24" s="40">
        <f t="shared" si="8"/>
        <v>0</v>
      </c>
      <c r="Z24" s="156"/>
    </row>
    <row r="25" spans="1:28" s="8" customFormat="1" ht="15.75" x14ac:dyDescent="0.25">
      <c r="A25" s="32" t="str">
        <f t="shared" si="4"/>
        <v/>
      </c>
      <c r="B25" s="33"/>
      <c r="C25" s="33"/>
      <c r="D25" s="33"/>
      <c r="E25" s="34"/>
      <c r="F25" s="34"/>
      <c r="G25" s="35"/>
      <c r="H25" s="42"/>
      <c r="I25" s="42"/>
      <c r="J25" s="42"/>
      <c r="K25" s="42"/>
      <c r="L25" s="34"/>
      <c r="M25" s="34"/>
      <c r="N25" s="36">
        <f t="shared" si="0"/>
        <v>0</v>
      </c>
      <c r="O25" s="36">
        <f t="shared" si="1"/>
        <v>0</v>
      </c>
      <c r="P25" s="37">
        <f t="shared" si="9"/>
        <v>0</v>
      </c>
      <c r="Q25" s="37">
        <f t="shared" si="10"/>
        <v>0</v>
      </c>
      <c r="R25" s="38">
        <f t="shared" si="2"/>
        <v>0</v>
      </c>
      <c r="S25" s="38">
        <f t="shared" si="3"/>
        <v>0</v>
      </c>
      <c r="T25" s="39">
        <f>IF(OR(E25="QS",B25=""),0,
VLOOKUP($S25,附表2_火險100RP地震非比例層調整係數!$B:$AF,MATCH($D25&amp;"a",附表2_火險100RP地震非比例層調整係數!$1:$1,0)-1,FALSE)
-IF($R25-1&lt;=0,0,VLOOKUP($R25-1,附表2_火險100RP地震非比例層調整係數!$B:$AF,MATCH($D25&amp;"a",附表2_火險100RP地震非比例層調整係數!$1:$1,0)-1,FALSE))
-VLOOKUP($S25,附表2_火險100RP地震非比例層調整係數!$B:$AF,MATCH($D25,附表2_火險100RP地震非比例層調整係數!$1:$1,0)-1,FALSE)*(S25/100-M25/G25)*100
-VLOOKUP($R25,附表2_火險100RP地震非比例層調整係數!$B:$AF,MATCH($D25,附表2_火險100RP地震非比例層調整係數!$1:$1,0)-1,FALSE)*(1-(R25/100-L25/G25)*100)
)</f>
        <v>0</v>
      </c>
      <c r="U25" s="39">
        <f>IF(OR(E25="QS",B25=""),0,
IF(C25="F",VLOOKUP($S25,附表2_火險200RP地震非比例層調整係數!$B:$AF,MATCH($D25&amp;"a",附表2_火險200RP地震非比例層調整係數!$1:$1,0)-1,FALSE)
-IF($R25-1&lt;=0,0,VLOOKUP($R25-1,附表2_火險200RP地震非比例層調整係數!$B:$AF,MATCH($D25&amp;"a",附表2_火險200RP地震非比例層調整係數!$1:$1,0)-1,FALSE))
-VLOOKUP($S25,附表2_火險200RP地震非比例層調整係數!$B:$AF,MATCH($D25,附表2_火險200RP地震非比例層調整係數!$1:$1,0)-1,FALSE)*(S25/100-M25/G25)*100
-VLOOKUP($R25,附表2_火險200RP地震非比例層調整係數!$B:$AF,MATCH($D25,附表2_火險200RP地震非比例層調整係數!$1:$1,0)-1,FALSE)*(1-(R25/100-L25/G25)*100),
IF(C25="E1",VLOOKUP($S25,附表2_工程險200RP地震非比例層調整係數!$B$1:$AF$101,MATCH($D25&amp;"a",附表2_工程險200RP地震非比例層調整係數!$1:$1,0)-1,FALSE)
-IF($R25-1&lt;=0,0,VLOOKUP($R25-1,附表2_工程險200RP地震非比例層調整係數!$B$1:$AF$101,MATCH($D25&amp;"a",附表2_工程險200RP地震非比例層調整係數!$1:$1,0)-1,FALSE))
-VLOOKUP($S25,附表2_工程險200RP地震非比例層調整係數!$B$1:$AF$101,MATCH($D25,附表2_工程險200RP地震非比例層調整係數!$1:$1,0)-1,FALSE)*(S25/100-M25/G25)*100
-VLOOKUP($R25,附表2_工程險200RP地震非比例層調整係數!$B$1:$AF$101,MATCH($D25,附表2_工程險200RP地震非比例層調整係數!$1:$1,0)-1,FALSE)*(1-(R25/100-L25/G25)*100),
IF(C25="E2",VLOOKUP($S25,附表2_工程險200RP地震非比例層調整係數!$B$111:$AF$211,MATCH($D25&amp;"a",附表2_工程險200RP地震非比例層調整係數!$1:$1,0)-1,FALSE)
-IF($R25-1&lt;=0,0,VLOOKUP($R25-1,附表2_工程險200RP地震非比例層調整係數!$B$111:$AF$211,MATCH($D25&amp;"a",附表2_工程險200RP地震非比例層調整係數!$1:$1,0)-1,FALSE))
-VLOOKUP($S25,附表2_工程險200RP地震非比例層調整係數!$B$111:$AF$211,MATCH($D25,附表2_工程險200RP地震非比例層調整係數!$1:$1,0)-1,FALSE)*(S25/100-M25/G25)*100
-VLOOKUP($R25,附表2_工程險200RP地震非比例層調整係數!$B$111:$AF$211,MATCH($D25,附表2_工程險200RP地震非比例層調整係數!$1:$1,0)-1,FALSE)*(1-(R25/100-L25/G25)*100),0))))</f>
        <v>0</v>
      </c>
      <c r="V25" s="40">
        <f t="shared" si="5"/>
        <v>0</v>
      </c>
      <c r="W25" s="40">
        <f t="shared" si="6"/>
        <v>0</v>
      </c>
      <c r="X25" s="40">
        <f t="shared" si="7"/>
        <v>0</v>
      </c>
      <c r="Y25" s="40">
        <f t="shared" si="8"/>
        <v>0</v>
      </c>
    </row>
    <row r="26" spans="1:28" s="8" customFormat="1" ht="15.75" x14ac:dyDescent="0.25">
      <c r="A26" s="32" t="str">
        <f t="shared" si="4"/>
        <v/>
      </c>
      <c r="B26" s="33"/>
      <c r="C26" s="33"/>
      <c r="D26" s="33"/>
      <c r="E26" s="34"/>
      <c r="F26" s="34"/>
      <c r="G26" s="35"/>
      <c r="H26" s="42"/>
      <c r="I26" s="42"/>
      <c r="J26" s="42"/>
      <c r="K26" s="42"/>
      <c r="L26" s="34"/>
      <c r="M26" s="34"/>
      <c r="N26" s="36">
        <f t="shared" si="0"/>
        <v>0</v>
      </c>
      <c r="O26" s="36">
        <f t="shared" si="1"/>
        <v>0</v>
      </c>
      <c r="P26" s="37">
        <f t="shared" si="9"/>
        <v>0</v>
      </c>
      <c r="Q26" s="37">
        <f t="shared" si="10"/>
        <v>0</v>
      </c>
      <c r="R26" s="38">
        <f t="shared" si="2"/>
        <v>0</v>
      </c>
      <c r="S26" s="38">
        <f t="shared" si="3"/>
        <v>0</v>
      </c>
      <c r="T26" s="39">
        <f>IF(OR(E26="QS",B26=""),0,
VLOOKUP($S26,附表2_火險100RP地震非比例層調整係數!$B:$AF,MATCH($D26&amp;"a",附表2_火險100RP地震非比例層調整係數!$1:$1,0)-1,FALSE)
-IF($R26-1&lt;=0,0,VLOOKUP($R26-1,附表2_火險100RP地震非比例層調整係數!$B:$AF,MATCH($D26&amp;"a",附表2_火險100RP地震非比例層調整係數!$1:$1,0)-1,FALSE))
-VLOOKUP($S26,附表2_火險100RP地震非比例層調整係數!$B:$AF,MATCH($D26,附表2_火險100RP地震非比例層調整係數!$1:$1,0)-1,FALSE)*(S26/100-M26/G26)*100
-VLOOKUP($R26,附表2_火險100RP地震非比例層調整係數!$B:$AF,MATCH($D26,附表2_火險100RP地震非比例層調整係數!$1:$1,0)-1,FALSE)*(1-(R26/100-L26/G26)*100)
)</f>
        <v>0</v>
      </c>
      <c r="U26" s="39">
        <f>IF(OR(E26="QS",B26=""),0,
IF(C26="F",VLOOKUP($S26,附表2_火險200RP地震非比例層調整係數!$B:$AF,MATCH($D26&amp;"a",附表2_火險200RP地震非比例層調整係數!$1:$1,0)-1,FALSE)
-IF($R26-1&lt;=0,0,VLOOKUP($R26-1,附表2_火險200RP地震非比例層調整係數!$B:$AF,MATCH($D26&amp;"a",附表2_火險200RP地震非比例層調整係數!$1:$1,0)-1,FALSE))
-VLOOKUP($S26,附表2_火險200RP地震非比例層調整係數!$B:$AF,MATCH($D26,附表2_火險200RP地震非比例層調整係數!$1:$1,0)-1,FALSE)*(S26/100-M26/G26)*100
-VLOOKUP($R26,附表2_火險200RP地震非比例層調整係數!$B:$AF,MATCH($D26,附表2_火險200RP地震非比例層調整係數!$1:$1,0)-1,FALSE)*(1-(R26/100-L26/G26)*100),
IF(C26="E1",VLOOKUP($S26,附表2_工程險200RP地震非比例層調整係數!$B$1:$AF$101,MATCH($D26&amp;"a",附表2_工程險200RP地震非比例層調整係數!$1:$1,0)-1,FALSE)
-IF($R26-1&lt;=0,0,VLOOKUP($R26-1,附表2_工程險200RP地震非比例層調整係數!$B$1:$AF$101,MATCH($D26&amp;"a",附表2_工程險200RP地震非比例層調整係數!$1:$1,0)-1,FALSE))
-VLOOKUP($S26,附表2_工程險200RP地震非比例層調整係數!$B$1:$AF$101,MATCH($D26,附表2_工程險200RP地震非比例層調整係數!$1:$1,0)-1,FALSE)*(S26/100-M26/G26)*100
-VLOOKUP($R26,附表2_工程險200RP地震非比例層調整係數!$B$1:$AF$101,MATCH($D26,附表2_工程險200RP地震非比例層調整係數!$1:$1,0)-1,FALSE)*(1-(R26/100-L26/G26)*100),
IF(C26="E2",VLOOKUP($S26,附表2_工程險200RP地震非比例層調整係數!$B$111:$AF$211,MATCH($D26&amp;"a",附表2_工程險200RP地震非比例層調整係數!$1:$1,0)-1,FALSE)
-IF($R26-1&lt;=0,0,VLOOKUP($R26-1,附表2_工程險200RP地震非比例層調整係數!$B$111:$AF$211,MATCH($D26&amp;"a",附表2_工程險200RP地震非比例層調整係數!$1:$1,0)-1,FALSE))
-VLOOKUP($S26,附表2_工程險200RP地震非比例層調整係數!$B$111:$AF$211,MATCH($D26,附表2_工程險200RP地震非比例層調整係數!$1:$1,0)-1,FALSE)*(S26/100-M26/G26)*100
-VLOOKUP($R26,附表2_工程險200RP地震非比例層調整係數!$B$111:$AF$211,MATCH($D26,附表2_工程險200RP地震非比例層調整係數!$1:$1,0)-1,FALSE)*(1-(R26/100-L26/G26)*100),0))))</f>
        <v>0</v>
      </c>
      <c r="V26" s="40">
        <f t="shared" si="5"/>
        <v>0</v>
      </c>
      <c r="W26" s="40">
        <f t="shared" si="6"/>
        <v>0</v>
      </c>
      <c r="X26" s="40">
        <f t="shared" si="7"/>
        <v>0</v>
      </c>
      <c r="Y26" s="40">
        <f t="shared" si="8"/>
        <v>0</v>
      </c>
      <c r="AA26" s="157"/>
    </row>
    <row r="27" spans="1:28" s="8" customFormat="1" ht="15.75" x14ac:dyDescent="0.25">
      <c r="A27" s="32" t="str">
        <f t="shared" si="4"/>
        <v/>
      </c>
      <c r="B27" s="33"/>
      <c r="C27" s="33"/>
      <c r="D27" s="33"/>
      <c r="E27" s="34"/>
      <c r="F27" s="34"/>
      <c r="G27" s="35"/>
      <c r="H27" s="42"/>
      <c r="I27" s="42"/>
      <c r="J27" s="42"/>
      <c r="K27" s="42"/>
      <c r="L27" s="34"/>
      <c r="M27" s="34"/>
      <c r="N27" s="36">
        <f t="shared" si="0"/>
        <v>0</v>
      </c>
      <c r="O27" s="36">
        <f t="shared" si="1"/>
        <v>0</v>
      </c>
      <c r="P27" s="37">
        <f t="shared" si="9"/>
        <v>0</v>
      </c>
      <c r="Q27" s="37">
        <f t="shared" si="10"/>
        <v>0</v>
      </c>
      <c r="R27" s="38">
        <f t="shared" si="2"/>
        <v>0</v>
      </c>
      <c r="S27" s="38">
        <f t="shared" si="3"/>
        <v>0</v>
      </c>
      <c r="T27" s="39">
        <f>IF(OR(E27="QS",B27=""),0,
VLOOKUP($S27,附表2_火險100RP地震非比例層調整係數!$B:$AF,MATCH($D27&amp;"a",附表2_火險100RP地震非比例層調整係數!$1:$1,0)-1,FALSE)
-IF($R27-1&lt;=0,0,VLOOKUP($R27-1,附表2_火險100RP地震非比例層調整係數!$B:$AF,MATCH($D27&amp;"a",附表2_火險100RP地震非比例層調整係數!$1:$1,0)-1,FALSE))
-VLOOKUP($S27,附表2_火險100RP地震非比例層調整係數!$B:$AF,MATCH($D27,附表2_火險100RP地震非比例層調整係數!$1:$1,0)-1,FALSE)*(S27/100-M27/G27)*100
-VLOOKUP($R27,附表2_火險100RP地震非比例層調整係數!$B:$AF,MATCH($D27,附表2_火險100RP地震非比例層調整係數!$1:$1,0)-1,FALSE)*(1-(R27/100-L27/G27)*100)
)</f>
        <v>0</v>
      </c>
      <c r="U27" s="39">
        <f>IF(OR(E27="QS",B27=""),0,
IF(C27="F",VLOOKUP($S27,附表2_火險200RP地震非比例層調整係數!$B:$AF,MATCH($D27&amp;"a",附表2_火險200RP地震非比例層調整係數!$1:$1,0)-1,FALSE)
-IF($R27-1&lt;=0,0,VLOOKUP($R27-1,附表2_火險200RP地震非比例層調整係數!$B:$AF,MATCH($D27&amp;"a",附表2_火險200RP地震非比例層調整係數!$1:$1,0)-1,FALSE))
-VLOOKUP($S27,附表2_火險200RP地震非比例層調整係數!$B:$AF,MATCH($D27,附表2_火險200RP地震非比例層調整係數!$1:$1,0)-1,FALSE)*(S27/100-M27/G27)*100
-VLOOKUP($R27,附表2_火險200RP地震非比例層調整係數!$B:$AF,MATCH($D27,附表2_火險200RP地震非比例層調整係數!$1:$1,0)-1,FALSE)*(1-(R27/100-L27/G27)*100),
IF(C27="E1",VLOOKUP($S27,附表2_工程險200RP地震非比例層調整係數!$B$1:$AF$101,MATCH($D27&amp;"a",附表2_工程險200RP地震非比例層調整係數!$1:$1,0)-1,FALSE)
-IF($R27-1&lt;=0,0,VLOOKUP($R27-1,附表2_工程險200RP地震非比例層調整係數!$B$1:$AF$101,MATCH($D27&amp;"a",附表2_工程險200RP地震非比例層調整係數!$1:$1,0)-1,FALSE))
-VLOOKUP($S27,附表2_工程險200RP地震非比例層調整係數!$B$1:$AF$101,MATCH($D27,附表2_工程險200RP地震非比例層調整係數!$1:$1,0)-1,FALSE)*(S27/100-M27/G27)*100
-VLOOKUP($R27,附表2_工程險200RP地震非比例層調整係數!$B$1:$AF$101,MATCH($D27,附表2_工程險200RP地震非比例層調整係數!$1:$1,0)-1,FALSE)*(1-(R27/100-L27/G27)*100),
IF(C27="E2",VLOOKUP($S27,附表2_工程險200RP地震非比例層調整係數!$B$111:$AF$211,MATCH($D27&amp;"a",附表2_工程險200RP地震非比例層調整係數!$1:$1,0)-1,FALSE)
-IF($R27-1&lt;=0,0,VLOOKUP($R27-1,附表2_工程險200RP地震非比例層調整係數!$B$111:$AF$211,MATCH($D27&amp;"a",附表2_工程險200RP地震非比例層調整係數!$1:$1,0)-1,FALSE))
-VLOOKUP($S27,附表2_工程險200RP地震非比例層調整係數!$B$111:$AF$211,MATCH($D27,附表2_工程險200RP地震非比例層調整係數!$1:$1,0)-1,FALSE)*(S27/100-M27/G27)*100
-VLOOKUP($R27,附表2_工程險200RP地震非比例層調整係數!$B$111:$AF$211,MATCH($D27,附表2_工程險200RP地震非比例層調整係數!$1:$1,0)-1,FALSE)*(1-(R27/100-L27/G27)*100),0))))</f>
        <v>0</v>
      </c>
      <c r="V27" s="40">
        <f t="shared" si="5"/>
        <v>0</v>
      </c>
      <c r="W27" s="40">
        <f t="shared" si="6"/>
        <v>0</v>
      </c>
      <c r="X27" s="40">
        <f t="shared" si="7"/>
        <v>0</v>
      </c>
      <c r="Y27" s="40">
        <f t="shared" si="8"/>
        <v>0</v>
      </c>
    </row>
    <row r="28" spans="1:28" s="8" customFormat="1" ht="15.75" x14ac:dyDescent="0.25">
      <c r="A28" s="32" t="str">
        <f t="shared" si="4"/>
        <v/>
      </c>
      <c r="B28" s="33"/>
      <c r="C28" s="33"/>
      <c r="D28" s="33"/>
      <c r="E28" s="34"/>
      <c r="F28" s="34"/>
      <c r="G28" s="35"/>
      <c r="H28" s="42"/>
      <c r="I28" s="42"/>
      <c r="J28" s="42"/>
      <c r="K28" s="42"/>
      <c r="L28" s="34"/>
      <c r="M28" s="34"/>
      <c r="N28" s="36">
        <f t="shared" si="0"/>
        <v>0</v>
      </c>
      <c r="O28" s="36">
        <f t="shared" si="1"/>
        <v>0</v>
      </c>
      <c r="P28" s="37">
        <f t="shared" si="9"/>
        <v>0</v>
      </c>
      <c r="Q28" s="37">
        <f t="shared" si="10"/>
        <v>0</v>
      </c>
      <c r="R28" s="38">
        <f t="shared" si="2"/>
        <v>0</v>
      </c>
      <c r="S28" s="38">
        <f t="shared" si="3"/>
        <v>0</v>
      </c>
      <c r="T28" s="39">
        <f>IF(OR(E28="QS",B28=""),0,
VLOOKUP($S28,附表2_火險100RP地震非比例層調整係數!$B:$AF,MATCH($D28&amp;"a",附表2_火險100RP地震非比例層調整係數!$1:$1,0)-1,FALSE)
-IF($R28-1&lt;=0,0,VLOOKUP($R28-1,附表2_火險100RP地震非比例層調整係數!$B:$AF,MATCH($D28&amp;"a",附表2_火險100RP地震非比例層調整係數!$1:$1,0)-1,FALSE))
-VLOOKUP($S28,附表2_火險100RP地震非比例層調整係數!$B:$AF,MATCH($D28,附表2_火險100RP地震非比例層調整係數!$1:$1,0)-1,FALSE)*(S28/100-M28/G28)*100
-VLOOKUP($R28,附表2_火險100RP地震非比例層調整係數!$B:$AF,MATCH($D28,附表2_火險100RP地震非比例層調整係數!$1:$1,0)-1,FALSE)*(1-(R28/100-L28/G28)*100)
)</f>
        <v>0</v>
      </c>
      <c r="U28" s="39">
        <f>IF(OR(E28="QS",B28=""),0,
IF(C28="F",VLOOKUP($S28,附表2_火險200RP地震非比例層調整係數!$B:$AF,MATCH($D28&amp;"a",附表2_火險200RP地震非比例層調整係數!$1:$1,0)-1,FALSE)
-IF($R28-1&lt;=0,0,VLOOKUP($R28-1,附表2_火險200RP地震非比例層調整係數!$B:$AF,MATCH($D28&amp;"a",附表2_火險200RP地震非比例層調整係數!$1:$1,0)-1,FALSE))
-VLOOKUP($S28,附表2_火險200RP地震非比例層調整係數!$B:$AF,MATCH($D28,附表2_火險200RP地震非比例層調整係數!$1:$1,0)-1,FALSE)*(S28/100-M28/G28)*100
-VLOOKUP($R28,附表2_火險200RP地震非比例層調整係數!$B:$AF,MATCH($D28,附表2_火險200RP地震非比例層調整係數!$1:$1,0)-1,FALSE)*(1-(R28/100-L28/G28)*100),
IF(C28="E1",VLOOKUP($S28,附表2_工程險200RP地震非比例層調整係數!$B$1:$AF$101,MATCH($D28&amp;"a",附表2_工程險200RP地震非比例層調整係數!$1:$1,0)-1,FALSE)
-IF($R28-1&lt;=0,0,VLOOKUP($R28-1,附表2_工程險200RP地震非比例層調整係數!$B$1:$AF$101,MATCH($D28&amp;"a",附表2_工程險200RP地震非比例層調整係數!$1:$1,0)-1,FALSE))
-VLOOKUP($S28,附表2_工程險200RP地震非比例層調整係數!$B$1:$AF$101,MATCH($D28,附表2_工程險200RP地震非比例層調整係數!$1:$1,0)-1,FALSE)*(S28/100-M28/G28)*100
-VLOOKUP($R28,附表2_工程險200RP地震非比例層調整係數!$B$1:$AF$101,MATCH($D28,附表2_工程險200RP地震非比例層調整係數!$1:$1,0)-1,FALSE)*(1-(R28/100-L28/G28)*100),
IF(C28="E2",VLOOKUP($S28,附表2_工程險200RP地震非比例層調整係數!$B$111:$AF$211,MATCH($D28&amp;"a",附表2_工程險200RP地震非比例層調整係數!$1:$1,0)-1,FALSE)
-IF($R28-1&lt;=0,0,VLOOKUP($R28-1,附表2_工程險200RP地震非比例層調整係數!$B$111:$AF$211,MATCH($D28&amp;"a",附表2_工程險200RP地震非比例層調整係數!$1:$1,0)-1,FALSE))
-VLOOKUP($S28,附表2_工程險200RP地震非比例層調整係數!$B$111:$AF$211,MATCH($D28,附表2_工程險200RP地震非比例層調整係數!$1:$1,0)-1,FALSE)*(S28/100-M28/G28)*100
-VLOOKUP($R28,附表2_工程險200RP地震非比例層調整係數!$B$111:$AF$211,MATCH($D28,附表2_工程險200RP地震非比例層調整係數!$1:$1,0)-1,FALSE)*(1-(R28/100-L28/G28)*100),0))))</f>
        <v>0</v>
      </c>
      <c r="V28" s="40">
        <f t="shared" si="5"/>
        <v>0</v>
      </c>
      <c r="W28" s="40">
        <f t="shared" si="6"/>
        <v>0</v>
      </c>
      <c r="X28" s="40">
        <f t="shared" si="7"/>
        <v>0</v>
      </c>
      <c r="Y28" s="40">
        <f t="shared" si="8"/>
        <v>0</v>
      </c>
      <c r="AA28" s="161"/>
      <c r="AB28" s="160"/>
    </row>
    <row r="29" spans="1:28" s="8" customFormat="1" ht="15.75" x14ac:dyDescent="0.25">
      <c r="A29" s="32" t="str">
        <f t="shared" si="4"/>
        <v/>
      </c>
      <c r="B29" s="33"/>
      <c r="C29" s="33"/>
      <c r="D29" s="33"/>
      <c r="E29" s="34"/>
      <c r="F29" s="34"/>
      <c r="G29" s="35"/>
      <c r="H29" s="42"/>
      <c r="I29" s="42"/>
      <c r="J29" s="42"/>
      <c r="K29" s="42"/>
      <c r="L29" s="34"/>
      <c r="M29" s="34"/>
      <c r="N29" s="36">
        <f t="shared" si="0"/>
        <v>0</v>
      </c>
      <c r="O29" s="36">
        <f t="shared" si="1"/>
        <v>0</v>
      </c>
      <c r="P29" s="37">
        <f t="shared" si="9"/>
        <v>0</v>
      </c>
      <c r="Q29" s="37">
        <f t="shared" si="10"/>
        <v>0</v>
      </c>
      <c r="R29" s="38">
        <f t="shared" si="2"/>
        <v>0</v>
      </c>
      <c r="S29" s="38">
        <f t="shared" si="3"/>
        <v>0</v>
      </c>
      <c r="T29" s="39">
        <f>IF(OR(E29="QS",B29=""),0,
VLOOKUP($S29,附表2_火險100RP地震非比例層調整係數!$B:$AF,MATCH($D29&amp;"a",附表2_火險100RP地震非比例層調整係數!$1:$1,0)-1,FALSE)
-IF($R29-1&lt;=0,0,VLOOKUP($R29-1,附表2_火險100RP地震非比例層調整係數!$B:$AF,MATCH($D29&amp;"a",附表2_火險100RP地震非比例層調整係數!$1:$1,0)-1,FALSE))
-VLOOKUP($S29,附表2_火險100RP地震非比例層調整係數!$B:$AF,MATCH($D29,附表2_火險100RP地震非比例層調整係數!$1:$1,0)-1,FALSE)*(S29/100-M29/G29)*100
-VLOOKUP($R29,附表2_火險100RP地震非比例層調整係數!$B:$AF,MATCH($D29,附表2_火險100RP地震非比例層調整係數!$1:$1,0)-1,FALSE)*(1-(R29/100-L29/G29)*100)
)</f>
        <v>0</v>
      </c>
      <c r="U29" s="39">
        <f>IF(OR(E29="QS",B29=""),0,
IF(C29="F",VLOOKUP($S29,附表2_火險200RP地震非比例層調整係數!$B:$AF,MATCH($D29&amp;"a",附表2_火險200RP地震非比例層調整係數!$1:$1,0)-1,FALSE)
-IF($R29-1&lt;=0,0,VLOOKUP($R29-1,附表2_火險200RP地震非比例層調整係數!$B:$AF,MATCH($D29&amp;"a",附表2_火險200RP地震非比例層調整係數!$1:$1,0)-1,FALSE))
-VLOOKUP($S29,附表2_火險200RP地震非比例層調整係數!$B:$AF,MATCH($D29,附表2_火險200RP地震非比例層調整係數!$1:$1,0)-1,FALSE)*(S29/100-M29/G29)*100
-VLOOKUP($R29,附表2_火險200RP地震非比例層調整係數!$B:$AF,MATCH($D29,附表2_火險200RP地震非比例層調整係數!$1:$1,0)-1,FALSE)*(1-(R29/100-L29/G29)*100),
IF(C29="E1",VLOOKUP($S29,附表2_工程險200RP地震非比例層調整係數!$B$1:$AF$101,MATCH($D29&amp;"a",附表2_工程險200RP地震非比例層調整係數!$1:$1,0)-1,FALSE)
-IF($R29-1&lt;=0,0,VLOOKUP($R29-1,附表2_工程險200RP地震非比例層調整係數!$B$1:$AF$101,MATCH($D29&amp;"a",附表2_工程險200RP地震非比例層調整係數!$1:$1,0)-1,FALSE))
-VLOOKUP($S29,附表2_工程險200RP地震非比例層調整係數!$B$1:$AF$101,MATCH($D29,附表2_工程險200RP地震非比例層調整係數!$1:$1,0)-1,FALSE)*(S29/100-M29/G29)*100
-VLOOKUP($R29,附表2_工程險200RP地震非比例層調整係數!$B$1:$AF$101,MATCH($D29,附表2_工程險200RP地震非比例層調整係數!$1:$1,0)-1,FALSE)*(1-(R29/100-L29/G29)*100),
IF(C29="E2",VLOOKUP($S29,附表2_工程險200RP地震非比例層調整係數!$B$111:$AF$211,MATCH($D29&amp;"a",附表2_工程險200RP地震非比例層調整係數!$1:$1,0)-1,FALSE)
-IF($R29-1&lt;=0,0,VLOOKUP($R29-1,附表2_工程險200RP地震非比例層調整係數!$B$111:$AF$211,MATCH($D29&amp;"a",附表2_工程險200RP地震非比例層調整係數!$1:$1,0)-1,FALSE))
-VLOOKUP($S29,附表2_工程險200RP地震非比例層調整係數!$B$111:$AF$211,MATCH($D29,附表2_工程險200RP地震非比例層調整係數!$1:$1,0)-1,FALSE)*(S29/100-M29/G29)*100
-VLOOKUP($R29,附表2_工程險200RP地震非比例層調整係數!$B$111:$AF$211,MATCH($D29,附表2_工程險200RP地震非比例層調整係數!$1:$1,0)-1,FALSE)*(1-(R29/100-L29/G29)*100),0))))</f>
        <v>0</v>
      </c>
      <c r="V29" s="40">
        <f t="shared" si="5"/>
        <v>0</v>
      </c>
      <c r="W29" s="40">
        <f t="shared" si="6"/>
        <v>0</v>
      </c>
      <c r="X29" s="40">
        <f t="shared" si="7"/>
        <v>0</v>
      </c>
      <c r="Y29" s="40">
        <f t="shared" si="8"/>
        <v>0</v>
      </c>
    </row>
    <row r="30" spans="1:28" s="8" customFormat="1" ht="15.75" x14ac:dyDescent="0.25">
      <c r="A30" s="32" t="str">
        <f t="shared" si="4"/>
        <v/>
      </c>
      <c r="B30" s="33"/>
      <c r="C30" s="33"/>
      <c r="D30" s="33"/>
      <c r="E30" s="34"/>
      <c r="F30" s="34"/>
      <c r="G30" s="35"/>
      <c r="H30" s="42"/>
      <c r="I30" s="42"/>
      <c r="J30" s="42"/>
      <c r="K30" s="42"/>
      <c r="L30" s="34"/>
      <c r="M30" s="34"/>
      <c r="N30" s="36">
        <f t="shared" si="0"/>
        <v>0</v>
      </c>
      <c r="O30" s="36">
        <f t="shared" si="1"/>
        <v>0</v>
      </c>
      <c r="P30" s="37">
        <f t="shared" si="9"/>
        <v>0</v>
      </c>
      <c r="Q30" s="37">
        <f t="shared" si="10"/>
        <v>0</v>
      </c>
      <c r="R30" s="38">
        <f t="shared" si="2"/>
        <v>0</v>
      </c>
      <c r="S30" s="38">
        <f t="shared" si="3"/>
        <v>0</v>
      </c>
      <c r="T30" s="39">
        <f>IF(OR(E30="QS",B30=""),0,
VLOOKUP($S30,附表2_火險100RP地震非比例層調整係數!$B:$AF,MATCH($D30&amp;"a",附表2_火險100RP地震非比例層調整係數!$1:$1,0)-1,FALSE)
-IF($R30-1&lt;=0,0,VLOOKUP($R30-1,附表2_火險100RP地震非比例層調整係數!$B:$AF,MATCH($D30&amp;"a",附表2_火險100RP地震非比例層調整係數!$1:$1,0)-1,FALSE))
-VLOOKUP($S30,附表2_火險100RP地震非比例層調整係數!$B:$AF,MATCH($D30,附表2_火險100RP地震非比例層調整係數!$1:$1,0)-1,FALSE)*(S30/100-M30/G30)*100
-VLOOKUP($R30,附表2_火險100RP地震非比例層調整係數!$B:$AF,MATCH($D30,附表2_火險100RP地震非比例層調整係數!$1:$1,0)-1,FALSE)*(1-(R30/100-L30/G30)*100)
)</f>
        <v>0</v>
      </c>
      <c r="U30" s="39">
        <f>IF(OR(E30="QS",B30=""),0,
IF(C30="F",VLOOKUP($S30,附表2_火險200RP地震非比例層調整係數!$B:$AF,MATCH($D30&amp;"a",附表2_火險200RP地震非比例層調整係數!$1:$1,0)-1,FALSE)
-IF($R30-1&lt;=0,0,VLOOKUP($R30-1,附表2_火險200RP地震非比例層調整係數!$B:$AF,MATCH($D30&amp;"a",附表2_火險200RP地震非比例層調整係數!$1:$1,0)-1,FALSE))
-VLOOKUP($S30,附表2_火險200RP地震非比例層調整係數!$B:$AF,MATCH($D30,附表2_火險200RP地震非比例層調整係數!$1:$1,0)-1,FALSE)*(S30/100-M30/G30)*100
-VLOOKUP($R30,附表2_火險200RP地震非比例層調整係數!$B:$AF,MATCH($D30,附表2_火險200RP地震非比例層調整係數!$1:$1,0)-1,FALSE)*(1-(R30/100-L30/G30)*100),
IF(C30="E1",VLOOKUP($S30,附表2_工程險200RP地震非比例層調整係數!$B$1:$AF$101,MATCH($D30&amp;"a",附表2_工程險200RP地震非比例層調整係數!$1:$1,0)-1,FALSE)
-IF($R30-1&lt;=0,0,VLOOKUP($R30-1,附表2_工程險200RP地震非比例層調整係數!$B$1:$AF$101,MATCH($D30&amp;"a",附表2_工程險200RP地震非比例層調整係數!$1:$1,0)-1,FALSE))
-VLOOKUP($S30,附表2_工程險200RP地震非比例層調整係數!$B$1:$AF$101,MATCH($D30,附表2_工程險200RP地震非比例層調整係數!$1:$1,0)-1,FALSE)*(S30/100-M30/G30)*100
-VLOOKUP($R30,附表2_工程險200RP地震非比例層調整係數!$B$1:$AF$101,MATCH($D30,附表2_工程險200RP地震非比例層調整係數!$1:$1,0)-1,FALSE)*(1-(R30/100-L30/G30)*100),
IF(C30="E2",VLOOKUP($S30,附表2_工程險200RP地震非比例層調整係數!$B$111:$AF$211,MATCH($D30&amp;"a",附表2_工程險200RP地震非比例層調整係數!$1:$1,0)-1,FALSE)
-IF($R30-1&lt;=0,0,VLOOKUP($R30-1,附表2_工程險200RP地震非比例層調整係數!$B$111:$AF$211,MATCH($D30&amp;"a",附表2_工程險200RP地震非比例層調整係數!$1:$1,0)-1,FALSE))
-VLOOKUP($S30,附表2_工程險200RP地震非比例層調整係數!$B$111:$AF$211,MATCH($D30,附表2_工程險200RP地震非比例層調整係數!$1:$1,0)-1,FALSE)*(S30/100-M30/G30)*100
-VLOOKUP($R30,附表2_工程險200RP地震非比例層調整係數!$B$111:$AF$211,MATCH($D30,附表2_工程險200RP地震非比例層調整係數!$1:$1,0)-1,FALSE)*(1-(R30/100-L30/G30)*100),0))))</f>
        <v>0</v>
      </c>
      <c r="V30" s="40">
        <f t="shared" si="5"/>
        <v>0</v>
      </c>
      <c r="W30" s="40">
        <f t="shared" si="6"/>
        <v>0</v>
      </c>
      <c r="X30" s="40">
        <f t="shared" si="7"/>
        <v>0</v>
      </c>
      <c r="Y30" s="40">
        <f t="shared" si="8"/>
        <v>0</v>
      </c>
    </row>
    <row r="31" spans="1:28" s="8" customFormat="1" ht="15.75" x14ac:dyDescent="0.25">
      <c r="A31" s="32" t="str">
        <f t="shared" si="4"/>
        <v/>
      </c>
      <c r="B31" s="33"/>
      <c r="C31" s="33"/>
      <c r="D31" s="33"/>
      <c r="E31" s="34"/>
      <c r="F31" s="34"/>
      <c r="G31" s="35"/>
      <c r="H31" s="42"/>
      <c r="I31" s="42"/>
      <c r="J31" s="42"/>
      <c r="K31" s="42"/>
      <c r="L31" s="34"/>
      <c r="M31" s="34"/>
      <c r="N31" s="36">
        <f t="shared" si="0"/>
        <v>0</v>
      </c>
      <c r="O31" s="36">
        <f t="shared" si="1"/>
        <v>0</v>
      </c>
      <c r="P31" s="37">
        <f t="shared" si="9"/>
        <v>0</v>
      </c>
      <c r="Q31" s="37">
        <f t="shared" si="10"/>
        <v>0</v>
      </c>
      <c r="R31" s="38">
        <f t="shared" si="2"/>
        <v>0</v>
      </c>
      <c r="S31" s="38">
        <f t="shared" si="3"/>
        <v>0</v>
      </c>
      <c r="T31" s="39">
        <f>IF(OR(E31="QS",B31=""),0,
VLOOKUP($S31,附表2_火險100RP地震非比例層調整係數!$B:$AF,MATCH($D31&amp;"a",附表2_火險100RP地震非比例層調整係數!$1:$1,0)-1,FALSE)
-IF($R31-1&lt;=0,0,VLOOKUP($R31-1,附表2_火險100RP地震非比例層調整係數!$B:$AF,MATCH($D31&amp;"a",附表2_火險100RP地震非比例層調整係數!$1:$1,0)-1,FALSE))
-VLOOKUP($S31,附表2_火險100RP地震非比例層調整係數!$B:$AF,MATCH($D31,附表2_火險100RP地震非比例層調整係數!$1:$1,0)-1,FALSE)*(S31/100-M31/G31)*100
-VLOOKUP($R31,附表2_火險100RP地震非比例層調整係數!$B:$AF,MATCH($D31,附表2_火險100RP地震非比例層調整係數!$1:$1,0)-1,FALSE)*(1-(R31/100-L31/G31)*100)
)</f>
        <v>0</v>
      </c>
      <c r="U31" s="39">
        <f>IF(OR(E31="QS",B31=""),0,
IF(C31="F",VLOOKUP($S31,附表2_火險200RP地震非比例層調整係數!$B:$AF,MATCH($D31&amp;"a",附表2_火險200RP地震非比例層調整係數!$1:$1,0)-1,FALSE)
-IF($R31-1&lt;=0,0,VLOOKUP($R31-1,附表2_火險200RP地震非比例層調整係數!$B:$AF,MATCH($D31&amp;"a",附表2_火險200RP地震非比例層調整係數!$1:$1,0)-1,FALSE))
-VLOOKUP($S31,附表2_火險200RP地震非比例層調整係數!$B:$AF,MATCH($D31,附表2_火險200RP地震非比例層調整係數!$1:$1,0)-1,FALSE)*(S31/100-M31/G31)*100
-VLOOKUP($R31,附表2_火險200RP地震非比例層調整係數!$B:$AF,MATCH($D31,附表2_火險200RP地震非比例層調整係數!$1:$1,0)-1,FALSE)*(1-(R31/100-L31/G31)*100),
IF(C31="E1",VLOOKUP($S31,附表2_工程險200RP地震非比例層調整係數!$B$1:$AF$101,MATCH($D31&amp;"a",附表2_工程險200RP地震非比例層調整係數!$1:$1,0)-1,FALSE)
-IF($R31-1&lt;=0,0,VLOOKUP($R31-1,附表2_工程險200RP地震非比例層調整係數!$B$1:$AF$101,MATCH($D31&amp;"a",附表2_工程險200RP地震非比例層調整係數!$1:$1,0)-1,FALSE))
-VLOOKUP($S31,附表2_工程險200RP地震非比例層調整係數!$B$1:$AF$101,MATCH($D31,附表2_工程險200RP地震非比例層調整係數!$1:$1,0)-1,FALSE)*(S31/100-M31/G31)*100
-VLOOKUP($R31,附表2_工程險200RP地震非比例層調整係數!$B$1:$AF$101,MATCH($D31,附表2_工程險200RP地震非比例層調整係數!$1:$1,0)-1,FALSE)*(1-(R31/100-L31/G31)*100),
IF(C31="E2",VLOOKUP($S31,附表2_工程險200RP地震非比例層調整係數!$B$111:$AF$211,MATCH($D31&amp;"a",附表2_工程險200RP地震非比例層調整係數!$1:$1,0)-1,FALSE)
-IF($R31-1&lt;=0,0,VLOOKUP($R31-1,附表2_工程險200RP地震非比例層調整係數!$B$111:$AF$211,MATCH($D31&amp;"a",附表2_工程險200RP地震非比例層調整係數!$1:$1,0)-1,FALSE))
-VLOOKUP($S31,附表2_工程險200RP地震非比例層調整係數!$B$111:$AF$211,MATCH($D31,附表2_工程險200RP地震非比例層調整係數!$1:$1,0)-1,FALSE)*(S31/100-M31/G31)*100
-VLOOKUP($R31,附表2_工程險200RP地震非比例層調整係數!$B$111:$AF$211,MATCH($D31,附表2_工程險200RP地震非比例層調整係數!$1:$1,0)-1,FALSE)*(1-(R31/100-L31/G31)*100),0))))</f>
        <v>0</v>
      </c>
      <c r="V31" s="40">
        <f t="shared" si="5"/>
        <v>0</v>
      </c>
      <c r="W31" s="40">
        <f t="shared" si="6"/>
        <v>0</v>
      </c>
      <c r="X31" s="40">
        <f t="shared" si="7"/>
        <v>0</v>
      </c>
      <c r="Y31" s="40">
        <f t="shared" si="8"/>
        <v>0</v>
      </c>
    </row>
    <row r="32" spans="1:28" s="8" customFormat="1" ht="15.75" x14ac:dyDescent="0.25">
      <c r="A32" s="32" t="str">
        <f t="shared" si="4"/>
        <v/>
      </c>
      <c r="B32" s="33"/>
      <c r="C32" s="33"/>
      <c r="D32" s="33"/>
      <c r="E32" s="34"/>
      <c r="F32" s="34"/>
      <c r="G32" s="35"/>
      <c r="H32" s="42"/>
      <c r="I32" s="42"/>
      <c r="J32" s="42"/>
      <c r="K32" s="42"/>
      <c r="L32" s="34"/>
      <c r="M32" s="34"/>
      <c r="N32" s="36">
        <f t="shared" si="0"/>
        <v>0</v>
      </c>
      <c r="O32" s="36">
        <f t="shared" si="1"/>
        <v>0</v>
      </c>
      <c r="P32" s="37">
        <f t="shared" si="9"/>
        <v>0</v>
      </c>
      <c r="Q32" s="37">
        <f t="shared" si="10"/>
        <v>0</v>
      </c>
      <c r="R32" s="38">
        <f t="shared" si="2"/>
        <v>0</v>
      </c>
      <c r="S32" s="38">
        <f t="shared" si="3"/>
        <v>0</v>
      </c>
      <c r="T32" s="39">
        <f>IF(OR(E32="QS",B32=""),0,
VLOOKUP($S32,附表2_火險100RP地震非比例層調整係數!$B:$AF,MATCH($D32&amp;"a",附表2_火險100RP地震非比例層調整係數!$1:$1,0)-1,FALSE)
-IF($R32-1&lt;=0,0,VLOOKUP($R32-1,附表2_火險100RP地震非比例層調整係數!$B:$AF,MATCH($D32&amp;"a",附表2_火險100RP地震非比例層調整係數!$1:$1,0)-1,FALSE))
-VLOOKUP($S32,附表2_火險100RP地震非比例層調整係數!$B:$AF,MATCH($D32,附表2_火險100RP地震非比例層調整係數!$1:$1,0)-1,FALSE)*(S32/100-M32/G32)*100
-VLOOKUP($R32,附表2_火險100RP地震非比例層調整係數!$B:$AF,MATCH($D32,附表2_火險100RP地震非比例層調整係數!$1:$1,0)-1,FALSE)*(1-(R32/100-L32/G32)*100)
)</f>
        <v>0</v>
      </c>
      <c r="U32" s="39">
        <f>IF(OR(E32="QS",B32=""),0,
IF(C32="F",VLOOKUP($S32,附表2_火險200RP地震非比例層調整係數!$B:$AF,MATCH($D32&amp;"a",附表2_火險200RP地震非比例層調整係數!$1:$1,0)-1,FALSE)
-IF($R32-1&lt;=0,0,VLOOKUP($R32-1,附表2_火險200RP地震非比例層調整係數!$B:$AF,MATCH($D32&amp;"a",附表2_火險200RP地震非比例層調整係數!$1:$1,0)-1,FALSE))
-VLOOKUP($S32,附表2_火險200RP地震非比例層調整係數!$B:$AF,MATCH($D32,附表2_火險200RP地震非比例層調整係數!$1:$1,0)-1,FALSE)*(S32/100-M32/G32)*100
-VLOOKUP($R32,附表2_火險200RP地震非比例層調整係數!$B:$AF,MATCH($D32,附表2_火險200RP地震非比例層調整係數!$1:$1,0)-1,FALSE)*(1-(R32/100-L32/G32)*100),
IF(C32="E1",VLOOKUP($S32,附表2_工程險200RP地震非比例層調整係數!$B$1:$AF$101,MATCH($D32&amp;"a",附表2_工程險200RP地震非比例層調整係數!$1:$1,0)-1,FALSE)
-IF($R32-1&lt;=0,0,VLOOKUP($R32-1,附表2_工程險200RP地震非比例層調整係數!$B$1:$AF$101,MATCH($D32&amp;"a",附表2_工程險200RP地震非比例層調整係數!$1:$1,0)-1,FALSE))
-VLOOKUP($S32,附表2_工程險200RP地震非比例層調整係數!$B$1:$AF$101,MATCH($D32,附表2_工程險200RP地震非比例層調整係數!$1:$1,0)-1,FALSE)*(S32/100-M32/G32)*100
-VLOOKUP($R32,附表2_工程險200RP地震非比例層調整係數!$B$1:$AF$101,MATCH($D32,附表2_工程險200RP地震非比例層調整係數!$1:$1,0)-1,FALSE)*(1-(R32/100-L32/G32)*100),
IF(C32="E2",VLOOKUP($S32,附表2_工程險200RP地震非比例層調整係數!$B$111:$AF$211,MATCH($D32&amp;"a",附表2_工程險200RP地震非比例層調整係數!$1:$1,0)-1,FALSE)
-IF($R32-1&lt;=0,0,VLOOKUP($R32-1,附表2_工程險200RP地震非比例層調整係數!$B$111:$AF$211,MATCH($D32&amp;"a",附表2_工程險200RP地震非比例層調整係數!$1:$1,0)-1,FALSE))
-VLOOKUP($S32,附表2_工程險200RP地震非比例層調整係數!$B$111:$AF$211,MATCH($D32,附表2_工程險200RP地震非比例層調整係數!$1:$1,0)-1,FALSE)*(S32/100-M32/G32)*100
-VLOOKUP($R32,附表2_工程險200RP地震非比例層調整係數!$B$111:$AF$211,MATCH($D32,附表2_工程險200RP地震非比例層調整係數!$1:$1,0)-1,FALSE)*(1-(R32/100-L32/G32)*100),0))))</f>
        <v>0</v>
      </c>
      <c r="V32" s="40">
        <f t="shared" si="5"/>
        <v>0</v>
      </c>
      <c r="W32" s="40">
        <f t="shared" si="6"/>
        <v>0</v>
      </c>
      <c r="X32" s="40">
        <f t="shared" si="7"/>
        <v>0</v>
      </c>
      <c r="Y32" s="40">
        <f t="shared" si="8"/>
        <v>0</v>
      </c>
    </row>
    <row r="33" spans="1:27" s="8" customFormat="1" ht="15.75" x14ac:dyDescent="0.25">
      <c r="A33" s="32" t="str">
        <f t="shared" si="4"/>
        <v/>
      </c>
      <c r="B33" s="33"/>
      <c r="C33" s="33"/>
      <c r="D33" s="33"/>
      <c r="E33" s="34"/>
      <c r="F33" s="34"/>
      <c r="G33" s="35"/>
      <c r="H33" s="42"/>
      <c r="I33" s="42"/>
      <c r="J33" s="42"/>
      <c r="K33" s="42"/>
      <c r="L33" s="34"/>
      <c r="M33" s="34"/>
      <c r="N33" s="36">
        <f t="shared" si="0"/>
        <v>0</v>
      </c>
      <c r="O33" s="36">
        <f t="shared" si="1"/>
        <v>0</v>
      </c>
      <c r="P33" s="37">
        <f t="shared" si="9"/>
        <v>0</v>
      </c>
      <c r="Q33" s="37">
        <f t="shared" si="10"/>
        <v>0</v>
      </c>
      <c r="R33" s="38">
        <f t="shared" si="2"/>
        <v>0</v>
      </c>
      <c r="S33" s="38">
        <f t="shared" si="3"/>
        <v>0</v>
      </c>
      <c r="T33" s="39">
        <f>IF(OR(E33="QS",B33=""),0,
VLOOKUP($S33,附表2_火險100RP地震非比例層調整係數!$B:$AF,MATCH($D33&amp;"a",附表2_火險100RP地震非比例層調整係數!$1:$1,0)-1,FALSE)
-IF($R33-1&lt;=0,0,VLOOKUP($R33-1,附表2_火險100RP地震非比例層調整係數!$B:$AF,MATCH($D33&amp;"a",附表2_火險100RP地震非比例層調整係數!$1:$1,0)-1,FALSE))
-VLOOKUP($S33,附表2_火險100RP地震非比例層調整係數!$B:$AF,MATCH($D33,附表2_火險100RP地震非比例層調整係數!$1:$1,0)-1,FALSE)*(S33/100-M33/G33)*100
-VLOOKUP($R33,附表2_火險100RP地震非比例層調整係數!$B:$AF,MATCH($D33,附表2_火險100RP地震非比例層調整係數!$1:$1,0)-1,FALSE)*(1-(R33/100-L33/G33)*100)
)</f>
        <v>0</v>
      </c>
      <c r="U33" s="39">
        <f>IF(OR(E33="QS",B33=""),0,
IF(C33="F",VLOOKUP($S33,附表2_火險200RP地震非比例層調整係數!$B:$AF,MATCH($D33&amp;"a",附表2_火險200RP地震非比例層調整係數!$1:$1,0)-1,FALSE)
-IF($R33-1&lt;=0,0,VLOOKUP($R33-1,附表2_火險200RP地震非比例層調整係數!$B:$AF,MATCH($D33&amp;"a",附表2_火險200RP地震非比例層調整係數!$1:$1,0)-1,FALSE))
-VLOOKUP($S33,附表2_火險200RP地震非比例層調整係數!$B:$AF,MATCH($D33,附表2_火險200RP地震非比例層調整係數!$1:$1,0)-1,FALSE)*(S33/100-M33/G33)*100
-VLOOKUP($R33,附表2_火險200RP地震非比例層調整係數!$B:$AF,MATCH($D33,附表2_火險200RP地震非比例層調整係數!$1:$1,0)-1,FALSE)*(1-(R33/100-L33/G33)*100),
IF(C33="E1",VLOOKUP($S33,附表2_工程險200RP地震非比例層調整係數!$B$1:$AF$101,MATCH($D33&amp;"a",附表2_工程險200RP地震非比例層調整係數!$1:$1,0)-1,FALSE)
-IF($R33-1&lt;=0,0,VLOOKUP($R33-1,附表2_工程險200RP地震非比例層調整係數!$B$1:$AF$101,MATCH($D33&amp;"a",附表2_工程險200RP地震非比例層調整係數!$1:$1,0)-1,FALSE))
-VLOOKUP($S33,附表2_工程險200RP地震非比例層調整係數!$B$1:$AF$101,MATCH($D33,附表2_工程險200RP地震非比例層調整係數!$1:$1,0)-1,FALSE)*(S33/100-M33/G33)*100
-VLOOKUP($R33,附表2_工程險200RP地震非比例層調整係數!$B$1:$AF$101,MATCH($D33,附表2_工程險200RP地震非比例層調整係數!$1:$1,0)-1,FALSE)*(1-(R33/100-L33/G33)*100),
IF(C33="E2",VLOOKUP($S33,附表2_工程險200RP地震非比例層調整係數!$B$111:$AF$211,MATCH($D33&amp;"a",附表2_工程險200RP地震非比例層調整係數!$1:$1,0)-1,FALSE)
-IF($R33-1&lt;=0,0,VLOOKUP($R33-1,附表2_工程險200RP地震非比例層調整係數!$B$111:$AF$211,MATCH($D33&amp;"a",附表2_工程險200RP地震非比例層調整係數!$1:$1,0)-1,FALSE))
-VLOOKUP($S33,附表2_工程險200RP地震非比例層調整係數!$B$111:$AF$211,MATCH($D33,附表2_工程險200RP地震非比例層調整係數!$1:$1,0)-1,FALSE)*(S33/100-M33/G33)*100
-VLOOKUP($R33,附表2_工程險200RP地震非比例層調整係數!$B$111:$AF$211,MATCH($D33,附表2_工程險200RP地震非比例層調整係數!$1:$1,0)-1,FALSE)*(1-(R33/100-L33/G33)*100),0))))</f>
        <v>0</v>
      </c>
      <c r="V33" s="40">
        <f t="shared" si="5"/>
        <v>0</v>
      </c>
      <c r="W33" s="40">
        <f t="shared" si="6"/>
        <v>0</v>
      </c>
      <c r="X33" s="40">
        <f t="shared" si="7"/>
        <v>0</v>
      </c>
      <c r="Y33" s="40">
        <f t="shared" si="8"/>
        <v>0</v>
      </c>
    </row>
    <row r="34" spans="1:27" s="8" customFormat="1" ht="15.75" x14ac:dyDescent="0.25">
      <c r="A34" s="32" t="str">
        <f t="shared" si="4"/>
        <v/>
      </c>
      <c r="B34" s="33"/>
      <c r="C34" s="33"/>
      <c r="D34" s="33"/>
      <c r="E34" s="34"/>
      <c r="F34" s="34"/>
      <c r="G34" s="35"/>
      <c r="H34" s="42"/>
      <c r="I34" s="42"/>
      <c r="J34" s="42"/>
      <c r="K34" s="42"/>
      <c r="L34" s="34"/>
      <c r="M34" s="34"/>
      <c r="N34" s="36">
        <f t="shared" si="0"/>
        <v>0</v>
      </c>
      <c r="O34" s="36">
        <f t="shared" si="1"/>
        <v>0</v>
      </c>
      <c r="P34" s="37">
        <f t="shared" si="9"/>
        <v>0</v>
      </c>
      <c r="Q34" s="37">
        <f t="shared" si="10"/>
        <v>0</v>
      </c>
      <c r="R34" s="38">
        <f t="shared" si="2"/>
        <v>0</v>
      </c>
      <c r="S34" s="38">
        <f t="shared" si="3"/>
        <v>0</v>
      </c>
      <c r="T34" s="39">
        <f>IF(OR(E34="QS",B34=""),0,
VLOOKUP($S34,附表2_火險100RP地震非比例層調整係數!$B:$AF,MATCH($D34&amp;"a",附表2_火險100RP地震非比例層調整係數!$1:$1,0)-1,FALSE)
-IF($R34-1&lt;=0,0,VLOOKUP($R34-1,附表2_火險100RP地震非比例層調整係數!$B:$AF,MATCH($D34&amp;"a",附表2_火險100RP地震非比例層調整係數!$1:$1,0)-1,FALSE))
-VLOOKUP($S34,附表2_火險100RP地震非比例層調整係數!$B:$AF,MATCH($D34,附表2_火險100RP地震非比例層調整係數!$1:$1,0)-1,FALSE)*(S34/100-M34/G34)*100
-VLOOKUP($R34,附表2_火險100RP地震非比例層調整係數!$B:$AF,MATCH($D34,附表2_火險100RP地震非比例層調整係數!$1:$1,0)-1,FALSE)*(1-(R34/100-L34/G34)*100)
)</f>
        <v>0</v>
      </c>
      <c r="U34" s="39">
        <f>IF(OR(E34="QS",B34=""),0,
IF(C34="F",VLOOKUP($S34,附表2_火險200RP地震非比例層調整係數!$B:$AF,MATCH($D34&amp;"a",附表2_火險200RP地震非比例層調整係數!$1:$1,0)-1,FALSE)
-IF($R34-1&lt;=0,0,VLOOKUP($R34-1,附表2_火險200RP地震非比例層調整係數!$B:$AF,MATCH($D34&amp;"a",附表2_火險200RP地震非比例層調整係數!$1:$1,0)-1,FALSE))
-VLOOKUP($S34,附表2_火險200RP地震非比例層調整係數!$B:$AF,MATCH($D34,附表2_火險200RP地震非比例層調整係數!$1:$1,0)-1,FALSE)*(S34/100-M34/G34)*100
-VLOOKUP($R34,附表2_火險200RP地震非比例層調整係數!$B:$AF,MATCH($D34,附表2_火險200RP地震非比例層調整係數!$1:$1,0)-1,FALSE)*(1-(R34/100-L34/G34)*100),
IF(C34="E1",VLOOKUP($S34,附表2_工程險200RP地震非比例層調整係數!$B$1:$AF$101,MATCH($D34&amp;"a",附表2_工程險200RP地震非比例層調整係數!$1:$1,0)-1,FALSE)
-IF($R34-1&lt;=0,0,VLOOKUP($R34-1,附表2_工程險200RP地震非比例層調整係數!$B$1:$AF$101,MATCH($D34&amp;"a",附表2_工程險200RP地震非比例層調整係數!$1:$1,0)-1,FALSE))
-VLOOKUP($S34,附表2_工程險200RP地震非比例層調整係數!$B$1:$AF$101,MATCH($D34,附表2_工程險200RP地震非比例層調整係數!$1:$1,0)-1,FALSE)*(S34/100-M34/G34)*100
-VLOOKUP($R34,附表2_工程險200RP地震非比例層調整係數!$B$1:$AF$101,MATCH($D34,附表2_工程險200RP地震非比例層調整係數!$1:$1,0)-1,FALSE)*(1-(R34/100-L34/G34)*100),
IF(C34="E2",VLOOKUP($S34,附表2_工程險200RP地震非比例層調整係數!$B$111:$AF$211,MATCH($D34&amp;"a",附表2_工程險200RP地震非比例層調整係數!$1:$1,0)-1,FALSE)
-IF($R34-1&lt;=0,0,VLOOKUP($R34-1,附表2_工程險200RP地震非比例層調整係數!$B$111:$AF$211,MATCH($D34&amp;"a",附表2_工程險200RP地震非比例層調整係數!$1:$1,0)-1,FALSE))
-VLOOKUP($S34,附表2_工程險200RP地震非比例層調整係數!$B$111:$AF$211,MATCH($D34,附表2_工程險200RP地震非比例層調整係數!$1:$1,0)-1,FALSE)*(S34/100-M34/G34)*100
-VLOOKUP($R34,附表2_工程險200RP地震非比例層調整係數!$B$111:$AF$211,MATCH($D34,附表2_工程險200RP地震非比例層調整係數!$1:$1,0)-1,FALSE)*(1-(R34/100-L34/G34)*100),0))))</f>
        <v>0</v>
      </c>
      <c r="V34" s="40">
        <f t="shared" si="5"/>
        <v>0</v>
      </c>
      <c r="W34" s="40">
        <f t="shared" si="6"/>
        <v>0</v>
      </c>
      <c r="X34" s="40">
        <f t="shared" si="7"/>
        <v>0</v>
      </c>
      <c r="Y34" s="40">
        <f t="shared" si="8"/>
        <v>0</v>
      </c>
    </row>
    <row r="35" spans="1:27" s="8" customFormat="1" ht="15.75" x14ac:dyDescent="0.25">
      <c r="A35" s="32" t="str">
        <f t="shared" si="4"/>
        <v/>
      </c>
      <c r="B35" s="33"/>
      <c r="C35" s="33"/>
      <c r="D35" s="33"/>
      <c r="E35" s="34"/>
      <c r="F35" s="34"/>
      <c r="G35" s="35"/>
      <c r="H35" s="42"/>
      <c r="I35" s="42"/>
      <c r="J35" s="42"/>
      <c r="K35" s="42"/>
      <c r="L35" s="34"/>
      <c r="M35" s="34"/>
      <c r="N35" s="36">
        <f t="shared" ref="N35:N66" si="11">IF(E35="QS",F35*H35,0)</f>
        <v>0</v>
      </c>
      <c r="O35" s="36">
        <f t="shared" ref="O35:O66" si="12">IF(E35="QS",F35*I35,0)</f>
        <v>0</v>
      </c>
      <c r="P35" s="37">
        <f t="shared" si="9"/>
        <v>0</v>
      </c>
      <c r="Q35" s="37">
        <f t="shared" si="10"/>
        <v>0</v>
      </c>
      <c r="R35" s="38">
        <f t="shared" ref="R35:R66" si="13">IF(OR(E35="QS",B35=""),0,CEILING((L35+1)/G35*100,1))</f>
        <v>0</v>
      </c>
      <c r="S35" s="38">
        <f t="shared" ref="S35:S66" si="14">IF(OR(E35="QS",B35=""),0,CEILING(M35/G35*100,1))</f>
        <v>0</v>
      </c>
      <c r="T35" s="39">
        <f>IF(OR(E35="QS",B35=""),0,
VLOOKUP($S35,附表2_火險100RP地震非比例層調整係數!$B:$AF,MATCH($D35&amp;"a",附表2_火險100RP地震非比例層調整係數!$1:$1,0)-1,FALSE)
-IF($R35-1&lt;=0,0,VLOOKUP($R35-1,附表2_火險100RP地震非比例層調整係數!$B:$AF,MATCH($D35&amp;"a",附表2_火險100RP地震非比例層調整係數!$1:$1,0)-1,FALSE))
-VLOOKUP($S35,附表2_火險100RP地震非比例層調整係數!$B:$AF,MATCH($D35,附表2_火險100RP地震非比例層調整係數!$1:$1,0)-1,FALSE)*(S35/100-M35/G35)*100
-VLOOKUP($R35,附表2_火險100RP地震非比例層調整係數!$B:$AF,MATCH($D35,附表2_火險100RP地震非比例層調整係數!$1:$1,0)-1,FALSE)*(1-(R35/100-L35/G35)*100)
)</f>
        <v>0</v>
      </c>
      <c r="U35" s="39">
        <f>IF(OR(E35="QS",B35=""),0,
IF(C35="F",VLOOKUP($S35,附表2_火險200RP地震非比例層調整係數!$B:$AF,MATCH($D35&amp;"a",附表2_火險200RP地震非比例層調整係數!$1:$1,0)-1,FALSE)
-IF($R35-1&lt;=0,0,VLOOKUP($R35-1,附表2_火險200RP地震非比例層調整係數!$B:$AF,MATCH($D35&amp;"a",附表2_火險200RP地震非比例層調整係數!$1:$1,0)-1,FALSE))
-VLOOKUP($S35,附表2_火險200RP地震非比例層調整係數!$B:$AF,MATCH($D35,附表2_火險200RP地震非比例層調整係數!$1:$1,0)-1,FALSE)*(S35/100-M35/G35)*100
-VLOOKUP($R35,附表2_火險200RP地震非比例層調整係數!$B:$AF,MATCH($D35,附表2_火險200RP地震非比例層調整係數!$1:$1,0)-1,FALSE)*(1-(R35/100-L35/G35)*100),
IF(C35="E1",VLOOKUP($S35,附表2_工程險200RP地震非比例層調整係數!$B$1:$AF$101,MATCH($D35&amp;"a",附表2_工程險200RP地震非比例層調整係數!$1:$1,0)-1,FALSE)
-IF($R35-1&lt;=0,0,VLOOKUP($R35-1,附表2_工程險200RP地震非比例層調整係數!$B$1:$AF$101,MATCH($D35&amp;"a",附表2_工程險200RP地震非比例層調整係數!$1:$1,0)-1,FALSE))
-VLOOKUP($S35,附表2_工程險200RP地震非比例層調整係數!$B$1:$AF$101,MATCH($D35,附表2_工程險200RP地震非比例層調整係數!$1:$1,0)-1,FALSE)*(S35/100-M35/G35)*100
-VLOOKUP($R35,附表2_工程險200RP地震非比例層調整係數!$B$1:$AF$101,MATCH($D35,附表2_工程險200RP地震非比例層調整係數!$1:$1,0)-1,FALSE)*(1-(R35/100-L35/G35)*100),
IF(C35="E2",VLOOKUP($S35,附表2_工程險200RP地震非比例層調整係數!$B$111:$AF$211,MATCH($D35&amp;"a",附表2_工程險200RP地震非比例層調整係數!$1:$1,0)-1,FALSE)
-IF($R35-1&lt;=0,0,VLOOKUP($R35-1,附表2_工程險200RP地震非比例層調整係數!$B$111:$AF$211,MATCH($D35&amp;"a",附表2_工程險200RP地震非比例層調整係數!$1:$1,0)-1,FALSE))
-VLOOKUP($S35,附表2_工程險200RP地震非比例層調整係數!$B$111:$AF$211,MATCH($D35,附表2_工程險200RP地震非比例層調整係數!$1:$1,0)-1,FALSE)*(S35/100-M35/G35)*100
-VLOOKUP($R35,附表2_工程險200RP地震非比例層調整係數!$B$111:$AF$211,MATCH($D35,附表2_工程險200RP地震非比例層調整係數!$1:$1,0)-1,FALSE)*(1-(R35/100-L35/G35)*100),0))))</f>
        <v>0</v>
      </c>
      <c r="V35" s="40">
        <f t="shared" si="5"/>
        <v>0</v>
      </c>
      <c r="W35" s="40">
        <f t="shared" si="6"/>
        <v>0</v>
      </c>
      <c r="X35" s="40">
        <f t="shared" si="7"/>
        <v>0</v>
      </c>
      <c r="Y35" s="40">
        <f t="shared" si="8"/>
        <v>0</v>
      </c>
      <c r="AA35" s="158"/>
    </row>
    <row r="36" spans="1:27" s="8" customFormat="1" ht="15.75" x14ac:dyDescent="0.25">
      <c r="A36" s="32" t="str">
        <f t="shared" si="4"/>
        <v/>
      </c>
      <c r="B36" s="33"/>
      <c r="C36" s="33"/>
      <c r="D36" s="33"/>
      <c r="E36" s="34"/>
      <c r="F36" s="34"/>
      <c r="G36" s="35"/>
      <c r="H36" s="42"/>
      <c r="I36" s="42"/>
      <c r="J36" s="42"/>
      <c r="K36" s="42"/>
      <c r="L36" s="34"/>
      <c r="M36" s="34"/>
      <c r="N36" s="36">
        <f t="shared" si="11"/>
        <v>0</v>
      </c>
      <c r="O36" s="36">
        <f t="shared" si="12"/>
        <v>0</v>
      </c>
      <c r="P36" s="37">
        <f t="shared" si="9"/>
        <v>0</v>
      </c>
      <c r="Q36" s="37">
        <f t="shared" si="10"/>
        <v>0</v>
      </c>
      <c r="R36" s="38">
        <f t="shared" si="13"/>
        <v>0</v>
      </c>
      <c r="S36" s="38">
        <f t="shared" si="14"/>
        <v>0</v>
      </c>
      <c r="T36" s="39">
        <f>IF(OR(E36="QS",B36=""),0,
VLOOKUP($S36,附表2_火險100RP地震非比例層調整係數!$B:$AF,MATCH($D36&amp;"a",附表2_火險100RP地震非比例層調整係數!$1:$1,0)-1,FALSE)
-IF($R36-1&lt;=0,0,VLOOKUP($R36-1,附表2_火險100RP地震非比例層調整係數!$B:$AF,MATCH($D36&amp;"a",附表2_火險100RP地震非比例層調整係數!$1:$1,0)-1,FALSE))
-VLOOKUP($S36,附表2_火險100RP地震非比例層調整係數!$B:$AF,MATCH($D36,附表2_火險100RP地震非比例層調整係數!$1:$1,0)-1,FALSE)*(S36/100-M36/G36)*100
-VLOOKUP($R36,附表2_火險100RP地震非比例層調整係數!$B:$AF,MATCH($D36,附表2_火險100RP地震非比例層調整係數!$1:$1,0)-1,FALSE)*(1-(R36/100-L36/G36)*100)
)</f>
        <v>0</v>
      </c>
      <c r="U36" s="39">
        <f>IF(OR(E36="QS",B36=""),0,
IF(C36="F",VLOOKUP($S36,附表2_火險200RP地震非比例層調整係數!$B:$AF,MATCH($D36&amp;"a",附表2_火險200RP地震非比例層調整係數!$1:$1,0)-1,FALSE)
-IF($R36-1&lt;=0,0,VLOOKUP($R36-1,附表2_火險200RP地震非比例層調整係數!$B:$AF,MATCH($D36&amp;"a",附表2_火險200RP地震非比例層調整係數!$1:$1,0)-1,FALSE))
-VLOOKUP($S36,附表2_火險200RP地震非比例層調整係數!$B:$AF,MATCH($D36,附表2_火險200RP地震非比例層調整係數!$1:$1,0)-1,FALSE)*(S36/100-M36/G36)*100
-VLOOKUP($R36,附表2_火險200RP地震非比例層調整係數!$B:$AF,MATCH($D36,附表2_火險200RP地震非比例層調整係數!$1:$1,0)-1,FALSE)*(1-(R36/100-L36/G36)*100),
IF(C36="E1",VLOOKUP($S36,附表2_工程險200RP地震非比例層調整係數!$B$1:$AF$101,MATCH($D36&amp;"a",附表2_工程險200RP地震非比例層調整係數!$1:$1,0)-1,FALSE)
-IF($R36-1&lt;=0,0,VLOOKUP($R36-1,附表2_工程險200RP地震非比例層調整係數!$B$1:$AF$101,MATCH($D36&amp;"a",附表2_工程險200RP地震非比例層調整係數!$1:$1,0)-1,FALSE))
-VLOOKUP($S36,附表2_工程險200RP地震非比例層調整係數!$B$1:$AF$101,MATCH($D36,附表2_工程險200RP地震非比例層調整係數!$1:$1,0)-1,FALSE)*(S36/100-M36/G36)*100
-VLOOKUP($R36,附表2_工程險200RP地震非比例層調整係數!$B$1:$AF$101,MATCH($D36,附表2_工程險200RP地震非比例層調整係數!$1:$1,0)-1,FALSE)*(1-(R36/100-L36/G36)*100),
IF(C36="E2",VLOOKUP($S36,附表2_工程險200RP地震非比例層調整係數!$B$111:$AF$211,MATCH($D36&amp;"a",附表2_工程險200RP地震非比例層調整係數!$1:$1,0)-1,FALSE)
-IF($R36-1&lt;=0,0,VLOOKUP($R36-1,附表2_工程險200RP地震非比例層調整係數!$B$111:$AF$211,MATCH($D36&amp;"a",附表2_工程險200RP地震非比例層調整係數!$1:$1,0)-1,FALSE))
-VLOOKUP($S36,附表2_工程險200RP地震非比例層調整係數!$B$111:$AF$211,MATCH($D36,附表2_工程險200RP地震非比例層調整係數!$1:$1,0)-1,FALSE)*(S36/100-M36/G36)*100
-VLOOKUP($R36,附表2_工程險200RP地震非比例層調整係數!$B$111:$AF$211,MATCH($D36,附表2_工程險200RP地震非比例層調整係數!$1:$1,0)-1,FALSE)*(1-(R36/100-L36/G36)*100),0))))</f>
        <v>0</v>
      </c>
      <c r="V36" s="40">
        <f t="shared" si="5"/>
        <v>0</v>
      </c>
      <c r="W36" s="40">
        <f t="shared" si="6"/>
        <v>0</v>
      </c>
      <c r="X36" s="40">
        <f t="shared" si="7"/>
        <v>0</v>
      </c>
      <c r="Y36" s="40">
        <f t="shared" si="8"/>
        <v>0</v>
      </c>
    </row>
    <row r="37" spans="1:27" s="8" customFormat="1" ht="15.75" x14ac:dyDescent="0.25">
      <c r="A37" s="32" t="str">
        <f t="shared" si="4"/>
        <v/>
      </c>
      <c r="B37" s="33"/>
      <c r="C37" s="33"/>
      <c r="D37" s="33"/>
      <c r="E37" s="34"/>
      <c r="F37" s="34"/>
      <c r="G37" s="35"/>
      <c r="H37" s="42"/>
      <c r="I37" s="42"/>
      <c r="J37" s="42"/>
      <c r="K37" s="42"/>
      <c r="L37" s="34"/>
      <c r="M37" s="34"/>
      <c r="N37" s="36">
        <f t="shared" si="11"/>
        <v>0</v>
      </c>
      <c r="O37" s="36">
        <f t="shared" si="12"/>
        <v>0</v>
      </c>
      <c r="P37" s="37">
        <f t="shared" si="9"/>
        <v>0</v>
      </c>
      <c r="Q37" s="37">
        <f t="shared" si="10"/>
        <v>0</v>
      </c>
      <c r="R37" s="38">
        <f t="shared" si="13"/>
        <v>0</v>
      </c>
      <c r="S37" s="38">
        <f t="shared" si="14"/>
        <v>0</v>
      </c>
      <c r="T37" s="39">
        <f>IF(OR(E37="QS",B37=""),0,
VLOOKUP($S37,附表2_火險100RP地震非比例層調整係數!$B:$AF,MATCH($D37&amp;"a",附表2_火險100RP地震非比例層調整係數!$1:$1,0)-1,FALSE)
-IF($R37-1&lt;=0,0,VLOOKUP($R37-1,附表2_火險100RP地震非比例層調整係數!$B:$AF,MATCH($D37&amp;"a",附表2_火險100RP地震非比例層調整係數!$1:$1,0)-1,FALSE))
-VLOOKUP($S37,附表2_火險100RP地震非比例層調整係數!$B:$AF,MATCH($D37,附表2_火險100RP地震非比例層調整係數!$1:$1,0)-1,FALSE)*(S37/100-M37/G37)*100
-VLOOKUP($R37,附表2_火險100RP地震非比例層調整係數!$B:$AF,MATCH($D37,附表2_火險100RP地震非比例層調整係數!$1:$1,0)-1,FALSE)*(1-(R37/100-L37/G37)*100)
)</f>
        <v>0</v>
      </c>
      <c r="U37" s="39">
        <f>IF(OR(E37="QS",B37=""),0,
IF(C37="F",VLOOKUP($S37,附表2_火險200RP地震非比例層調整係數!$B:$AF,MATCH($D37&amp;"a",附表2_火險200RP地震非比例層調整係數!$1:$1,0)-1,FALSE)
-IF($R37-1&lt;=0,0,VLOOKUP($R37-1,附表2_火險200RP地震非比例層調整係數!$B:$AF,MATCH($D37&amp;"a",附表2_火險200RP地震非比例層調整係數!$1:$1,0)-1,FALSE))
-VLOOKUP($S37,附表2_火險200RP地震非比例層調整係數!$B:$AF,MATCH($D37,附表2_火險200RP地震非比例層調整係數!$1:$1,0)-1,FALSE)*(S37/100-M37/G37)*100
-VLOOKUP($R37,附表2_火險200RP地震非比例層調整係數!$B:$AF,MATCH($D37,附表2_火險200RP地震非比例層調整係數!$1:$1,0)-1,FALSE)*(1-(R37/100-L37/G37)*100),
IF(C37="E1",VLOOKUP($S37,附表2_工程險200RP地震非比例層調整係數!$B$1:$AF$101,MATCH($D37&amp;"a",附表2_工程險200RP地震非比例層調整係數!$1:$1,0)-1,FALSE)
-IF($R37-1&lt;=0,0,VLOOKUP($R37-1,附表2_工程險200RP地震非比例層調整係數!$B$1:$AF$101,MATCH($D37&amp;"a",附表2_工程險200RP地震非比例層調整係數!$1:$1,0)-1,FALSE))
-VLOOKUP($S37,附表2_工程險200RP地震非比例層調整係數!$B$1:$AF$101,MATCH($D37,附表2_工程險200RP地震非比例層調整係數!$1:$1,0)-1,FALSE)*(S37/100-M37/G37)*100
-VLOOKUP($R37,附表2_工程險200RP地震非比例層調整係數!$B$1:$AF$101,MATCH($D37,附表2_工程險200RP地震非比例層調整係數!$1:$1,0)-1,FALSE)*(1-(R37/100-L37/G37)*100),
IF(C37="E2",VLOOKUP($S37,附表2_工程險200RP地震非比例層調整係數!$B$111:$AF$211,MATCH($D37&amp;"a",附表2_工程險200RP地震非比例層調整係數!$1:$1,0)-1,FALSE)
-IF($R37-1&lt;=0,0,VLOOKUP($R37-1,附表2_工程險200RP地震非比例層調整係數!$B$111:$AF$211,MATCH($D37&amp;"a",附表2_工程險200RP地震非比例層調整係數!$1:$1,0)-1,FALSE))
-VLOOKUP($S37,附表2_工程險200RP地震非比例層調整係數!$B$111:$AF$211,MATCH($D37,附表2_工程險200RP地震非比例層調整係數!$1:$1,0)-1,FALSE)*(S37/100-M37/G37)*100
-VLOOKUP($R37,附表2_工程險200RP地震非比例層調整係數!$B$111:$AF$211,MATCH($D37,附表2_工程險200RP地震非比例層調整係數!$1:$1,0)-1,FALSE)*(1-(R37/100-L37/G37)*100),0))))</f>
        <v>0</v>
      </c>
      <c r="V37" s="40">
        <f t="shared" si="5"/>
        <v>0</v>
      </c>
      <c r="W37" s="40">
        <f t="shared" si="6"/>
        <v>0</v>
      </c>
      <c r="X37" s="40">
        <f t="shared" si="7"/>
        <v>0</v>
      </c>
      <c r="Y37" s="40">
        <f t="shared" si="8"/>
        <v>0</v>
      </c>
    </row>
    <row r="38" spans="1:27" s="8" customFormat="1" ht="15.75" x14ac:dyDescent="0.25">
      <c r="A38" s="32" t="str">
        <f t="shared" si="4"/>
        <v/>
      </c>
      <c r="B38" s="33"/>
      <c r="C38" s="33"/>
      <c r="D38" s="33"/>
      <c r="E38" s="34"/>
      <c r="F38" s="34"/>
      <c r="G38" s="35"/>
      <c r="H38" s="42"/>
      <c r="I38" s="42"/>
      <c r="J38" s="42"/>
      <c r="K38" s="42"/>
      <c r="L38" s="34"/>
      <c r="M38" s="34"/>
      <c r="N38" s="36">
        <f t="shared" si="11"/>
        <v>0</v>
      </c>
      <c r="O38" s="36">
        <f t="shared" si="12"/>
        <v>0</v>
      </c>
      <c r="P38" s="37">
        <f t="shared" si="9"/>
        <v>0</v>
      </c>
      <c r="Q38" s="37">
        <f t="shared" si="10"/>
        <v>0</v>
      </c>
      <c r="R38" s="38">
        <f t="shared" si="13"/>
        <v>0</v>
      </c>
      <c r="S38" s="38">
        <f t="shared" si="14"/>
        <v>0</v>
      </c>
      <c r="T38" s="39">
        <f>IF(OR(E38="QS",B38=""),0,
VLOOKUP($S38,附表2_火險100RP地震非比例層調整係數!$B:$AF,MATCH($D38&amp;"a",附表2_火險100RP地震非比例層調整係數!$1:$1,0)-1,FALSE)
-IF($R38-1&lt;=0,0,VLOOKUP($R38-1,附表2_火險100RP地震非比例層調整係數!$B:$AF,MATCH($D38&amp;"a",附表2_火險100RP地震非比例層調整係數!$1:$1,0)-1,FALSE))
-VLOOKUP($S38,附表2_火險100RP地震非比例層調整係數!$B:$AF,MATCH($D38,附表2_火險100RP地震非比例層調整係數!$1:$1,0)-1,FALSE)*(S38/100-M38/G38)*100
-VLOOKUP($R38,附表2_火險100RP地震非比例層調整係數!$B:$AF,MATCH($D38,附表2_火險100RP地震非比例層調整係數!$1:$1,0)-1,FALSE)*(1-(R38/100-L38/G38)*100)
)</f>
        <v>0</v>
      </c>
      <c r="U38" s="39">
        <f>IF(OR(E38="QS",B38=""),0,
IF(C38="F",VLOOKUP($S38,附表2_火險200RP地震非比例層調整係數!$B:$AF,MATCH($D38&amp;"a",附表2_火險200RP地震非比例層調整係數!$1:$1,0)-1,FALSE)
-IF($R38-1&lt;=0,0,VLOOKUP($R38-1,附表2_火險200RP地震非比例層調整係數!$B:$AF,MATCH($D38&amp;"a",附表2_火險200RP地震非比例層調整係數!$1:$1,0)-1,FALSE))
-VLOOKUP($S38,附表2_火險200RP地震非比例層調整係數!$B:$AF,MATCH($D38,附表2_火險200RP地震非比例層調整係數!$1:$1,0)-1,FALSE)*(S38/100-M38/G38)*100
-VLOOKUP($R38,附表2_火險200RP地震非比例層調整係數!$B:$AF,MATCH($D38,附表2_火險200RP地震非比例層調整係數!$1:$1,0)-1,FALSE)*(1-(R38/100-L38/G38)*100),
IF(C38="E1",VLOOKUP($S38,附表2_工程險200RP地震非比例層調整係數!$B$1:$AF$101,MATCH($D38&amp;"a",附表2_工程險200RP地震非比例層調整係數!$1:$1,0)-1,FALSE)
-IF($R38-1&lt;=0,0,VLOOKUP($R38-1,附表2_工程險200RP地震非比例層調整係數!$B$1:$AF$101,MATCH($D38&amp;"a",附表2_工程險200RP地震非比例層調整係數!$1:$1,0)-1,FALSE))
-VLOOKUP($S38,附表2_工程險200RP地震非比例層調整係數!$B$1:$AF$101,MATCH($D38,附表2_工程險200RP地震非比例層調整係數!$1:$1,0)-1,FALSE)*(S38/100-M38/G38)*100
-VLOOKUP($R38,附表2_工程險200RP地震非比例層調整係數!$B$1:$AF$101,MATCH($D38,附表2_工程險200RP地震非比例層調整係數!$1:$1,0)-1,FALSE)*(1-(R38/100-L38/G38)*100),
IF(C38="E2",VLOOKUP($S38,附表2_工程險200RP地震非比例層調整係數!$B$111:$AF$211,MATCH($D38&amp;"a",附表2_工程險200RP地震非比例層調整係數!$1:$1,0)-1,FALSE)
-IF($R38-1&lt;=0,0,VLOOKUP($R38-1,附表2_工程險200RP地震非比例層調整係數!$B$111:$AF$211,MATCH($D38&amp;"a",附表2_工程險200RP地震非比例層調整係數!$1:$1,0)-1,FALSE))
-VLOOKUP($S38,附表2_工程險200RP地震非比例層調整係數!$B$111:$AF$211,MATCH($D38,附表2_工程險200RP地震非比例層調整係數!$1:$1,0)-1,FALSE)*(S38/100-M38/G38)*100
-VLOOKUP($R38,附表2_工程險200RP地震非比例層調整係數!$B$111:$AF$211,MATCH($D38,附表2_工程險200RP地震非比例層調整係數!$1:$1,0)-1,FALSE)*(1-(R38/100-L38/G38)*100),0))))</f>
        <v>0</v>
      </c>
      <c r="V38" s="40">
        <f t="shared" si="5"/>
        <v>0</v>
      </c>
      <c r="W38" s="40">
        <f t="shared" si="6"/>
        <v>0</v>
      </c>
      <c r="X38" s="40">
        <f t="shared" si="7"/>
        <v>0</v>
      </c>
      <c r="Y38" s="40">
        <f t="shared" si="8"/>
        <v>0</v>
      </c>
    </row>
    <row r="39" spans="1:27" s="8" customFormat="1" ht="15.75" x14ac:dyDescent="0.25">
      <c r="A39" s="32" t="str">
        <f t="shared" si="4"/>
        <v/>
      </c>
      <c r="B39" s="33"/>
      <c r="C39" s="33"/>
      <c r="D39" s="33"/>
      <c r="E39" s="34"/>
      <c r="F39" s="34"/>
      <c r="G39" s="35"/>
      <c r="H39" s="42"/>
      <c r="I39" s="42"/>
      <c r="J39" s="42"/>
      <c r="K39" s="42"/>
      <c r="L39" s="34"/>
      <c r="M39" s="34"/>
      <c r="N39" s="36">
        <f t="shared" si="11"/>
        <v>0</v>
      </c>
      <c r="O39" s="36">
        <f t="shared" si="12"/>
        <v>0</v>
      </c>
      <c r="P39" s="37">
        <f t="shared" si="9"/>
        <v>0</v>
      </c>
      <c r="Q39" s="37">
        <f t="shared" si="10"/>
        <v>0</v>
      </c>
      <c r="R39" s="38">
        <f t="shared" si="13"/>
        <v>0</v>
      </c>
      <c r="S39" s="38">
        <f t="shared" si="14"/>
        <v>0</v>
      </c>
      <c r="T39" s="39">
        <f>IF(OR(E39="QS",B39=""),0,
VLOOKUP($S39,附表2_火險100RP地震非比例層調整係數!$B:$AF,MATCH($D39&amp;"a",附表2_火險100RP地震非比例層調整係數!$1:$1,0)-1,FALSE)
-IF($R39-1&lt;=0,0,VLOOKUP($R39-1,附表2_火險100RP地震非比例層調整係數!$B:$AF,MATCH($D39&amp;"a",附表2_火險100RP地震非比例層調整係數!$1:$1,0)-1,FALSE))
-VLOOKUP($S39,附表2_火險100RP地震非比例層調整係數!$B:$AF,MATCH($D39,附表2_火險100RP地震非比例層調整係數!$1:$1,0)-1,FALSE)*(S39/100-M39/G39)*100
-VLOOKUP($R39,附表2_火險100RP地震非比例層調整係數!$B:$AF,MATCH($D39,附表2_火險100RP地震非比例層調整係數!$1:$1,0)-1,FALSE)*(1-(R39/100-L39/G39)*100)
)</f>
        <v>0</v>
      </c>
      <c r="U39" s="39">
        <f>IF(OR(E39="QS",B39=""),0,
IF(C39="F",VLOOKUP($S39,附表2_火險200RP地震非比例層調整係數!$B:$AF,MATCH($D39&amp;"a",附表2_火險200RP地震非比例層調整係數!$1:$1,0)-1,FALSE)
-IF($R39-1&lt;=0,0,VLOOKUP($R39-1,附表2_火險200RP地震非比例層調整係數!$B:$AF,MATCH($D39&amp;"a",附表2_火險200RP地震非比例層調整係數!$1:$1,0)-1,FALSE))
-VLOOKUP($S39,附表2_火險200RP地震非比例層調整係數!$B:$AF,MATCH($D39,附表2_火險200RP地震非比例層調整係數!$1:$1,0)-1,FALSE)*(S39/100-M39/G39)*100
-VLOOKUP($R39,附表2_火險200RP地震非比例層調整係數!$B:$AF,MATCH($D39,附表2_火險200RP地震非比例層調整係數!$1:$1,0)-1,FALSE)*(1-(R39/100-L39/G39)*100),
IF(C39="E1",VLOOKUP($S39,附表2_工程險200RP地震非比例層調整係數!$B$1:$AF$101,MATCH($D39&amp;"a",附表2_工程險200RP地震非比例層調整係數!$1:$1,0)-1,FALSE)
-IF($R39-1&lt;=0,0,VLOOKUP($R39-1,附表2_工程險200RP地震非比例層調整係數!$B$1:$AF$101,MATCH($D39&amp;"a",附表2_工程險200RP地震非比例層調整係數!$1:$1,0)-1,FALSE))
-VLOOKUP($S39,附表2_工程險200RP地震非比例層調整係數!$B$1:$AF$101,MATCH($D39,附表2_工程險200RP地震非比例層調整係數!$1:$1,0)-1,FALSE)*(S39/100-M39/G39)*100
-VLOOKUP($R39,附表2_工程險200RP地震非比例層調整係數!$B$1:$AF$101,MATCH($D39,附表2_工程險200RP地震非比例層調整係數!$1:$1,0)-1,FALSE)*(1-(R39/100-L39/G39)*100),
IF(C39="E2",VLOOKUP($S39,附表2_工程險200RP地震非比例層調整係數!$B$111:$AF$211,MATCH($D39&amp;"a",附表2_工程險200RP地震非比例層調整係數!$1:$1,0)-1,FALSE)
-IF($R39-1&lt;=0,0,VLOOKUP($R39-1,附表2_工程險200RP地震非比例層調整係數!$B$111:$AF$211,MATCH($D39&amp;"a",附表2_工程險200RP地震非比例層調整係數!$1:$1,0)-1,FALSE))
-VLOOKUP($S39,附表2_工程險200RP地震非比例層調整係數!$B$111:$AF$211,MATCH($D39,附表2_工程險200RP地震非比例層調整係數!$1:$1,0)-1,FALSE)*(S39/100-M39/G39)*100
-VLOOKUP($R39,附表2_工程險200RP地震非比例層調整係數!$B$111:$AF$211,MATCH($D39,附表2_工程險200RP地震非比例層調整係數!$1:$1,0)-1,FALSE)*(1-(R39/100-L39/G39)*100),0))))</f>
        <v>0</v>
      </c>
      <c r="V39" s="40">
        <f t="shared" si="5"/>
        <v>0</v>
      </c>
      <c r="W39" s="40">
        <f t="shared" si="6"/>
        <v>0</v>
      </c>
      <c r="X39" s="40">
        <f t="shared" si="7"/>
        <v>0</v>
      </c>
      <c r="Y39" s="40">
        <f t="shared" si="8"/>
        <v>0</v>
      </c>
    </row>
    <row r="40" spans="1:27" s="8" customFormat="1" ht="15.75" x14ac:dyDescent="0.25">
      <c r="A40" s="32" t="str">
        <f t="shared" si="4"/>
        <v/>
      </c>
      <c r="B40" s="33"/>
      <c r="C40" s="33"/>
      <c r="D40" s="33"/>
      <c r="E40" s="34"/>
      <c r="F40" s="34"/>
      <c r="G40" s="35"/>
      <c r="H40" s="42"/>
      <c r="I40" s="42"/>
      <c r="J40" s="42"/>
      <c r="K40" s="42"/>
      <c r="L40" s="34"/>
      <c r="M40" s="34"/>
      <c r="N40" s="36">
        <f t="shared" si="11"/>
        <v>0</v>
      </c>
      <c r="O40" s="36">
        <f t="shared" si="12"/>
        <v>0</v>
      </c>
      <c r="P40" s="37">
        <f t="shared" si="9"/>
        <v>0</v>
      </c>
      <c r="Q40" s="37">
        <f t="shared" si="10"/>
        <v>0</v>
      </c>
      <c r="R40" s="38">
        <f t="shared" si="13"/>
        <v>0</v>
      </c>
      <c r="S40" s="38">
        <f t="shared" si="14"/>
        <v>0</v>
      </c>
      <c r="T40" s="39">
        <f>IF(OR(E40="QS",B40=""),0,
VLOOKUP($S40,附表2_火險100RP地震非比例層調整係數!$B:$AF,MATCH($D40&amp;"a",附表2_火險100RP地震非比例層調整係數!$1:$1,0)-1,FALSE)
-IF($R40-1&lt;=0,0,VLOOKUP($R40-1,附表2_火險100RP地震非比例層調整係數!$B:$AF,MATCH($D40&amp;"a",附表2_火險100RP地震非比例層調整係數!$1:$1,0)-1,FALSE))
-VLOOKUP($S40,附表2_火險100RP地震非比例層調整係數!$B:$AF,MATCH($D40,附表2_火險100RP地震非比例層調整係數!$1:$1,0)-1,FALSE)*(S40/100-M40/G40)*100
-VLOOKUP($R40,附表2_火險100RP地震非比例層調整係數!$B:$AF,MATCH($D40,附表2_火險100RP地震非比例層調整係數!$1:$1,0)-1,FALSE)*(1-(R40/100-L40/G40)*100)
)</f>
        <v>0</v>
      </c>
      <c r="U40" s="39">
        <f>IF(OR(E40="QS",B40=""),0,
IF(C40="F",VLOOKUP($S40,附表2_火險200RP地震非比例層調整係數!$B:$AF,MATCH($D40&amp;"a",附表2_火險200RP地震非比例層調整係數!$1:$1,0)-1,FALSE)
-IF($R40-1&lt;=0,0,VLOOKUP($R40-1,附表2_火險200RP地震非比例層調整係數!$B:$AF,MATCH($D40&amp;"a",附表2_火險200RP地震非比例層調整係數!$1:$1,0)-1,FALSE))
-VLOOKUP($S40,附表2_火險200RP地震非比例層調整係數!$B:$AF,MATCH($D40,附表2_火險200RP地震非比例層調整係數!$1:$1,0)-1,FALSE)*(S40/100-M40/G40)*100
-VLOOKUP($R40,附表2_火險200RP地震非比例層調整係數!$B:$AF,MATCH($D40,附表2_火險200RP地震非比例層調整係數!$1:$1,0)-1,FALSE)*(1-(R40/100-L40/G40)*100),
IF(C40="E1",VLOOKUP($S40,附表2_工程險200RP地震非比例層調整係數!$B$1:$AF$101,MATCH($D40&amp;"a",附表2_工程險200RP地震非比例層調整係數!$1:$1,0)-1,FALSE)
-IF($R40-1&lt;=0,0,VLOOKUP($R40-1,附表2_工程險200RP地震非比例層調整係數!$B$1:$AF$101,MATCH($D40&amp;"a",附表2_工程險200RP地震非比例層調整係數!$1:$1,0)-1,FALSE))
-VLOOKUP($S40,附表2_工程險200RP地震非比例層調整係數!$B$1:$AF$101,MATCH($D40,附表2_工程險200RP地震非比例層調整係數!$1:$1,0)-1,FALSE)*(S40/100-M40/G40)*100
-VLOOKUP($R40,附表2_工程險200RP地震非比例層調整係數!$B$1:$AF$101,MATCH($D40,附表2_工程險200RP地震非比例層調整係數!$1:$1,0)-1,FALSE)*(1-(R40/100-L40/G40)*100),
IF(C40="E2",VLOOKUP($S40,附表2_工程險200RP地震非比例層調整係數!$B$111:$AF$211,MATCH($D40&amp;"a",附表2_工程險200RP地震非比例層調整係數!$1:$1,0)-1,FALSE)
-IF($R40-1&lt;=0,0,VLOOKUP($R40-1,附表2_工程險200RP地震非比例層調整係數!$B$111:$AF$211,MATCH($D40&amp;"a",附表2_工程險200RP地震非比例層調整係數!$1:$1,0)-1,FALSE))
-VLOOKUP($S40,附表2_工程險200RP地震非比例層調整係數!$B$111:$AF$211,MATCH($D40,附表2_工程險200RP地震非比例層調整係數!$1:$1,0)-1,FALSE)*(S40/100-M40/G40)*100
-VLOOKUP($R40,附表2_工程險200RP地震非比例層調整係數!$B$111:$AF$211,MATCH($D40,附表2_工程險200RP地震非比例層調整係數!$1:$1,0)-1,FALSE)*(1-(R40/100-L40/G40)*100),0))))</f>
        <v>0</v>
      </c>
      <c r="V40" s="40">
        <f t="shared" si="5"/>
        <v>0</v>
      </c>
      <c r="W40" s="40">
        <f t="shared" si="6"/>
        <v>0</v>
      </c>
      <c r="X40" s="40">
        <f t="shared" si="7"/>
        <v>0</v>
      </c>
      <c r="Y40" s="40">
        <f t="shared" si="8"/>
        <v>0</v>
      </c>
    </row>
    <row r="41" spans="1:27" s="8" customFormat="1" ht="15.75" x14ac:dyDescent="0.25">
      <c r="A41" s="32" t="str">
        <f t="shared" si="4"/>
        <v/>
      </c>
      <c r="B41" s="33"/>
      <c r="C41" s="33"/>
      <c r="D41" s="33"/>
      <c r="E41" s="34"/>
      <c r="F41" s="34"/>
      <c r="G41" s="35"/>
      <c r="H41" s="42"/>
      <c r="I41" s="42"/>
      <c r="J41" s="42"/>
      <c r="K41" s="42"/>
      <c r="L41" s="34"/>
      <c r="M41" s="34"/>
      <c r="N41" s="36">
        <f t="shared" si="11"/>
        <v>0</v>
      </c>
      <c r="O41" s="36">
        <f t="shared" si="12"/>
        <v>0</v>
      </c>
      <c r="P41" s="37">
        <f t="shared" si="9"/>
        <v>0</v>
      </c>
      <c r="Q41" s="37">
        <f t="shared" si="10"/>
        <v>0</v>
      </c>
      <c r="R41" s="38">
        <f t="shared" si="13"/>
        <v>0</v>
      </c>
      <c r="S41" s="38">
        <f t="shared" si="14"/>
        <v>0</v>
      </c>
      <c r="T41" s="39">
        <f>IF(OR(E41="QS",B41=""),0,
VLOOKUP($S41,附表2_火險100RP地震非比例層調整係數!$B:$AF,MATCH($D41&amp;"a",附表2_火險100RP地震非比例層調整係數!$1:$1,0)-1,FALSE)
-IF($R41-1&lt;=0,0,VLOOKUP($R41-1,附表2_火險100RP地震非比例層調整係數!$B:$AF,MATCH($D41&amp;"a",附表2_火險100RP地震非比例層調整係數!$1:$1,0)-1,FALSE))
-VLOOKUP($S41,附表2_火險100RP地震非比例層調整係數!$B:$AF,MATCH($D41,附表2_火險100RP地震非比例層調整係數!$1:$1,0)-1,FALSE)*(S41/100-M41/G41)*100
-VLOOKUP($R41,附表2_火險100RP地震非比例層調整係數!$B:$AF,MATCH($D41,附表2_火險100RP地震非比例層調整係數!$1:$1,0)-1,FALSE)*(1-(R41/100-L41/G41)*100)
)</f>
        <v>0</v>
      </c>
      <c r="U41" s="39">
        <f>IF(OR(E41="QS",B41=""),0,
IF(C41="F",VLOOKUP($S41,附表2_火險200RP地震非比例層調整係數!$B:$AF,MATCH($D41&amp;"a",附表2_火險200RP地震非比例層調整係數!$1:$1,0)-1,FALSE)
-IF($R41-1&lt;=0,0,VLOOKUP($R41-1,附表2_火險200RP地震非比例層調整係數!$B:$AF,MATCH($D41&amp;"a",附表2_火險200RP地震非比例層調整係數!$1:$1,0)-1,FALSE))
-VLOOKUP($S41,附表2_火險200RP地震非比例層調整係數!$B:$AF,MATCH($D41,附表2_火險200RP地震非比例層調整係數!$1:$1,0)-1,FALSE)*(S41/100-M41/G41)*100
-VLOOKUP($R41,附表2_火險200RP地震非比例層調整係數!$B:$AF,MATCH($D41,附表2_火險200RP地震非比例層調整係數!$1:$1,0)-1,FALSE)*(1-(R41/100-L41/G41)*100),
IF(C41="E1",VLOOKUP($S41,附表2_工程險200RP地震非比例層調整係數!$B$1:$AF$101,MATCH($D41&amp;"a",附表2_工程險200RP地震非比例層調整係數!$1:$1,0)-1,FALSE)
-IF($R41-1&lt;=0,0,VLOOKUP($R41-1,附表2_工程險200RP地震非比例層調整係數!$B$1:$AF$101,MATCH($D41&amp;"a",附表2_工程險200RP地震非比例層調整係數!$1:$1,0)-1,FALSE))
-VLOOKUP($S41,附表2_工程險200RP地震非比例層調整係數!$B$1:$AF$101,MATCH($D41,附表2_工程險200RP地震非比例層調整係數!$1:$1,0)-1,FALSE)*(S41/100-M41/G41)*100
-VLOOKUP($R41,附表2_工程險200RP地震非比例層調整係數!$B$1:$AF$101,MATCH($D41,附表2_工程險200RP地震非比例層調整係數!$1:$1,0)-1,FALSE)*(1-(R41/100-L41/G41)*100),
IF(C41="E2",VLOOKUP($S41,附表2_工程險200RP地震非比例層調整係數!$B$111:$AF$211,MATCH($D41&amp;"a",附表2_工程險200RP地震非比例層調整係數!$1:$1,0)-1,FALSE)
-IF($R41-1&lt;=0,0,VLOOKUP($R41-1,附表2_工程險200RP地震非比例層調整係數!$B$111:$AF$211,MATCH($D41&amp;"a",附表2_工程險200RP地震非比例層調整係數!$1:$1,0)-1,FALSE))
-VLOOKUP($S41,附表2_工程險200RP地震非比例層調整係數!$B$111:$AF$211,MATCH($D41,附表2_工程險200RP地震非比例層調整係數!$1:$1,0)-1,FALSE)*(S41/100-M41/G41)*100
-VLOOKUP($R41,附表2_工程險200RP地震非比例層調整係數!$B$111:$AF$211,MATCH($D41,附表2_工程險200RP地震非比例層調整係數!$1:$1,0)-1,FALSE)*(1-(R41/100-L41/G41)*100),0))))</f>
        <v>0</v>
      </c>
      <c r="V41" s="40">
        <f t="shared" si="5"/>
        <v>0</v>
      </c>
      <c r="W41" s="40">
        <f t="shared" si="6"/>
        <v>0</v>
      </c>
      <c r="X41" s="40">
        <f t="shared" si="7"/>
        <v>0</v>
      </c>
      <c r="Y41" s="40">
        <f t="shared" si="8"/>
        <v>0</v>
      </c>
    </row>
    <row r="42" spans="1:27" s="8" customFormat="1" ht="15.75" x14ac:dyDescent="0.25">
      <c r="A42" s="32" t="str">
        <f t="shared" si="4"/>
        <v/>
      </c>
      <c r="B42" s="33"/>
      <c r="C42" s="33"/>
      <c r="D42" s="33"/>
      <c r="E42" s="34"/>
      <c r="F42" s="34"/>
      <c r="G42" s="35"/>
      <c r="H42" s="42"/>
      <c r="I42" s="42"/>
      <c r="J42" s="42"/>
      <c r="K42" s="42"/>
      <c r="L42" s="34"/>
      <c r="M42" s="34"/>
      <c r="N42" s="36">
        <f t="shared" si="11"/>
        <v>0</v>
      </c>
      <c r="O42" s="36">
        <f t="shared" si="12"/>
        <v>0</v>
      </c>
      <c r="P42" s="37">
        <f t="shared" si="9"/>
        <v>0</v>
      </c>
      <c r="Q42" s="37">
        <f t="shared" si="10"/>
        <v>0</v>
      </c>
      <c r="R42" s="38">
        <f t="shared" si="13"/>
        <v>0</v>
      </c>
      <c r="S42" s="38">
        <f t="shared" si="14"/>
        <v>0</v>
      </c>
      <c r="T42" s="39">
        <f>IF(OR(E42="QS",B42=""),0,
VLOOKUP($S42,附表2_火險100RP地震非比例層調整係數!$B:$AF,MATCH($D42&amp;"a",附表2_火險100RP地震非比例層調整係數!$1:$1,0)-1,FALSE)
-IF($R42-1&lt;=0,0,VLOOKUP($R42-1,附表2_火險100RP地震非比例層調整係數!$B:$AF,MATCH($D42&amp;"a",附表2_火險100RP地震非比例層調整係數!$1:$1,0)-1,FALSE))
-VLOOKUP($S42,附表2_火險100RP地震非比例層調整係數!$B:$AF,MATCH($D42,附表2_火險100RP地震非比例層調整係數!$1:$1,0)-1,FALSE)*(S42/100-M42/G42)*100
-VLOOKUP($R42,附表2_火險100RP地震非比例層調整係數!$B:$AF,MATCH($D42,附表2_火險100RP地震非比例層調整係數!$1:$1,0)-1,FALSE)*(1-(R42/100-L42/G42)*100)
)</f>
        <v>0</v>
      </c>
      <c r="U42" s="39">
        <f>IF(OR(E42="QS",B42=""),0,
IF(C42="F",VLOOKUP($S42,附表2_火險200RP地震非比例層調整係數!$B:$AF,MATCH($D42&amp;"a",附表2_火險200RP地震非比例層調整係數!$1:$1,0)-1,FALSE)
-IF($R42-1&lt;=0,0,VLOOKUP($R42-1,附表2_火險200RP地震非比例層調整係數!$B:$AF,MATCH($D42&amp;"a",附表2_火險200RP地震非比例層調整係數!$1:$1,0)-1,FALSE))
-VLOOKUP($S42,附表2_火險200RP地震非比例層調整係數!$B:$AF,MATCH($D42,附表2_火險200RP地震非比例層調整係數!$1:$1,0)-1,FALSE)*(S42/100-M42/G42)*100
-VLOOKUP($R42,附表2_火險200RP地震非比例層調整係數!$B:$AF,MATCH($D42,附表2_火險200RP地震非比例層調整係數!$1:$1,0)-1,FALSE)*(1-(R42/100-L42/G42)*100),
IF(C42="E1",VLOOKUP($S42,附表2_工程險200RP地震非比例層調整係數!$B$1:$AF$101,MATCH($D42&amp;"a",附表2_工程險200RP地震非比例層調整係數!$1:$1,0)-1,FALSE)
-IF($R42-1&lt;=0,0,VLOOKUP($R42-1,附表2_工程險200RP地震非比例層調整係數!$B$1:$AF$101,MATCH($D42&amp;"a",附表2_工程險200RP地震非比例層調整係數!$1:$1,0)-1,FALSE))
-VLOOKUP($S42,附表2_工程險200RP地震非比例層調整係數!$B$1:$AF$101,MATCH($D42,附表2_工程險200RP地震非比例層調整係數!$1:$1,0)-1,FALSE)*(S42/100-M42/G42)*100
-VLOOKUP($R42,附表2_工程險200RP地震非比例層調整係數!$B$1:$AF$101,MATCH($D42,附表2_工程險200RP地震非比例層調整係數!$1:$1,0)-1,FALSE)*(1-(R42/100-L42/G42)*100),
IF(C42="E2",VLOOKUP($S42,附表2_工程險200RP地震非比例層調整係數!$B$111:$AF$211,MATCH($D42&amp;"a",附表2_工程險200RP地震非比例層調整係數!$1:$1,0)-1,FALSE)
-IF($R42-1&lt;=0,0,VLOOKUP($R42-1,附表2_工程險200RP地震非比例層調整係數!$B$111:$AF$211,MATCH($D42&amp;"a",附表2_工程險200RP地震非比例層調整係數!$1:$1,0)-1,FALSE))
-VLOOKUP($S42,附表2_工程險200RP地震非比例層調整係數!$B$111:$AF$211,MATCH($D42,附表2_工程險200RP地震非比例層調整係數!$1:$1,0)-1,FALSE)*(S42/100-M42/G42)*100
-VLOOKUP($R42,附表2_工程險200RP地震非比例層調整係數!$B$111:$AF$211,MATCH($D42,附表2_工程險200RP地震非比例層調整係數!$1:$1,0)-1,FALSE)*(1-(R42/100-L42/G42)*100),0))))</f>
        <v>0</v>
      </c>
      <c r="V42" s="40">
        <f t="shared" si="5"/>
        <v>0</v>
      </c>
      <c r="W42" s="40">
        <f t="shared" si="6"/>
        <v>0</v>
      </c>
      <c r="X42" s="40">
        <f t="shared" si="7"/>
        <v>0</v>
      </c>
      <c r="Y42" s="40">
        <f t="shared" si="8"/>
        <v>0</v>
      </c>
    </row>
    <row r="43" spans="1:27" s="8" customFormat="1" ht="15.75" x14ac:dyDescent="0.25">
      <c r="A43" s="32" t="str">
        <f t="shared" si="4"/>
        <v/>
      </c>
      <c r="B43" s="33"/>
      <c r="C43" s="33"/>
      <c r="D43" s="33"/>
      <c r="E43" s="34"/>
      <c r="F43" s="34"/>
      <c r="G43" s="35"/>
      <c r="H43" s="42"/>
      <c r="I43" s="42"/>
      <c r="J43" s="42"/>
      <c r="K43" s="42"/>
      <c r="L43" s="34"/>
      <c r="M43" s="34"/>
      <c r="N43" s="36">
        <f t="shared" si="11"/>
        <v>0</v>
      </c>
      <c r="O43" s="36">
        <f t="shared" si="12"/>
        <v>0</v>
      </c>
      <c r="P43" s="37">
        <f t="shared" si="9"/>
        <v>0</v>
      </c>
      <c r="Q43" s="37">
        <f t="shared" si="10"/>
        <v>0</v>
      </c>
      <c r="R43" s="38">
        <f t="shared" si="13"/>
        <v>0</v>
      </c>
      <c r="S43" s="38">
        <f t="shared" si="14"/>
        <v>0</v>
      </c>
      <c r="T43" s="39">
        <f>IF(OR(E43="QS",B43=""),0,
VLOOKUP($S43,附表2_火險100RP地震非比例層調整係數!$B:$AF,MATCH($D43&amp;"a",附表2_火險100RP地震非比例層調整係數!$1:$1,0)-1,FALSE)
-IF($R43-1&lt;=0,0,VLOOKUP($R43-1,附表2_火險100RP地震非比例層調整係數!$B:$AF,MATCH($D43&amp;"a",附表2_火險100RP地震非比例層調整係數!$1:$1,0)-1,FALSE))
-VLOOKUP($S43,附表2_火險100RP地震非比例層調整係數!$B:$AF,MATCH($D43,附表2_火險100RP地震非比例層調整係數!$1:$1,0)-1,FALSE)*(S43/100-M43/G43)*100
-VLOOKUP($R43,附表2_火險100RP地震非比例層調整係數!$B:$AF,MATCH($D43,附表2_火險100RP地震非比例層調整係數!$1:$1,0)-1,FALSE)*(1-(R43/100-L43/G43)*100)
)</f>
        <v>0</v>
      </c>
      <c r="U43" s="39">
        <f>IF(OR(E43="QS",B43=""),0,
IF(C43="F",VLOOKUP($S43,附表2_火險200RP地震非比例層調整係數!$B:$AF,MATCH($D43&amp;"a",附表2_火險200RP地震非比例層調整係數!$1:$1,0)-1,FALSE)
-IF($R43-1&lt;=0,0,VLOOKUP($R43-1,附表2_火險200RP地震非比例層調整係數!$B:$AF,MATCH($D43&amp;"a",附表2_火險200RP地震非比例層調整係數!$1:$1,0)-1,FALSE))
-VLOOKUP($S43,附表2_火險200RP地震非比例層調整係數!$B:$AF,MATCH($D43,附表2_火險200RP地震非比例層調整係數!$1:$1,0)-1,FALSE)*(S43/100-M43/G43)*100
-VLOOKUP($R43,附表2_火險200RP地震非比例層調整係數!$B:$AF,MATCH($D43,附表2_火險200RP地震非比例層調整係數!$1:$1,0)-1,FALSE)*(1-(R43/100-L43/G43)*100),
IF(C43="E1",VLOOKUP($S43,附表2_工程險200RP地震非比例層調整係數!$B$1:$AF$101,MATCH($D43&amp;"a",附表2_工程險200RP地震非比例層調整係數!$1:$1,0)-1,FALSE)
-IF($R43-1&lt;=0,0,VLOOKUP($R43-1,附表2_工程險200RP地震非比例層調整係數!$B$1:$AF$101,MATCH($D43&amp;"a",附表2_工程險200RP地震非比例層調整係數!$1:$1,0)-1,FALSE))
-VLOOKUP($S43,附表2_工程險200RP地震非比例層調整係數!$B$1:$AF$101,MATCH($D43,附表2_工程險200RP地震非比例層調整係數!$1:$1,0)-1,FALSE)*(S43/100-M43/G43)*100
-VLOOKUP($R43,附表2_工程險200RP地震非比例層調整係數!$B$1:$AF$101,MATCH($D43,附表2_工程險200RP地震非比例層調整係數!$1:$1,0)-1,FALSE)*(1-(R43/100-L43/G43)*100),
IF(C43="E2",VLOOKUP($S43,附表2_工程險200RP地震非比例層調整係數!$B$111:$AF$211,MATCH($D43&amp;"a",附表2_工程險200RP地震非比例層調整係數!$1:$1,0)-1,FALSE)
-IF($R43-1&lt;=0,0,VLOOKUP($R43-1,附表2_工程險200RP地震非比例層調整係數!$B$111:$AF$211,MATCH($D43&amp;"a",附表2_工程險200RP地震非比例層調整係數!$1:$1,0)-1,FALSE))
-VLOOKUP($S43,附表2_工程險200RP地震非比例層調整係數!$B$111:$AF$211,MATCH($D43,附表2_工程險200RP地震非比例層調整係數!$1:$1,0)-1,FALSE)*(S43/100-M43/G43)*100
-VLOOKUP($R43,附表2_工程險200RP地震非比例層調整係數!$B$111:$AF$211,MATCH($D43,附表2_工程險200RP地震非比例層調整係數!$1:$1,0)-1,FALSE)*(1-(R43/100-L43/G43)*100),0))))</f>
        <v>0</v>
      </c>
      <c r="V43" s="40">
        <f t="shared" si="5"/>
        <v>0</v>
      </c>
      <c r="W43" s="40">
        <f t="shared" si="6"/>
        <v>0</v>
      </c>
      <c r="X43" s="40">
        <f t="shared" si="7"/>
        <v>0</v>
      </c>
      <c r="Y43" s="40">
        <f t="shared" si="8"/>
        <v>0</v>
      </c>
    </row>
    <row r="44" spans="1:27" s="8" customFormat="1" ht="15.75" x14ac:dyDescent="0.25">
      <c r="A44" s="32" t="str">
        <f t="shared" si="4"/>
        <v/>
      </c>
      <c r="B44" s="33"/>
      <c r="C44" s="33"/>
      <c r="D44" s="33"/>
      <c r="E44" s="34"/>
      <c r="F44" s="34"/>
      <c r="G44" s="35"/>
      <c r="H44" s="42"/>
      <c r="I44" s="42"/>
      <c r="J44" s="42"/>
      <c r="K44" s="42"/>
      <c r="L44" s="34"/>
      <c r="M44" s="34"/>
      <c r="N44" s="36">
        <f t="shared" si="11"/>
        <v>0</v>
      </c>
      <c r="O44" s="36">
        <f t="shared" si="12"/>
        <v>0</v>
      </c>
      <c r="P44" s="37">
        <f t="shared" si="9"/>
        <v>0</v>
      </c>
      <c r="Q44" s="37">
        <f t="shared" si="10"/>
        <v>0</v>
      </c>
      <c r="R44" s="38">
        <f t="shared" si="13"/>
        <v>0</v>
      </c>
      <c r="S44" s="38">
        <f t="shared" si="14"/>
        <v>0</v>
      </c>
      <c r="T44" s="39">
        <f>IF(OR(E44="QS",B44=""),0,
VLOOKUP($S44,附表2_火險100RP地震非比例層調整係數!$B:$AF,MATCH($D44&amp;"a",附表2_火險100RP地震非比例層調整係數!$1:$1,0)-1,FALSE)
-IF($R44-1&lt;=0,0,VLOOKUP($R44-1,附表2_火險100RP地震非比例層調整係數!$B:$AF,MATCH($D44&amp;"a",附表2_火險100RP地震非比例層調整係數!$1:$1,0)-1,FALSE))
-VLOOKUP($S44,附表2_火險100RP地震非比例層調整係數!$B:$AF,MATCH($D44,附表2_火險100RP地震非比例層調整係數!$1:$1,0)-1,FALSE)*(S44/100-M44/G44)*100
-VLOOKUP($R44,附表2_火險100RP地震非比例層調整係數!$B:$AF,MATCH($D44,附表2_火險100RP地震非比例層調整係數!$1:$1,0)-1,FALSE)*(1-(R44/100-L44/G44)*100)
)</f>
        <v>0</v>
      </c>
      <c r="U44" s="39">
        <f>IF(OR(E44="QS",B44=""),0,
IF(C44="F",VLOOKUP($S44,附表2_火險200RP地震非比例層調整係數!$B:$AF,MATCH($D44&amp;"a",附表2_火險200RP地震非比例層調整係數!$1:$1,0)-1,FALSE)
-IF($R44-1&lt;=0,0,VLOOKUP($R44-1,附表2_火險200RP地震非比例層調整係數!$B:$AF,MATCH($D44&amp;"a",附表2_火險200RP地震非比例層調整係數!$1:$1,0)-1,FALSE))
-VLOOKUP($S44,附表2_火險200RP地震非比例層調整係數!$B:$AF,MATCH($D44,附表2_火險200RP地震非比例層調整係數!$1:$1,0)-1,FALSE)*(S44/100-M44/G44)*100
-VLOOKUP($R44,附表2_火險200RP地震非比例層調整係數!$B:$AF,MATCH($D44,附表2_火險200RP地震非比例層調整係數!$1:$1,0)-1,FALSE)*(1-(R44/100-L44/G44)*100),
IF(C44="E1",VLOOKUP($S44,附表2_工程險200RP地震非比例層調整係數!$B$1:$AF$101,MATCH($D44&amp;"a",附表2_工程險200RP地震非比例層調整係數!$1:$1,0)-1,FALSE)
-IF($R44-1&lt;=0,0,VLOOKUP($R44-1,附表2_工程險200RP地震非比例層調整係數!$B$1:$AF$101,MATCH($D44&amp;"a",附表2_工程險200RP地震非比例層調整係數!$1:$1,0)-1,FALSE))
-VLOOKUP($S44,附表2_工程險200RP地震非比例層調整係數!$B$1:$AF$101,MATCH($D44,附表2_工程險200RP地震非比例層調整係數!$1:$1,0)-1,FALSE)*(S44/100-M44/G44)*100
-VLOOKUP($R44,附表2_工程險200RP地震非比例層調整係數!$B$1:$AF$101,MATCH($D44,附表2_工程險200RP地震非比例層調整係數!$1:$1,0)-1,FALSE)*(1-(R44/100-L44/G44)*100),
IF(C44="E2",VLOOKUP($S44,附表2_工程險200RP地震非比例層調整係數!$B$111:$AF$211,MATCH($D44&amp;"a",附表2_工程險200RP地震非比例層調整係數!$1:$1,0)-1,FALSE)
-IF($R44-1&lt;=0,0,VLOOKUP($R44-1,附表2_工程險200RP地震非比例層調整係數!$B$111:$AF$211,MATCH($D44&amp;"a",附表2_工程險200RP地震非比例層調整係數!$1:$1,0)-1,FALSE))
-VLOOKUP($S44,附表2_工程險200RP地震非比例層調整係數!$B$111:$AF$211,MATCH($D44,附表2_工程險200RP地震非比例層調整係數!$1:$1,0)-1,FALSE)*(S44/100-M44/G44)*100
-VLOOKUP($R44,附表2_工程險200RP地震非比例層調整係數!$B$111:$AF$211,MATCH($D44,附表2_工程險200RP地震非比例層調整係數!$1:$1,0)-1,FALSE)*(1-(R44/100-L44/G44)*100),0))))</f>
        <v>0</v>
      </c>
      <c r="V44" s="40">
        <f t="shared" si="5"/>
        <v>0</v>
      </c>
      <c r="W44" s="40">
        <f t="shared" si="6"/>
        <v>0</v>
      </c>
      <c r="X44" s="40">
        <f t="shared" si="7"/>
        <v>0</v>
      </c>
      <c r="Y44" s="40">
        <f t="shared" si="8"/>
        <v>0</v>
      </c>
    </row>
    <row r="45" spans="1:27" s="8" customFormat="1" ht="15.75" x14ac:dyDescent="0.25">
      <c r="A45" s="32" t="str">
        <f t="shared" si="4"/>
        <v/>
      </c>
      <c r="B45" s="33"/>
      <c r="C45" s="33"/>
      <c r="D45" s="33"/>
      <c r="E45" s="34"/>
      <c r="F45" s="34"/>
      <c r="G45" s="35"/>
      <c r="H45" s="42"/>
      <c r="I45" s="42"/>
      <c r="J45" s="42"/>
      <c r="K45" s="42"/>
      <c r="L45" s="34"/>
      <c r="M45" s="34"/>
      <c r="N45" s="36">
        <f t="shared" si="11"/>
        <v>0</v>
      </c>
      <c r="O45" s="36">
        <f t="shared" si="12"/>
        <v>0</v>
      </c>
      <c r="P45" s="37">
        <f t="shared" si="9"/>
        <v>0</v>
      </c>
      <c r="Q45" s="37">
        <f t="shared" si="10"/>
        <v>0</v>
      </c>
      <c r="R45" s="38">
        <f t="shared" si="13"/>
        <v>0</v>
      </c>
      <c r="S45" s="38">
        <f t="shared" si="14"/>
        <v>0</v>
      </c>
      <c r="T45" s="39">
        <f>IF(OR(E45="QS",B45=""),0,
VLOOKUP($S45,附表2_火險100RP地震非比例層調整係數!$B:$AF,MATCH($D45&amp;"a",附表2_火險100RP地震非比例層調整係數!$1:$1,0)-1,FALSE)
-IF($R45-1&lt;=0,0,VLOOKUP($R45-1,附表2_火險100RP地震非比例層調整係數!$B:$AF,MATCH($D45&amp;"a",附表2_火險100RP地震非比例層調整係數!$1:$1,0)-1,FALSE))
-VLOOKUP($S45,附表2_火險100RP地震非比例層調整係數!$B:$AF,MATCH($D45,附表2_火險100RP地震非比例層調整係數!$1:$1,0)-1,FALSE)*(S45/100-M45/G45)*100
-VLOOKUP($R45,附表2_火險100RP地震非比例層調整係數!$B:$AF,MATCH($D45,附表2_火險100RP地震非比例層調整係數!$1:$1,0)-1,FALSE)*(1-(R45/100-L45/G45)*100)
)</f>
        <v>0</v>
      </c>
      <c r="U45" s="39">
        <f>IF(OR(E45="QS",B45=""),0,
IF(C45="F",VLOOKUP($S45,附表2_火險200RP地震非比例層調整係數!$B:$AF,MATCH($D45&amp;"a",附表2_火險200RP地震非比例層調整係數!$1:$1,0)-1,FALSE)
-IF($R45-1&lt;=0,0,VLOOKUP($R45-1,附表2_火險200RP地震非比例層調整係數!$B:$AF,MATCH($D45&amp;"a",附表2_火險200RP地震非比例層調整係數!$1:$1,0)-1,FALSE))
-VLOOKUP($S45,附表2_火險200RP地震非比例層調整係數!$B:$AF,MATCH($D45,附表2_火險200RP地震非比例層調整係數!$1:$1,0)-1,FALSE)*(S45/100-M45/G45)*100
-VLOOKUP($R45,附表2_火險200RP地震非比例層調整係數!$B:$AF,MATCH($D45,附表2_火險200RP地震非比例層調整係數!$1:$1,0)-1,FALSE)*(1-(R45/100-L45/G45)*100),
IF(C45="E1",VLOOKUP($S45,附表2_工程險200RP地震非比例層調整係數!$B$1:$AF$101,MATCH($D45&amp;"a",附表2_工程險200RP地震非比例層調整係數!$1:$1,0)-1,FALSE)
-IF($R45-1&lt;=0,0,VLOOKUP($R45-1,附表2_工程險200RP地震非比例層調整係數!$B$1:$AF$101,MATCH($D45&amp;"a",附表2_工程險200RP地震非比例層調整係數!$1:$1,0)-1,FALSE))
-VLOOKUP($S45,附表2_工程險200RP地震非比例層調整係數!$B$1:$AF$101,MATCH($D45,附表2_工程險200RP地震非比例層調整係數!$1:$1,0)-1,FALSE)*(S45/100-M45/G45)*100
-VLOOKUP($R45,附表2_工程險200RP地震非比例層調整係數!$B$1:$AF$101,MATCH($D45,附表2_工程險200RP地震非比例層調整係數!$1:$1,0)-1,FALSE)*(1-(R45/100-L45/G45)*100),
IF(C45="E2",VLOOKUP($S45,附表2_工程險200RP地震非比例層調整係數!$B$111:$AF$211,MATCH($D45&amp;"a",附表2_工程險200RP地震非比例層調整係數!$1:$1,0)-1,FALSE)
-IF($R45-1&lt;=0,0,VLOOKUP($R45-1,附表2_工程險200RP地震非比例層調整係數!$B$111:$AF$211,MATCH($D45&amp;"a",附表2_工程險200RP地震非比例層調整係數!$1:$1,0)-1,FALSE))
-VLOOKUP($S45,附表2_工程險200RP地震非比例層調整係數!$B$111:$AF$211,MATCH($D45,附表2_工程險200RP地震非比例層調整係數!$1:$1,0)-1,FALSE)*(S45/100-M45/G45)*100
-VLOOKUP($R45,附表2_工程險200RP地震非比例層調整係數!$B$111:$AF$211,MATCH($D45,附表2_工程險200RP地震非比例層調整係數!$1:$1,0)-1,FALSE)*(1-(R45/100-L45/G45)*100),0))))</f>
        <v>0</v>
      </c>
      <c r="V45" s="40">
        <f t="shared" si="5"/>
        <v>0</v>
      </c>
      <c r="W45" s="40">
        <f t="shared" si="6"/>
        <v>0</v>
      </c>
      <c r="X45" s="40">
        <f t="shared" si="7"/>
        <v>0</v>
      </c>
      <c r="Y45" s="40">
        <f t="shared" si="8"/>
        <v>0</v>
      </c>
    </row>
    <row r="46" spans="1:27" s="8" customFormat="1" ht="15.75" x14ac:dyDescent="0.25">
      <c r="A46" s="32" t="str">
        <f t="shared" si="4"/>
        <v/>
      </c>
      <c r="B46" s="33"/>
      <c r="C46" s="33"/>
      <c r="D46" s="33"/>
      <c r="E46" s="34"/>
      <c r="F46" s="34"/>
      <c r="G46" s="35"/>
      <c r="H46" s="42"/>
      <c r="I46" s="42"/>
      <c r="J46" s="42"/>
      <c r="K46" s="42"/>
      <c r="L46" s="34"/>
      <c r="M46" s="34"/>
      <c r="N46" s="36">
        <f t="shared" si="11"/>
        <v>0</v>
      </c>
      <c r="O46" s="36">
        <f t="shared" si="12"/>
        <v>0</v>
      </c>
      <c r="P46" s="37">
        <f t="shared" si="9"/>
        <v>0</v>
      </c>
      <c r="Q46" s="37">
        <f t="shared" si="10"/>
        <v>0</v>
      </c>
      <c r="R46" s="38">
        <f t="shared" si="13"/>
        <v>0</v>
      </c>
      <c r="S46" s="38">
        <f t="shared" si="14"/>
        <v>0</v>
      </c>
      <c r="T46" s="39">
        <f>IF(OR(E46="QS",B46=""),0,
VLOOKUP($S46,附表2_火險100RP地震非比例層調整係數!$B:$AF,MATCH($D46&amp;"a",附表2_火險100RP地震非比例層調整係數!$1:$1,0)-1,FALSE)
-IF($R46-1&lt;=0,0,VLOOKUP($R46-1,附表2_火險100RP地震非比例層調整係數!$B:$AF,MATCH($D46&amp;"a",附表2_火險100RP地震非比例層調整係數!$1:$1,0)-1,FALSE))
-VLOOKUP($S46,附表2_火險100RP地震非比例層調整係數!$B:$AF,MATCH($D46,附表2_火險100RP地震非比例層調整係數!$1:$1,0)-1,FALSE)*(S46/100-M46/G46)*100
-VLOOKUP($R46,附表2_火險100RP地震非比例層調整係數!$B:$AF,MATCH($D46,附表2_火險100RP地震非比例層調整係數!$1:$1,0)-1,FALSE)*(1-(R46/100-L46/G46)*100)
)</f>
        <v>0</v>
      </c>
      <c r="U46" s="39">
        <f>IF(OR(E46="QS",B46=""),0,
IF(C46="F",VLOOKUP($S46,附表2_火險200RP地震非比例層調整係數!$B:$AF,MATCH($D46&amp;"a",附表2_火險200RP地震非比例層調整係數!$1:$1,0)-1,FALSE)
-IF($R46-1&lt;=0,0,VLOOKUP($R46-1,附表2_火險200RP地震非比例層調整係數!$B:$AF,MATCH($D46&amp;"a",附表2_火險200RP地震非比例層調整係數!$1:$1,0)-1,FALSE))
-VLOOKUP($S46,附表2_火險200RP地震非比例層調整係數!$B:$AF,MATCH($D46,附表2_火險200RP地震非比例層調整係數!$1:$1,0)-1,FALSE)*(S46/100-M46/G46)*100
-VLOOKUP($R46,附表2_火險200RP地震非比例層調整係數!$B:$AF,MATCH($D46,附表2_火險200RP地震非比例層調整係數!$1:$1,0)-1,FALSE)*(1-(R46/100-L46/G46)*100),
IF(C46="E1",VLOOKUP($S46,附表2_工程險200RP地震非比例層調整係數!$B$1:$AF$101,MATCH($D46&amp;"a",附表2_工程險200RP地震非比例層調整係數!$1:$1,0)-1,FALSE)
-IF($R46-1&lt;=0,0,VLOOKUP($R46-1,附表2_工程險200RP地震非比例層調整係數!$B$1:$AF$101,MATCH($D46&amp;"a",附表2_工程險200RP地震非比例層調整係數!$1:$1,0)-1,FALSE))
-VLOOKUP($S46,附表2_工程險200RP地震非比例層調整係數!$B$1:$AF$101,MATCH($D46,附表2_工程險200RP地震非比例層調整係數!$1:$1,0)-1,FALSE)*(S46/100-M46/G46)*100
-VLOOKUP($R46,附表2_工程險200RP地震非比例層調整係數!$B$1:$AF$101,MATCH($D46,附表2_工程險200RP地震非比例層調整係數!$1:$1,0)-1,FALSE)*(1-(R46/100-L46/G46)*100),
IF(C46="E2",VLOOKUP($S46,附表2_工程險200RP地震非比例層調整係數!$B$111:$AF$211,MATCH($D46&amp;"a",附表2_工程險200RP地震非比例層調整係數!$1:$1,0)-1,FALSE)
-IF($R46-1&lt;=0,0,VLOOKUP($R46-1,附表2_工程險200RP地震非比例層調整係數!$B$111:$AF$211,MATCH($D46&amp;"a",附表2_工程險200RP地震非比例層調整係數!$1:$1,0)-1,FALSE))
-VLOOKUP($S46,附表2_工程險200RP地震非比例層調整係數!$B$111:$AF$211,MATCH($D46,附表2_工程險200RP地震非比例層調整係數!$1:$1,0)-1,FALSE)*(S46/100-M46/G46)*100
-VLOOKUP($R46,附表2_工程險200RP地震非比例層調整係數!$B$111:$AF$211,MATCH($D46,附表2_工程險200RP地震非比例層調整係數!$1:$1,0)-1,FALSE)*(1-(R46/100-L46/G46)*100),0))))</f>
        <v>0</v>
      </c>
      <c r="V46" s="40">
        <f t="shared" si="5"/>
        <v>0</v>
      </c>
      <c r="W46" s="40">
        <f t="shared" si="6"/>
        <v>0</v>
      </c>
      <c r="X46" s="40">
        <f t="shared" si="7"/>
        <v>0</v>
      </c>
      <c r="Y46" s="40">
        <f t="shared" si="8"/>
        <v>0</v>
      </c>
    </row>
    <row r="47" spans="1:27" s="8" customFormat="1" ht="15.75" x14ac:dyDescent="0.25">
      <c r="A47" s="32" t="str">
        <f t="shared" si="4"/>
        <v/>
      </c>
      <c r="B47" s="33"/>
      <c r="C47" s="33"/>
      <c r="D47" s="33"/>
      <c r="E47" s="34"/>
      <c r="F47" s="34"/>
      <c r="G47" s="35"/>
      <c r="H47" s="42"/>
      <c r="I47" s="42"/>
      <c r="J47" s="42"/>
      <c r="K47" s="42"/>
      <c r="L47" s="34"/>
      <c r="M47" s="34"/>
      <c r="N47" s="36">
        <f t="shared" si="11"/>
        <v>0</v>
      </c>
      <c r="O47" s="36">
        <f t="shared" si="12"/>
        <v>0</v>
      </c>
      <c r="P47" s="37">
        <f t="shared" si="9"/>
        <v>0</v>
      </c>
      <c r="Q47" s="37">
        <f t="shared" si="10"/>
        <v>0</v>
      </c>
      <c r="R47" s="38">
        <f t="shared" si="13"/>
        <v>0</v>
      </c>
      <c r="S47" s="38">
        <f t="shared" si="14"/>
        <v>0</v>
      </c>
      <c r="T47" s="39">
        <f>IF(OR(E47="QS",B47=""),0,
VLOOKUP($S47,附表2_火險100RP地震非比例層調整係數!$B:$AF,MATCH($D47&amp;"a",附表2_火險100RP地震非比例層調整係數!$1:$1,0)-1,FALSE)
-IF($R47-1&lt;=0,0,VLOOKUP($R47-1,附表2_火險100RP地震非比例層調整係數!$B:$AF,MATCH($D47&amp;"a",附表2_火險100RP地震非比例層調整係數!$1:$1,0)-1,FALSE))
-VLOOKUP($S47,附表2_火險100RP地震非比例層調整係數!$B:$AF,MATCH($D47,附表2_火險100RP地震非比例層調整係數!$1:$1,0)-1,FALSE)*(S47/100-M47/G47)*100
-VLOOKUP($R47,附表2_火險100RP地震非比例層調整係數!$B:$AF,MATCH($D47,附表2_火險100RP地震非比例層調整係數!$1:$1,0)-1,FALSE)*(1-(R47/100-L47/G47)*100)
)</f>
        <v>0</v>
      </c>
      <c r="U47" s="39">
        <f>IF(OR(E47="QS",B47=""),0,
IF(C47="F",VLOOKUP($S47,附表2_火險200RP地震非比例層調整係數!$B:$AF,MATCH($D47&amp;"a",附表2_火險200RP地震非比例層調整係數!$1:$1,0)-1,FALSE)
-IF($R47-1&lt;=0,0,VLOOKUP($R47-1,附表2_火險200RP地震非比例層調整係數!$B:$AF,MATCH($D47&amp;"a",附表2_火險200RP地震非比例層調整係數!$1:$1,0)-1,FALSE))
-VLOOKUP($S47,附表2_火險200RP地震非比例層調整係數!$B:$AF,MATCH($D47,附表2_火險200RP地震非比例層調整係數!$1:$1,0)-1,FALSE)*(S47/100-M47/G47)*100
-VLOOKUP($R47,附表2_火險200RP地震非比例層調整係數!$B:$AF,MATCH($D47,附表2_火險200RP地震非比例層調整係數!$1:$1,0)-1,FALSE)*(1-(R47/100-L47/G47)*100),
IF(C47="E1",VLOOKUP($S47,附表2_工程險200RP地震非比例層調整係數!$B$1:$AF$101,MATCH($D47&amp;"a",附表2_工程險200RP地震非比例層調整係數!$1:$1,0)-1,FALSE)
-IF($R47-1&lt;=0,0,VLOOKUP($R47-1,附表2_工程險200RP地震非比例層調整係數!$B$1:$AF$101,MATCH($D47&amp;"a",附表2_工程險200RP地震非比例層調整係數!$1:$1,0)-1,FALSE))
-VLOOKUP($S47,附表2_工程險200RP地震非比例層調整係數!$B$1:$AF$101,MATCH($D47,附表2_工程險200RP地震非比例層調整係數!$1:$1,0)-1,FALSE)*(S47/100-M47/G47)*100
-VLOOKUP($R47,附表2_工程險200RP地震非比例層調整係數!$B$1:$AF$101,MATCH($D47,附表2_工程險200RP地震非比例層調整係數!$1:$1,0)-1,FALSE)*(1-(R47/100-L47/G47)*100),
IF(C47="E2",VLOOKUP($S47,附表2_工程險200RP地震非比例層調整係數!$B$111:$AF$211,MATCH($D47&amp;"a",附表2_工程險200RP地震非比例層調整係數!$1:$1,0)-1,FALSE)
-IF($R47-1&lt;=0,0,VLOOKUP($R47-1,附表2_工程險200RP地震非比例層調整係數!$B$111:$AF$211,MATCH($D47&amp;"a",附表2_工程險200RP地震非比例層調整係數!$1:$1,0)-1,FALSE))
-VLOOKUP($S47,附表2_工程險200RP地震非比例層調整係數!$B$111:$AF$211,MATCH($D47,附表2_工程險200RP地震非比例層調整係數!$1:$1,0)-1,FALSE)*(S47/100-M47/G47)*100
-VLOOKUP($R47,附表2_工程險200RP地震非比例層調整係數!$B$111:$AF$211,MATCH($D47,附表2_工程險200RP地震非比例層調整係數!$1:$1,0)-1,FALSE)*(1-(R47/100-L47/G47)*100),0))))</f>
        <v>0</v>
      </c>
      <c r="V47" s="40">
        <f t="shared" si="5"/>
        <v>0</v>
      </c>
      <c r="W47" s="40">
        <f t="shared" si="6"/>
        <v>0</v>
      </c>
      <c r="X47" s="40">
        <f t="shared" si="7"/>
        <v>0</v>
      </c>
      <c r="Y47" s="40">
        <f t="shared" si="8"/>
        <v>0</v>
      </c>
    </row>
    <row r="48" spans="1:27" s="8" customFormat="1" ht="15.75" x14ac:dyDescent="0.25">
      <c r="A48" s="32" t="str">
        <f t="shared" si="4"/>
        <v/>
      </c>
      <c r="B48" s="33"/>
      <c r="C48" s="33"/>
      <c r="D48" s="33"/>
      <c r="E48" s="34"/>
      <c r="F48" s="34"/>
      <c r="G48" s="35"/>
      <c r="H48" s="42"/>
      <c r="I48" s="42"/>
      <c r="J48" s="42"/>
      <c r="K48" s="42"/>
      <c r="L48" s="34"/>
      <c r="M48" s="34"/>
      <c r="N48" s="36">
        <f t="shared" si="11"/>
        <v>0</v>
      </c>
      <c r="O48" s="36">
        <f t="shared" si="12"/>
        <v>0</v>
      </c>
      <c r="P48" s="37">
        <f t="shared" si="9"/>
        <v>0</v>
      </c>
      <c r="Q48" s="37">
        <f t="shared" si="10"/>
        <v>0</v>
      </c>
      <c r="R48" s="38">
        <f t="shared" si="13"/>
        <v>0</v>
      </c>
      <c r="S48" s="38">
        <f t="shared" si="14"/>
        <v>0</v>
      </c>
      <c r="T48" s="39">
        <f>IF(OR(E48="QS",B48=""),0,
VLOOKUP($S48,附表2_火險100RP地震非比例層調整係數!$B:$AF,MATCH($D48&amp;"a",附表2_火險100RP地震非比例層調整係數!$1:$1,0)-1,FALSE)
-IF($R48-1&lt;=0,0,VLOOKUP($R48-1,附表2_火險100RP地震非比例層調整係數!$B:$AF,MATCH($D48&amp;"a",附表2_火險100RP地震非比例層調整係數!$1:$1,0)-1,FALSE))
-VLOOKUP($S48,附表2_火險100RP地震非比例層調整係數!$B:$AF,MATCH($D48,附表2_火險100RP地震非比例層調整係數!$1:$1,0)-1,FALSE)*(S48/100-M48/G48)*100
-VLOOKUP($R48,附表2_火險100RP地震非比例層調整係數!$B:$AF,MATCH($D48,附表2_火險100RP地震非比例層調整係數!$1:$1,0)-1,FALSE)*(1-(R48/100-L48/G48)*100)
)</f>
        <v>0</v>
      </c>
      <c r="U48" s="39">
        <f>IF(OR(E48="QS",B48=""),0,
IF(C48="F",VLOOKUP($S48,附表2_火險200RP地震非比例層調整係數!$B:$AF,MATCH($D48&amp;"a",附表2_火險200RP地震非比例層調整係數!$1:$1,0)-1,FALSE)
-IF($R48-1&lt;=0,0,VLOOKUP($R48-1,附表2_火險200RP地震非比例層調整係數!$B:$AF,MATCH($D48&amp;"a",附表2_火險200RP地震非比例層調整係數!$1:$1,0)-1,FALSE))
-VLOOKUP($S48,附表2_火險200RP地震非比例層調整係數!$B:$AF,MATCH($D48,附表2_火險200RP地震非比例層調整係數!$1:$1,0)-1,FALSE)*(S48/100-M48/G48)*100
-VLOOKUP($R48,附表2_火險200RP地震非比例層調整係數!$B:$AF,MATCH($D48,附表2_火險200RP地震非比例層調整係數!$1:$1,0)-1,FALSE)*(1-(R48/100-L48/G48)*100),
IF(C48="E1",VLOOKUP($S48,附表2_工程險200RP地震非比例層調整係數!$B$1:$AF$101,MATCH($D48&amp;"a",附表2_工程險200RP地震非比例層調整係數!$1:$1,0)-1,FALSE)
-IF($R48-1&lt;=0,0,VLOOKUP($R48-1,附表2_工程險200RP地震非比例層調整係數!$B$1:$AF$101,MATCH($D48&amp;"a",附表2_工程險200RP地震非比例層調整係數!$1:$1,0)-1,FALSE))
-VLOOKUP($S48,附表2_工程險200RP地震非比例層調整係數!$B$1:$AF$101,MATCH($D48,附表2_工程險200RP地震非比例層調整係數!$1:$1,0)-1,FALSE)*(S48/100-M48/G48)*100
-VLOOKUP($R48,附表2_工程險200RP地震非比例層調整係數!$B$1:$AF$101,MATCH($D48,附表2_工程險200RP地震非比例層調整係數!$1:$1,0)-1,FALSE)*(1-(R48/100-L48/G48)*100),
IF(C48="E2",VLOOKUP($S48,附表2_工程險200RP地震非比例層調整係數!$B$111:$AF$211,MATCH($D48&amp;"a",附表2_工程險200RP地震非比例層調整係數!$1:$1,0)-1,FALSE)
-IF($R48-1&lt;=0,0,VLOOKUP($R48-1,附表2_工程險200RP地震非比例層調整係數!$B$111:$AF$211,MATCH($D48&amp;"a",附表2_工程險200RP地震非比例層調整係數!$1:$1,0)-1,FALSE))
-VLOOKUP($S48,附表2_工程險200RP地震非比例層調整係數!$B$111:$AF$211,MATCH($D48,附表2_工程險200RP地震非比例層調整係數!$1:$1,0)-1,FALSE)*(S48/100-M48/G48)*100
-VLOOKUP($R48,附表2_工程險200RP地震非比例層調整係數!$B$111:$AF$211,MATCH($D48,附表2_工程險200RP地震非比例層調整係數!$1:$1,0)-1,FALSE)*(1-(R48/100-L48/G48)*100),0))))</f>
        <v>0</v>
      </c>
      <c r="V48" s="40">
        <f t="shared" si="5"/>
        <v>0</v>
      </c>
      <c r="W48" s="40">
        <f t="shared" si="6"/>
        <v>0</v>
      </c>
      <c r="X48" s="40">
        <f t="shared" si="7"/>
        <v>0</v>
      </c>
      <c r="Y48" s="40">
        <f t="shared" si="8"/>
        <v>0</v>
      </c>
    </row>
    <row r="49" spans="1:25" s="8" customFormat="1" ht="15.75" x14ac:dyDescent="0.25">
      <c r="A49" s="32" t="str">
        <f t="shared" si="4"/>
        <v/>
      </c>
      <c r="B49" s="33"/>
      <c r="C49" s="33"/>
      <c r="D49" s="33"/>
      <c r="E49" s="34"/>
      <c r="F49" s="34"/>
      <c r="G49" s="35"/>
      <c r="H49" s="42"/>
      <c r="I49" s="42"/>
      <c r="J49" s="42"/>
      <c r="K49" s="42"/>
      <c r="L49" s="34"/>
      <c r="M49" s="34"/>
      <c r="N49" s="36">
        <f t="shared" si="11"/>
        <v>0</v>
      </c>
      <c r="O49" s="36">
        <f t="shared" si="12"/>
        <v>0</v>
      </c>
      <c r="P49" s="37">
        <f t="shared" si="9"/>
        <v>0</v>
      </c>
      <c r="Q49" s="37">
        <f t="shared" si="10"/>
        <v>0</v>
      </c>
      <c r="R49" s="38">
        <f t="shared" si="13"/>
        <v>0</v>
      </c>
      <c r="S49" s="38">
        <f t="shared" si="14"/>
        <v>0</v>
      </c>
      <c r="T49" s="39">
        <f>IF(OR(E49="QS",B49=""),0,
VLOOKUP($S49,附表2_火險100RP地震非比例層調整係數!$B:$AF,MATCH($D49&amp;"a",附表2_火險100RP地震非比例層調整係數!$1:$1,0)-1,FALSE)
-IF($R49-1&lt;=0,0,VLOOKUP($R49-1,附表2_火險100RP地震非比例層調整係數!$B:$AF,MATCH($D49&amp;"a",附表2_火險100RP地震非比例層調整係數!$1:$1,0)-1,FALSE))
-VLOOKUP($S49,附表2_火險100RP地震非比例層調整係數!$B:$AF,MATCH($D49,附表2_火險100RP地震非比例層調整係數!$1:$1,0)-1,FALSE)*(S49/100-M49/G49)*100
-VLOOKUP($R49,附表2_火險100RP地震非比例層調整係數!$B:$AF,MATCH($D49,附表2_火險100RP地震非比例層調整係數!$1:$1,0)-1,FALSE)*(1-(R49/100-L49/G49)*100)
)</f>
        <v>0</v>
      </c>
      <c r="U49" s="39">
        <f>IF(OR(E49="QS",B49=""),0,
IF(C49="F",VLOOKUP($S49,附表2_火險200RP地震非比例層調整係數!$B:$AF,MATCH($D49&amp;"a",附表2_火險200RP地震非比例層調整係數!$1:$1,0)-1,FALSE)
-IF($R49-1&lt;=0,0,VLOOKUP($R49-1,附表2_火險200RP地震非比例層調整係數!$B:$AF,MATCH($D49&amp;"a",附表2_火險200RP地震非比例層調整係數!$1:$1,0)-1,FALSE))
-VLOOKUP($S49,附表2_火險200RP地震非比例層調整係數!$B:$AF,MATCH($D49,附表2_火險200RP地震非比例層調整係數!$1:$1,0)-1,FALSE)*(S49/100-M49/G49)*100
-VLOOKUP($R49,附表2_火險200RP地震非比例層調整係數!$B:$AF,MATCH($D49,附表2_火險200RP地震非比例層調整係數!$1:$1,0)-1,FALSE)*(1-(R49/100-L49/G49)*100),
IF(C49="E1",VLOOKUP($S49,附表2_工程險200RP地震非比例層調整係數!$B$1:$AF$101,MATCH($D49&amp;"a",附表2_工程險200RP地震非比例層調整係數!$1:$1,0)-1,FALSE)
-IF($R49-1&lt;=0,0,VLOOKUP($R49-1,附表2_工程險200RP地震非比例層調整係數!$B$1:$AF$101,MATCH($D49&amp;"a",附表2_工程險200RP地震非比例層調整係數!$1:$1,0)-1,FALSE))
-VLOOKUP($S49,附表2_工程險200RP地震非比例層調整係數!$B$1:$AF$101,MATCH($D49,附表2_工程險200RP地震非比例層調整係數!$1:$1,0)-1,FALSE)*(S49/100-M49/G49)*100
-VLOOKUP($R49,附表2_工程險200RP地震非比例層調整係數!$B$1:$AF$101,MATCH($D49,附表2_工程險200RP地震非比例層調整係數!$1:$1,0)-1,FALSE)*(1-(R49/100-L49/G49)*100),
IF(C49="E2",VLOOKUP($S49,附表2_工程險200RP地震非比例層調整係數!$B$111:$AF$211,MATCH($D49&amp;"a",附表2_工程險200RP地震非比例層調整係數!$1:$1,0)-1,FALSE)
-IF($R49-1&lt;=0,0,VLOOKUP($R49-1,附表2_工程險200RP地震非比例層調整係數!$B$111:$AF$211,MATCH($D49&amp;"a",附表2_工程險200RP地震非比例層調整係數!$1:$1,0)-1,FALSE))
-VLOOKUP($S49,附表2_工程險200RP地震非比例層調整係數!$B$111:$AF$211,MATCH($D49,附表2_工程險200RP地震非比例層調整係數!$1:$1,0)-1,FALSE)*(S49/100-M49/G49)*100
-VLOOKUP($R49,附表2_工程險200RP地震非比例層調整係數!$B$111:$AF$211,MATCH($D49,附表2_工程險200RP地震非比例層調整係數!$1:$1,0)-1,FALSE)*(1-(R49/100-L49/G49)*100),0))))</f>
        <v>0</v>
      </c>
      <c r="V49" s="40">
        <f t="shared" si="5"/>
        <v>0</v>
      </c>
      <c r="W49" s="40">
        <f t="shared" si="6"/>
        <v>0</v>
      </c>
      <c r="X49" s="40">
        <f t="shared" si="7"/>
        <v>0</v>
      </c>
      <c r="Y49" s="40">
        <f t="shared" si="8"/>
        <v>0</v>
      </c>
    </row>
    <row r="50" spans="1:25" s="8" customFormat="1" ht="15.75" x14ac:dyDescent="0.25">
      <c r="A50" s="32" t="str">
        <f t="shared" si="4"/>
        <v/>
      </c>
      <c r="B50" s="33"/>
      <c r="C50" s="33"/>
      <c r="D50" s="33"/>
      <c r="E50" s="34"/>
      <c r="F50" s="34"/>
      <c r="G50" s="35"/>
      <c r="H50" s="42"/>
      <c r="I50" s="42"/>
      <c r="J50" s="42"/>
      <c r="K50" s="42"/>
      <c r="L50" s="34"/>
      <c r="M50" s="34"/>
      <c r="N50" s="36">
        <f t="shared" si="11"/>
        <v>0</v>
      </c>
      <c r="O50" s="36">
        <f t="shared" si="12"/>
        <v>0</v>
      </c>
      <c r="P50" s="37">
        <f t="shared" si="9"/>
        <v>0</v>
      </c>
      <c r="Q50" s="37">
        <f t="shared" si="10"/>
        <v>0</v>
      </c>
      <c r="R50" s="38">
        <f t="shared" si="13"/>
        <v>0</v>
      </c>
      <c r="S50" s="38">
        <f t="shared" si="14"/>
        <v>0</v>
      </c>
      <c r="T50" s="39">
        <f>IF(OR(E50="QS",B50=""),0,
VLOOKUP($S50,附表2_火險100RP地震非比例層調整係數!$B:$AF,MATCH($D50&amp;"a",附表2_火險100RP地震非比例層調整係數!$1:$1,0)-1,FALSE)
-IF($R50-1&lt;=0,0,VLOOKUP($R50-1,附表2_火險100RP地震非比例層調整係數!$B:$AF,MATCH($D50&amp;"a",附表2_火險100RP地震非比例層調整係數!$1:$1,0)-1,FALSE))
-VLOOKUP($S50,附表2_火險100RP地震非比例層調整係數!$B:$AF,MATCH($D50,附表2_火險100RP地震非比例層調整係數!$1:$1,0)-1,FALSE)*(S50/100-M50/G50)*100
-VLOOKUP($R50,附表2_火險100RP地震非比例層調整係數!$B:$AF,MATCH($D50,附表2_火險100RP地震非比例層調整係數!$1:$1,0)-1,FALSE)*(1-(R50/100-L50/G50)*100)
)</f>
        <v>0</v>
      </c>
      <c r="U50" s="39">
        <f>IF(OR(E50="QS",B50=""),0,
IF(C50="F",VLOOKUP($S50,附表2_火險200RP地震非比例層調整係數!$B:$AF,MATCH($D50&amp;"a",附表2_火險200RP地震非比例層調整係數!$1:$1,0)-1,FALSE)
-IF($R50-1&lt;=0,0,VLOOKUP($R50-1,附表2_火險200RP地震非比例層調整係數!$B:$AF,MATCH($D50&amp;"a",附表2_火險200RP地震非比例層調整係數!$1:$1,0)-1,FALSE))
-VLOOKUP($S50,附表2_火險200RP地震非比例層調整係數!$B:$AF,MATCH($D50,附表2_火險200RP地震非比例層調整係數!$1:$1,0)-1,FALSE)*(S50/100-M50/G50)*100
-VLOOKUP($R50,附表2_火險200RP地震非比例層調整係數!$B:$AF,MATCH($D50,附表2_火險200RP地震非比例層調整係數!$1:$1,0)-1,FALSE)*(1-(R50/100-L50/G50)*100),
IF(C50="E1",VLOOKUP($S50,附表2_工程險200RP地震非比例層調整係數!$B$1:$AF$101,MATCH($D50&amp;"a",附表2_工程險200RP地震非比例層調整係數!$1:$1,0)-1,FALSE)
-IF($R50-1&lt;=0,0,VLOOKUP($R50-1,附表2_工程險200RP地震非比例層調整係數!$B$1:$AF$101,MATCH($D50&amp;"a",附表2_工程險200RP地震非比例層調整係數!$1:$1,0)-1,FALSE))
-VLOOKUP($S50,附表2_工程險200RP地震非比例層調整係數!$B$1:$AF$101,MATCH($D50,附表2_工程險200RP地震非比例層調整係數!$1:$1,0)-1,FALSE)*(S50/100-M50/G50)*100
-VLOOKUP($R50,附表2_工程險200RP地震非比例層調整係數!$B$1:$AF$101,MATCH($D50,附表2_工程險200RP地震非比例層調整係數!$1:$1,0)-1,FALSE)*(1-(R50/100-L50/G50)*100),
IF(C50="E2",VLOOKUP($S50,附表2_工程險200RP地震非比例層調整係數!$B$111:$AF$211,MATCH($D50&amp;"a",附表2_工程險200RP地震非比例層調整係數!$1:$1,0)-1,FALSE)
-IF($R50-1&lt;=0,0,VLOOKUP($R50-1,附表2_工程險200RP地震非比例層調整係數!$B$111:$AF$211,MATCH($D50&amp;"a",附表2_工程險200RP地震非比例層調整係數!$1:$1,0)-1,FALSE))
-VLOOKUP($S50,附表2_工程險200RP地震非比例層調整係數!$B$111:$AF$211,MATCH($D50,附表2_工程險200RP地震非比例層調整係數!$1:$1,0)-1,FALSE)*(S50/100-M50/G50)*100
-VLOOKUP($R50,附表2_工程險200RP地震非比例層調整係數!$B$111:$AF$211,MATCH($D50,附表2_工程險200RP地震非比例層調整係數!$1:$1,0)-1,FALSE)*(1-(R50/100-L50/G50)*100),0))))</f>
        <v>0</v>
      </c>
      <c r="V50" s="40">
        <f t="shared" si="5"/>
        <v>0</v>
      </c>
      <c r="W50" s="40">
        <f t="shared" si="6"/>
        <v>0</v>
      </c>
      <c r="X50" s="40">
        <f t="shared" si="7"/>
        <v>0</v>
      </c>
      <c r="Y50" s="40">
        <f t="shared" si="8"/>
        <v>0</v>
      </c>
    </row>
    <row r="51" spans="1:25" s="8" customFormat="1" ht="15.75" x14ac:dyDescent="0.25">
      <c r="A51" s="32" t="str">
        <f t="shared" si="4"/>
        <v/>
      </c>
      <c r="B51" s="33"/>
      <c r="C51" s="33"/>
      <c r="D51" s="33"/>
      <c r="E51" s="34"/>
      <c r="F51" s="34"/>
      <c r="G51" s="35"/>
      <c r="H51" s="42"/>
      <c r="I51" s="42"/>
      <c r="J51" s="42"/>
      <c r="K51" s="42"/>
      <c r="L51" s="34"/>
      <c r="M51" s="34"/>
      <c r="N51" s="36">
        <f t="shared" si="11"/>
        <v>0</v>
      </c>
      <c r="O51" s="36">
        <f t="shared" si="12"/>
        <v>0</v>
      </c>
      <c r="P51" s="37">
        <f t="shared" si="9"/>
        <v>0</v>
      </c>
      <c r="Q51" s="37">
        <f t="shared" si="10"/>
        <v>0</v>
      </c>
      <c r="R51" s="38">
        <f t="shared" si="13"/>
        <v>0</v>
      </c>
      <c r="S51" s="38">
        <f t="shared" si="14"/>
        <v>0</v>
      </c>
      <c r="T51" s="39">
        <f>IF(OR(E51="QS",B51=""),0,
VLOOKUP($S51,附表2_火險100RP地震非比例層調整係數!$B:$AF,MATCH($D51&amp;"a",附表2_火險100RP地震非比例層調整係數!$1:$1,0)-1,FALSE)
-IF($R51-1&lt;=0,0,VLOOKUP($R51-1,附表2_火險100RP地震非比例層調整係數!$B:$AF,MATCH($D51&amp;"a",附表2_火險100RP地震非比例層調整係數!$1:$1,0)-1,FALSE))
-VLOOKUP($S51,附表2_火險100RP地震非比例層調整係數!$B:$AF,MATCH($D51,附表2_火險100RP地震非比例層調整係數!$1:$1,0)-1,FALSE)*(S51/100-M51/G51)*100
-VLOOKUP($R51,附表2_火險100RP地震非比例層調整係數!$B:$AF,MATCH($D51,附表2_火險100RP地震非比例層調整係數!$1:$1,0)-1,FALSE)*(1-(R51/100-L51/G51)*100)
)</f>
        <v>0</v>
      </c>
      <c r="U51" s="39">
        <f>IF(OR(E51="QS",B51=""),0,
IF(C51="F",VLOOKUP($S51,附表2_火險200RP地震非比例層調整係數!$B:$AF,MATCH($D51&amp;"a",附表2_火險200RP地震非比例層調整係數!$1:$1,0)-1,FALSE)
-IF($R51-1&lt;=0,0,VLOOKUP($R51-1,附表2_火險200RP地震非比例層調整係數!$B:$AF,MATCH($D51&amp;"a",附表2_火險200RP地震非比例層調整係數!$1:$1,0)-1,FALSE))
-VLOOKUP($S51,附表2_火險200RP地震非比例層調整係數!$B:$AF,MATCH($D51,附表2_火險200RP地震非比例層調整係數!$1:$1,0)-1,FALSE)*(S51/100-M51/G51)*100
-VLOOKUP($R51,附表2_火險200RP地震非比例層調整係數!$B:$AF,MATCH($D51,附表2_火險200RP地震非比例層調整係數!$1:$1,0)-1,FALSE)*(1-(R51/100-L51/G51)*100),
IF(C51="E1",VLOOKUP($S51,附表2_工程險200RP地震非比例層調整係數!$B$1:$AF$101,MATCH($D51&amp;"a",附表2_工程險200RP地震非比例層調整係數!$1:$1,0)-1,FALSE)
-IF($R51-1&lt;=0,0,VLOOKUP($R51-1,附表2_工程險200RP地震非比例層調整係數!$B$1:$AF$101,MATCH($D51&amp;"a",附表2_工程險200RP地震非比例層調整係數!$1:$1,0)-1,FALSE))
-VLOOKUP($S51,附表2_工程險200RP地震非比例層調整係數!$B$1:$AF$101,MATCH($D51,附表2_工程險200RP地震非比例層調整係數!$1:$1,0)-1,FALSE)*(S51/100-M51/G51)*100
-VLOOKUP($R51,附表2_工程險200RP地震非比例層調整係數!$B$1:$AF$101,MATCH($D51,附表2_工程險200RP地震非比例層調整係數!$1:$1,0)-1,FALSE)*(1-(R51/100-L51/G51)*100),
IF(C51="E2",VLOOKUP($S51,附表2_工程險200RP地震非比例層調整係數!$B$111:$AF$211,MATCH($D51&amp;"a",附表2_工程險200RP地震非比例層調整係數!$1:$1,0)-1,FALSE)
-IF($R51-1&lt;=0,0,VLOOKUP($R51-1,附表2_工程險200RP地震非比例層調整係數!$B$111:$AF$211,MATCH($D51&amp;"a",附表2_工程險200RP地震非比例層調整係數!$1:$1,0)-1,FALSE))
-VLOOKUP($S51,附表2_工程險200RP地震非比例層調整係數!$B$111:$AF$211,MATCH($D51,附表2_工程險200RP地震非比例層調整係數!$1:$1,0)-1,FALSE)*(S51/100-M51/G51)*100
-VLOOKUP($R51,附表2_工程險200RP地震非比例層調整係數!$B$111:$AF$211,MATCH($D51,附表2_工程險200RP地震非比例層調整係數!$1:$1,0)-1,FALSE)*(1-(R51/100-L51/G51)*100),0))))</f>
        <v>0</v>
      </c>
      <c r="V51" s="40">
        <f t="shared" si="5"/>
        <v>0</v>
      </c>
      <c r="W51" s="40">
        <f t="shared" si="6"/>
        <v>0</v>
      </c>
      <c r="X51" s="40">
        <f t="shared" si="7"/>
        <v>0</v>
      </c>
      <c r="Y51" s="40">
        <f t="shared" si="8"/>
        <v>0</v>
      </c>
    </row>
    <row r="52" spans="1:25" s="8" customFormat="1" ht="15.75" x14ac:dyDescent="0.25">
      <c r="A52" s="32" t="str">
        <f t="shared" si="4"/>
        <v/>
      </c>
      <c r="B52" s="33"/>
      <c r="C52" s="33"/>
      <c r="D52" s="33"/>
      <c r="E52" s="34"/>
      <c r="F52" s="34"/>
      <c r="G52" s="35"/>
      <c r="H52" s="42"/>
      <c r="I52" s="42"/>
      <c r="J52" s="42"/>
      <c r="K52" s="42"/>
      <c r="L52" s="34"/>
      <c r="M52" s="34"/>
      <c r="N52" s="36">
        <f t="shared" si="11"/>
        <v>0</v>
      </c>
      <c r="O52" s="36">
        <f t="shared" si="12"/>
        <v>0</v>
      </c>
      <c r="P52" s="37">
        <f t="shared" si="9"/>
        <v>0</v>
      </c>
      <c r="Q52" s="37">
        <f t="shared" si="10"/>
        <v>0</v>
      </c>
      <c r="R52" s="38">
        <f t="shared" si="13"/>
        <v>0</v>
      </c>
      <c r="S52" s="38">
        <f t="shared" si="14"/>
        <v>0</v>
      </c>
      <c r="T52" s="39">
        <f>IF(OR(E52="QS",B52=""),0,
VLOOKUP($S52,附表2_火險100RP地震非比例層調整係數!$B:$AF,MATCH($D52&amp;"a",附表2_火險100RP地震非比例層調整係數!$1:$1,0)-1,FALSE)
-IF($R52-1&lt;=0,0,VLOOKUP($R52-1,附表2_火險100RP地震非比例層調整係數!$B:$AF,MATCH($D52&amp;"a",附表2_火險100RP地震非比例層調整係數!$1:$1,0)-1,FALSE))
-VLOOKUP($S52,附表2_火險100RP地震非比例層調整係數!$B:$AF,MATCH($D52,附表2_火險100RP地震非比例層調整係數!$1:$1,0)-1,FALSE)*(S52/100-M52/G52)*100
-VLOOKUP($R52,附表2_火險100RP地震非比例層調整係數!$B:$AF,MATCH($D52,附表2_火險100RP地震非比例層調整係數!$1:$1,0)-1,FALSE)*(1-(R52/100-L52/G52)*100)
)</f>
        <v>0</v>
      </c>
      <c r="U52" s="39">
        <f>IF(OR(E52="QS",B52=""),0,
IF(C52="F",VLOOKUP($S52,附表2_火險200RP地震非比例層調整係數!$B:$AF,MATCH($D52&amp;"a",附表2_火險200RP地震非比例層調整係數!$1:$1,0)-1,FALSE)
-IF($R52-1&lt;=0,0,VLOOKUP($R52-1,附表2_火險200RP地震非比例層調整係數!$B:$AF,MATCH($D52&amp;"a",附表2_火險200RP地震非比例層調整係數!$1:$1,0)-1,FALSE))
-VLOOKUP($S52,附表2_火險200RP地震非比例層調整係數!$B:$AF,MATCH($D52,附表2_火險200RP地震非比例層調整係數!$1:$1,0)-1,FALSE)*(S52/100-M52/G52)*100
-VLOOKUP($R52,附表2_火險200RP地震非比例層調整係數!$B:$AF,MATCH($D52,附表2_火險200RP地震非比例層調整係數!$1:$1,0)-1,FALSE)*(1-(R52/100-L52/G52)*100),
IF(C52="E1",VLOOKUP($S52,附表2_工程險200RP地震非比例層調整係數!$B$1:$AF$101,MATCH($D52&amp;"a",附表2_工程險200RP地震非比例層調整係數!$1:$1,0)-1,FALSE)
-IF($R52-1&lt;=0,0,VLOOKUP($R52-1,附表2_工程險200RP地震非比例層調整係數!$B$1:$AF$101,MATCH($D52&amp;"a",附表2_工程險200RP地震非比例層調整係數!$1:$1,0)-1,FALSE))
-VLOOKUP($S52,附表2_工程險200RP地震非比例層調整係數!$B$1:$AF$101,MATCH($D52,附表2_工程險200RP地震非比例層調整係數!$1:$1,0)-1,FALSE)*(S52/100-M52/G52)*100
-VLOOKUP($R52,附表2_工程險200RP地震非比例層調整係數!$B$1:$AF$101,MATCH($D52,附表2_工程險200RP地震非比例層調整係數!$1:$1,0)-1,FALSE)*(1-(R52/100-L52/G52)*100),
IF(C52="E2",VLOOKUP($S52,附表2_工程險200RP地震非比例層調整係數!$B$111:$AF$211,MATCH($D52&amp;"a",附表2_工程險200RP地震非比例層調整係數!$1:$1,0)-1,FALSE)
-IF($R52-1&lt;=0,0,VLOOKUP($R52-1,附表2_工程險200RP地震非比例層調整係數!$B$111:$AF$211,MATCH($D52&amp;"a",附表2_工程險200RP地震非比例層調整係數!$1:$1,0)-1,FALSE))
-VLOOKUP($S52,附表2_工程險200RP地震非比例層調整係數!$B$111:$AF$211,MATCH($D52,附表2_工程險200RP地震非比例層調整係數!$1:$1,0)-1,FALSE)*(S52/100-M52/G52)*100
-VLOOKUP($R52,附表2_工程險200RP地震非比例層調整係數!$B$111:$AF$211,MATCH($D52,附表2_工程險200RP地震非比例層調整係數!$1:$1,0)-1,FALSE)*(1-(R52/100-L52/G52)*100),0))))</f>
        <v>0</v>
      </c>
      <c r="V52" s="40">
        <f t="shared" si="5"/>
        <v>0</v>
      </c>
      <c r="W52" s="40">
        <f t="shared" si="6"/>
        <v>0</v>
      </c>
      <c r="X52" s="40">
        <f t="shared" si="7"/>
        <v>0</v>
      </c>
      <c r="Y52" s="40">
        <f t="shared" si="8"/>
        <v>0</v>
      </c>
    </row>
    <row r="53" spans="1:25" s="8" customFormat="1" ht="15.75" x14ac:dyDescent="0.25">
      <c r="A53" s="32" t="str">
        <f t="shared" si="4"/>
        <v/>
      </c>
      <c r="B53" s="33"/>
      <c r="C53" s="33"/>
      <c r="D53" s="33"/>
      <c r="E53" s="34"/>
      <c r="F53" s="34"/>
      <c r="G53" s="35"/>
      <c r="H53" s="42"/>
      <c r="I53" s="42"/>
      <c r="J53" s="42"/>
      <c r="K53" s="42"/>
      <c r="L53" s="34"/>
      <c r="M53" s="34"/>
      <c r="N53" s="36">
        <f t="shared" si="11"/>
        <v>0</v>
      </c>
      <c r="O53" s="36">
        <f t="shared" si="12"/>
        <v>0</v>
      </c>
      <c r="P53" s="37">
        <f t="shared" si="9"/>
        <v>0</v>
      </c>
      <c r="Q53" s="37">
        <f t="shared" si="10"/>
        <v>0</v>
      </c>
      <c r="R53" s="38">
        <f t="shared" si="13"/>
        <v>0</v>
      </c>
      <c r="S53" s="38">
        <f t="shared" si="14"/>
        <v>0</v>
      </c>
      <c r="T53" s="39">
        <f>IF(OR(E53="QS",B53=""),0,
VLOOKUP($S53,附表2_火險100RP地震非比例層調整係數!$B:$AF,MATCH($D53&amp;"a",附表2_火險100RP地震非比例層調整係數!$1:$1,0)-1,FALSE)
-IF($R53-1&lt;=0,0,VLOOKUP($R53-1,附表2_火險100RP地震非比例層調整係數!$B:$AF,MATCH($D53&amp;"a",附表2_火險100RP地震非比例層調整係數!$1:$1,0)-1,FALSE))
-VLOOKUP($S53,附表2_火險100RP地震非比例層調整係數!$B:$AF,MATCH($D53,附表2_火險100RP地震非比例層調整係數!$1:$1,0)-1,FALSE)*(S53/100-M53/G53)*100
-VLOOKUP($R53,附表2_火險100RP地震非比例層調整係數!$B:$AF,MATCH($D53,附表2_火險100RP地震非比例層調整係數!$1:$1,0)-1,FALSE)*(1-(R53/100-L53/G53)*100)
)</f>
        <v>0</v>
      </c>
      <c r="U53" s="39">
        <f>IF(OR(E53="QS",B53=""),0,
IF(C53="F",VLOOKUP($S53,附表2_火險200RP地震非比例層調整係數!$B:$AF,MATCH($D53&amp;"a",附表2_火險200RP地震非比例層調整係數!$1:$1,0)-1,FALSE)
-IF($R53-1&lt;=0,0,VLOOKUP($R53-1,附表2_火險200RP地震非比例層調整係數!$B:$AF,MATCH($D53&amp;"a",附表2_火險200RP地震非比例層調整係數!$1:$1,0)-1,FALSE))
-VLOOKUP($S53,附表2_火險200RP地震非比例層調整係數!$B:$AF,MATCH($D53,附表2_火險200RP地震非比例層調整係數!$1:$1,0)-1,FALSE)*(S53/100-M53/G53)*100
-VLOOKUP($R53,附表2_火險200RP地震非比例層調整係數!$B:$AF,MATCH($D53,附表2_火險200RP地震非比例層調整係數!$1:$1,0)-1,FALSE)*(1-(R53/100-L53/G53)*100),
IF(C53="E1",VLOOKUP($S53,附表2_工程險200RP地震非比例層調整係數!$B$1:$AF$101,MATCH($D53&amp;"a",附表2_工程險200RP地震非比例層調整係數!$1:$1,0)-1,FALSE)
-IF($R53-1&lt;=0,0,VLOOKUP($R53-1,附表2_工程險200RP地震非比例層調整係數!$B$1:$AF$101,MATCH($D53&amp;"a",附表2_工程險200RP地震非比例層調整係數!$1:$1,0)-1,FALSE))
-VLOOKUP($S53,附表2_工程險200RP地震非比例層調整係數!$B$1:$AF$101,MATCH($D53,附表2_工程險200RP地震非比例層調整係數!$1:$1,0)-1,FALSE)*(S53/100-M53/G53)*100
-VLOOKUP($R53,附表2_工程險200RP地震非比例層調整係數!$B$1:$AF$101,MATCH($D53,附表2_工程險200RP地震非比例層調整係數!$1:$1,0)-1,FALSE)*(1-(R53/100-L53/G53)*100),
IF(C53="E2",VLOOKUP($S53,附表2_工程險200RP地震非比例層調整係數!$B$111:$AF$211,MATCH($D53&amp;"a",附表2_工程險200RP地震非比例層調整係數!$1:$1,0)-1,FALSE)
-IF($R53-1&lt;=0,0,VLOOKUP($R53-1,附表2_工程險200RP地震非比例層調整係數!$B$111:$AF$211,MATCH($D53&amp;"a",附表2_工程險200RP地震非比例層調整係數!$1:$1,0)-1,FALSE))
-VLOOKUP($S53,附表2_工程險200RP地震非比例層調整係數!$B$111:$AF$211,MATCH($D53,附表2_工程險200RP地震非比例層調整係數!$1:$1,0)-1,FALSE)*(S53/100-M53/G53)*100
-VLOOKUP($R53,附表2_工程險200RP地震非比例層調整係數!$B$111:$AF$211,MATCH($D53,附表2_工程險200RP地震非比例層調整係數!$1:$1,0)-1,FALSE)*(1-(R53/100-L53/G53)*100),0))))</f>
        <v>0</v>
      </c>
      <c r="V53" s="40">
        <f t="shared" si="5"/>
        <v>0</v>
      </c>
      <c r="W53" s="40">
        <f t="shared" si="6"/>
        <v>0</v>
      </c>
      <c r="X53" s="40">
        <f t="shared" si="7"/>
        <v>0</v>
      </c>
      <c r="Y53" s="40">
        <f t="shared" si="8"/>
        <v>0</v>
      </c>
    </row>
    <row r="54" spans="1:25" s="8" customFormat="1" ht="15.75" x14ac:dyDescent="0.25">
      <c r="A54" s="32" t="str">
        <f t="shared" si="4"/>
        <v/>
      </c>
      <c r="B54" s="33"/>
      <c r="C54" s="33"/>
      <c r="D54" s="33"/>
      <c r="E54" s="34"/>
      <c r="F54" s="34"/>
      <c r="G54" s="35"/>
      <c r="H54" s="42"/>
      <c r="I54" s="42"/>
      <c r="J54" s="42"/>
      <c r="K54" s="42"/>
      <c r="L54" s="34"/>
      <c r="M54" s="34"/>
      <c r="N54" s="36">
        <f t="shared" si="11"/>
        <v>0</v>
      </c>
      <c r="O54" s="36">
        <f t="shared" si="12"/>
        <v>0</v>
      </c>
      <c r="P54" s="37">
        <f t="shared" si="9"/>
        <v>0</v>
      </c>
      <c r="Q54" s="37">
        <f t="shared" si="10"/>
        <v>0</v>
      </c>
      <c r="R54" s="38">
        <f t="shared" si="13"/>
        <v>0</v>
      </c>
      <c r="S54" s="38">
        <f t="shared" si="14"/>
        <v>0</v>
      </c>
      <c r="T54" s="39">
        <f>IF(OR(E54="QS",B54=""),0,
VLOOKUP($S54,附表2_火險100RP地震非比例層調整係數!$B:$AF,MATCH($D54&amp;"a",附表2_火險100RP地震非比例層調整係數!$1:$1,0)-1,FALSE)
-IF($R54-1&lt;=0,0,VLOOKUP($R54-1,附表2_火險100RP地震非比例層調整係數!$B:$AF,MATCH($D54&amp;"a",附表2_火險100RP地震非比例層調整係數!$1:$1,0)-1,FALSE))
-VLOOKUP($S54,附表2_火險100RP地震非比例層調整係數!$B:$AF,MATCH($D54,附表2_火險100RP地震非比例層調整係數!$1:$1,0)-1,FALSE)*(S54/100-M54/G54)*100
-VLOOKUP($R54,附表2_火險100RP地震非比例層調整係數!$B:$AF,MATCH($D54,附表2_火險100RP地震非比例層調整係數!$1:$1,0)-1,FALSE)*(1-(R54/100-L54/G54)*100)
)</f>
        <v>0</v>
      </c>
      <c r="U54" s="39">
        <f>IF(OR(E54="QS",B54=""),0,
IF(C54="F",VLOOKUP($S54,附表2_火險200RP地震非比例層調整係數!$B:$AF,MATCH($D54&amp;"a",附表2_火險200RP地震非比例層調整係數!$1:$1,0)-1,FALSE)
-IF($R54-1&lt;=0,0,VLOOKUP($R54-1,附表2_火險200RP地震非比例層調整係數!$B:$AF,MATCH($D54&amp;"a",附表2_火險200RP地震非比例層調整係數!$1:$1,0)-1,FALSE))
-VLOOKUP($S54,附表2_火險200RP地震非比例層調整係數!$B:$AF,MATCH($D54,附表2_火險200RP地震非比例層調整係數!$1:$1,0)-1,FALSE)*(S54/100-M54/G54)*100
-VLOOKUP($R54,附表2_火險200RP地震非比例層調整係數!$B:$AF,MATCH($D54,附表2_火險200RP地震非比例層調整係數!$1:$1,0)-1,FALSE)*(1-(R54/100-L54/G54)*100),
IF(C54="E1",VLOOKUP($S54,附表2_工程險200RP地震非比例層調整係數!$B$1:$AF$101,MATCH($D54&amp;"a",附表2_工程險200RP地震非比例層調整係數!$1:$1,0)-1,FALSE)
-IF($R54-1&lt;=0,0,VLOOKUP($R54-1,附表2_工程險200RP地震非比例層調整係數!$B$1:$AF$101,MATCH($D54&amp;"a",附表2_工程險200RP地震非比例層調整係數!$1:$1,0)-1,FALSE))
-VLOOKUP($S54,附表2_工程險200RP地震非比例層調整係數!$B$1:$AF$101,MATCH($D54,附表2_工程險200RP地震非比例層調整係數!$1:$1,0)-1,FALSE)*(S54/100-M54/G54)*100
-VLOOKUP($R54,附表2_工程險200RP地震非比例層調整係數!$B$1:$AF$101,MATCH($D54,附表2_工程險200RP地震非比例層調整係數!$1:$1,0)-1,FALSE)*(1-(R54/100-L54/G54)*100),
IF(C54="E2",VLOOKUP($S54,附表2_工程險200RP地震非比例層調整係數!$B$111:$AF$211,MATCH($D54&amp;"a",附表2_工程險200RP地震非比例層調整係數!$1:$1,0)-1,FALSE)
-IF($R54-1&lt;=0,0,VLOOKUP($R54-1,附表2_工程險200RP地震非比例層調整係數!$B$111:$AF$211,MATCH($D54&amp;"a",附表2_工程險200RP地震非比例層調整係數!$1:$1,0)-1,FALSE))
-VLOOKUP($S54,附表2_工程險200RP地震非比例層調整係數!$B$111:$AF$211,MATCH($D54,附表2_工程險200RP地震非比例層調整係數!$1:$1,0)-1,FALSE)*(S54/100-M54/G54)*100
-VLOOKUP($R54,附表2_工程險200RP地震非比例層調整係數!$B$111:$AF$211,MATCH($D54,附表2_工程險200RP地震非比例層調整係數!$1:$1,0)-1,FALSE)*(1-(R54/100-L54/G54)*100),0))))</f>
        <v>0</v>
      </c>
      <c r="V54" s="40">
        <f t="shared" si="5"/>
        <v>0</v>
      </c>
      <c r="W54" s="40">
        <f t="shared" si="6"/>
        <v>0</v>
      </c>
      <c r="X54" s="40">
        <f t="shared" si="7"/>
        <v>0</v>
      </c>
      <c r="Y54" s="40">
        <f t="shared" si="8"/>
        <v>0</v>
      </c>
    </row>
    <row r="55" spans="1:25" s="8" customFormat="1" ht="15.75" x14ac:dyDescent="0.25">
      <c r="A55" s="32" t="str">
        <f t="shared" si="4"/>
        <v/>
      </c>
      <c r="B55" s="33"/>
      <c r="C55" s="33"/>
      <c r="D55" s="33"/>
      <c r="E55" s="34"/>
      <c r="F55" s="34"/>
      <c r="G55" s="35"/>
      <c r="H55" s="42"/>
      <c r="I55" s="42"/>
      <c r="J55" s="42"/>
      <c r="K55" s="42"/>
      <c r="L55" s="34"/>
      <c r="M55" s="34"/>
      <c r="N55" s="36">
        <f t="shared" si="11"/>
        <v>0</v>
      </c>
      <c r="O55" s="36">
        <f t="shared" si="12"/>
        <v>0</v>
      </c>
      <c r="P55" s="37">
        <f t="shared" si="9"/>
        <v>0</v>
      </c>
      <c r="Q55" s="37">
        <f t="shared" si="10"/>
        <v>0</v>
      </c>
      <c r="R55" s="38">
        <f t="shared" si="13"/>
        <v>0</v>
      </c>
      <c r="S55" s="38">
        <f t="shared" si="14"/>
        <v>0</v>
      </c>
      <c r="T55" s="39">
        <f>IF(OR(E55="QS",B55=""),0,
VLOOKUP($S55,附表2_火險100RP地震非比例層調整係數!$B:$AF,MATCH($D55&amp;"a",附表2_火險100RP地震非比例層調整係數!$1:$1,0)-1,FALSE)
-IF($R55-1&lt;=0,0,VLOOKUP($R55-1,附表2_火險100RP地震非比例層調整係數!$B:$AF,MATCH($D55&amp;"a",附表2_火險100RP地震非比例層調整係數!$1:$1,0)-1,FALSE))
-VLOOKUP($S55,附表2_火險100RP地震非比例層調整係數!$B:$AF,MATCH($D55,附表2_火險100RP地震非比例層調整係數!$1:$1,0)-1,FALSE)*(S55/100-M55/G55)*100
-VLOOKUP($R55,附表2_火險100RP地震非比例層調整係數!$B:$AF,MATCH($D55,附表2_火險100RP地震非比例層調整係數!$1:$1,0)-1,FALSE)*(1-(R55/100-L55/G55)*100)
)</f>
        <v>0</v>
      </c>
      <c r="U55" s="39">
        <f>IF(OR(E55="QS",B55=""),0,
IF(C55="F",VLOOKUP($S55,附表2_火險200RP地震非比例層調整係數!$B:$AF,MATCH($D55&amp;"a",附表2_火險200RP地震非比例層調整係數!$1:$1,0)-1,FALSE)
-IF($R55-1&lt;=0,0,VLOOKUP($R55-1,附表2_火險200RP地震非比例層調整係數!$B:$AF,MATCH($D55&amp;"a",附表2_火險200RP地震非比例層調整係數!$1:$1,0)-1,FALSE))
-VLOOKUP($S55,附表2_火險200RP地震非比例層調整係數!$B:$AF,MATCH($D55,附表2_火險200RP地震非比例層調整係數!$1:$1,0)-1,FALSE)*(S55/100-M55/G55)*100
-VLOOKUP($R55,附表2_火險200RP地震非比例層調整係數!$B:$AF,MATCH($D55,附表2_火險200RP地震非比例層調整係數!$1:$1,0)-1,FALSE)*(1-(R55/100-L55/G55)*100),
IF(C55="E1",VLOOKUP($S55,附表2_工程險200RP地震非比例層調整係數!$B$1:$AF$101,MATCH($D55&amp;"a",附表2_工程險200RP地震非比例層調整係數!$1:$1,0)-1,FALSE)
-IF($R55-1&lt;=0,0,VLOOKUP($R55-1,附表2_工程險200RP地震非比例層調整係數!$B$1:$AF$101,MATCH($D55&amp;"a",附表2_工程險200RP地震非比例層調整係數!$1:$1,0)-1,FALSE))
-VLOOKUP($S55,附表2_工程險200RP地震非比例層調整係數!$B$1:$AF$101,MATCH($D55,附表2_工程險200RP地震非比例層調整係數!$1:$1,0)-1,FALSE)*(S55/100-M55/G55)*100
-VLOOKUP($R55,附表2_工程險200RP地震非比例層調整係數!$B$1:$AF$101,MATCH($D55,附表2_工程險200RP地震非比例層調整係數!$1:$1,0)-1,FALSE)*(1-(R55/100-L55/G55)*100),
IF(C55="E2",VLOOKUP($S55,附表2_工程險200RP地震非比例層調整係數!$B$111:$AF$211,MATCH($D55&amp;"a",附表2_工程險200RP地震非比例層調整係數!$1:$1,0)-1,FALSE)
-IF($R55-1&lt;=0,0,VLOOKUP($R55-1,附表2_工程險200RP地震非比例層調整係數!$B$111:$AF$211,MATCH($D55&amp;"a",附表2_工程險200RP地震非比例層調整係數!$1:$1,0)-1,FALSE))
-VLOOKUP($S55,附表2_工程險200RP地震非比例層調整係數!$B$111:$AF$211,MATCH($D55,附表2_工程險200RP地震非比例層調整係數!$1:$1,0)-1,FALSE)*(S55/100-M55/G55)*100
-VLOOKUP($R55,附表2_工程險200RP地震非比例層調整係數!$B$111:$AF$211,MATCH($D55,附表2_工程險200RP地震非比例層調整係數!$1:$1,0)-1,FALSE)*(1-(R55/100-L55/G55)*100),0))))</f>
        <v>0</v>
      </c>
      <c r="V55" s="40">
        <f t="shared" si="5"/>
        <v>0</v>
      </c>
      <c r="W55" s="40">
        <f t="shared" si="6"/>
        <v>0</v>
      </c>
      <c r="X55" s="40">
        <f t="shared" si="7"/>
        <v>0</v>
      </c>
      <c r="Y55" s="40">
        <f t="shared" si="8"/>
        <v>0</v>
      </c>
    </row>
    <row r="56" spans="1:25" s="8" customFormat="1" ht="15.75" x14ac:dyDescent="0.25">
      <c r="A56" s="32" t="str">
        <f t="shared" si="4"/>
        <v/>
      </c>
      <c r="B56" s="33"/>
      <c r="C56" s="33"/>
      <c r="D56" s="33"/>
      <c r="E56" s="34"/>
      <c r="F56" s="34"/>
      <c r="G56" s="35"/>
      <c r="H56" s="42"/>
      <c r="I56" s="42"/>
      <c r="J56" s="42"/>
      <c r="K56" s="42"/>
      <c r="L56" s="34"/>
      <c r="M56" s="34"/>
      <c r="N56" s="36">
        <f t="shared" si="11"/>
        <v>0</v>
      </c>
      <c r="O56" s="36">
        <f t="shared" si="12"/>
        <v>0</v>
      </c>
      <c r="P56" s="37">
        <f t="shared" si="9"/>
        <v>0</v>
      </c>
      <c r="Q56" s="37">
        <f t="shared" si="10"/>
        <v>0</v>
      </c>
      <c r="R56" s="38">
        <f t="shared" si="13"/>
        <v>0</v>
      </c>
      <c r="S56" s="38">
        <f t="shared" si="14"/>
        <v>0</v>
      </c>
      <c r="T56" s="39">
        <f>IF(OR(E56="QS",B56=""),0,
VLOOKUP($S56,附表2_火險100RP地震非比例層調整係數!$B:$AF,MATCH($D56&amp;"a",附表2_火險100RP地震非比例層調整係數!$1:$1,0)-1,FALSE)
-IF($R56-1&lt;=0,0,VLOOKUP($R56-1,附表2_火險100RP地震非比例層調整係數!$B:$AF,MATCH($D56&amp;"a",附表2_火險100RP地震非比例層調整係數!$1:$1,0)-1,FALSE))
-VLOOKUP($S56,附表2_火險100RP地震非比例層調整係數!$B:$AF,MATCH($D56,附表2_火險100RP地震非比例層調整係數!$1:$1,0)-1,FALSE)*(S56/100-M56/G56)*100
-VLOOKUP($R56,附表2_火險100RP地震非比例層調整係數!$B:$AF,MATCH($D56,附表2_火險100RP地震非比例層調整係數!$1:$1,0)-1,FALSE)*(1-(R56/100-L56/G56)*100)
)</f>
        <v>0</v>
      </c>
      <c r="U56" s="39">
        <f>IF(OR(E56="QS",B56=""),0,
IF(C56="F",VLOOKUP($S56,附表2_火險200RP地震非比例層調整係數!$B:$AF,MATCH($D56&amp;"a",附表2_火險200RP地震非比例層調整係數!$1:$1,0)-1,FALSE)
-IF($R56-1&lt;=0,0,VLOOKUP($R56-1,附表2_火險200RP地震非比例層調整係數!$B:$AF,MATCH($D56&amp;"a",附表2_火險200RP地震非比例層調整係數!$1:$1,0)-1,FALSE))
-VLOOKUP($S56,附表2_火險200RP地震非比例層調整係數!$B:$AF,MATCH($D56,附表2_火險200RP地震非比例層調整係數!$1:$1,0)-1,FALSE)*(S56/100-M56/G56)*100
-VLOOKUP($R56,附表2_火險200RP地震非比例層調整係數!$B:$AF,MATCH($D56,附表2_火險200RP地震非比例層調整係數!$1:$1,0)-1,FALSE)*(1-(R56/100-L56/G56)*100),
IF(C56="E1",VLOOKUP($S56,附表2_工程險200RP地震非比例層調整係數!$B$1:$AF$101,MATCH($D56&amp;"a",附表2_工程險200RP地震非比例層調整係數!$1:$1,0)-1,FALSE)
-IF($R56-1&lt;=0,0,VLOOKUP($R56-1,附表2_工程險200RP地震非比例層調整係數!$B$1:$AF$101,MATCH($D56&amp;"a",附表2_工程險200RP地震非比例層調整係數!$1:$1,0)-1,FALSE))
-VLOOKUP($S56,附表2_工程險200RP地震非比例層調整係數!$B$1:$AF$101,MATCH($D56,附表2_工程險200RP地震非比例層調整係數!$1:$1,0)-1,FALSE)*(S56/100-M56/G56)*100
-VLOOKUP($R56,附表2_工程險200RP地震非比例層調整係數!$B$1:$AF$101,MATCH($D56,附表2_工程險200RP地震非比例層調整係數!$1:$1,0)-1,FALSE)*(1-(R56/100-L56/G56)*100),
IF(C56="E2",VLOOKUP($S56,附表2_工程險200RP地震非比例層調整係數!$B$111:$AF$211,MATCH($D56&amp;"a",附表2_工程險200RP地震非比例層調整係數!$1:$1,0)-1,FALSE)
-IF($R56-1&lt;=0,0,VLOOKUP($R56-1,附表2_工程險200RP地震非比例層調整係數!$B$111:$AF$211,MATCH($D56&amp;"a",附表2_工程險200RP地震非比例層調整係數!$1:$1,0)-1,FALSE))
-VLOOKUP($S56,附表2_工程險200RP地震非比例層調整係數!$B$111:$AF$211,MATCH($D56,附表2_工程險200RP地震非比例層調整係數!$1:$1,0)-1,FALSE)*(S56/100-M56/G56)*100
-VLOOKUP($R56,附表2_工程險200RP地震非比例層調整係數!$B$111:$AF$211,MATCH($D56,附表2_工程險200RP地震非比例層調整係數!$1:$1,0)-1,FALSE)*(1-(R56/100-L56/G56)*100),0))))</f>
        <v>0</v>
      </c>
      <c r="V56" s="40">
        <f t="shared" si="5"/>
        <v>0</v>
      </c>
      <c r="W56" s="40">
        <f t="shared" si="6"/>
        <v>0</v>
      </c>
      <c r="X56" s="40">
        <f t="shared" si="7"/>
        <v>0</v>
      </c>
      <c r="Y56" s="40">
        <f t="shared" si="8"/>
        <v>0</v>
      </c>
    </row>
    <row r="57" spans="1:25" s="8" customFormat="1" ht="15.75" x14ac:dyDescent="0.25">
      <c r="A57" s="32" t="str">
        <f t="shared" si="4"/>
        <v/>
      </c>
      <c r="B57" s="33"/>
      <c r="C57" s="33"/>
      <c r="D57" s="33"/>
      <c r="E57" s="34"/>
      <c r="F57" s="34"/>
      <c r="G57" s="35"/>
      <c r="H57" s="42"/>
      <c r="I57" s="42"/>
      <c r="J57" s="42"/>
      <c r="K57" s="42"/>
      <c r="L57" s="34"/>
      <c r="M57" s="34"/>
      <c r="N57" s="36">
        <f t="shared" si="11"/>
        <v>0</v>
      </c>
      <c r="O57" s="36">
        <f t="shared" si="12"/>
        <v>0</v>
      </c>
      <c r="P57" s="37">
        <f t="shared" si="9"/>
        <v>0</v>
      </c>
      <c r="Q57" s="37">
        <f t="shared" si="10"/>
        <v>0</v>
      </c>
      <c r="R57" s="38">
        <f t="shared" si="13"/>
        <v>0</v>
      </c>
      <c r="S57" s="38">
        <f t="shared" si="14"/>
        <v>0</v>
      </c>
      <c r="T57" s="39">
        <f>IF(OR(E57="QS",B57=""),0,
VLOOKUP($S57,附表2_火險100RP地震非比例層調整係數!$B:$AF,MATCH($D57&amp;"a",附表2_火險100RP地震非比例層調整係數!$1:$1,0)-1,FALSE)
-IF($R57-1&lt;=0,0,VLOOKUP($R57-1,附表2_火險100RP地震非比例層調整係數!$B:$AF,MATCH($D57&amp;"a",附表2_火險100RP地震非比例層調整係數!$1:$1,0)-1,FALSE))
-VLOOKUP($S57,附表2_火險100RP地震非比例層調整係數!$B:$AF,MATCH($D57,附表2_火險100RP地震非比例層調整係數!$1:$1,0)-1,FALSE)*(S57/100-M57/G57)*100
-VLOOKUP($R57,附表2_火險100RP地震非比例層調整係數!$B:$AF,MATCH($D57,附表2_火險100RP地震非比例層調整係數!$1:$1,0)-1,FALSE)*(1-(R57/100-L57/G57)*100)
)</f>
        <v>0</v>
      </c>
      <c r="U57" s="39">
        <f>IF(OR(E57="QS",B57=""),0,
IF(C57="F",VLOOKUP($S57,附表2_火險200RP地震非比例層調整係數!$B:$AF,MATCH($D57&amp;"a",附表2_火險200RP地震非比例層調整係數!$1:$1,0)-1,FALSE)
-IF($R57-1&lt;=0,0,VLOOKUP($R57-1,附表2_火險200RP地震非比例層調整係數!$B:$AF,MATCH($D57&amp;"a",附表2_火險200RP地震非比例層調整係數!$1:$1,0)-1,FALSE))
-VLOOKUP($S57,附表2_火險200RP地震非比例層調整係數!$B:$AF,MATCH($D57,附表2_火險200RP地震非比例層調整係數!$1:$1,0)-1,FALSE)*(S57/100-M57/G57)*100
-VLOOKUP($R57,附表2_火險200RP地震非比例層調整係數!$B:$AF,MATCH($D57,附表2_火險200RP地震非比例層調整係數!$1:$1,0)-1,FALSE)*(1-(R57/100-L57/G57)*100),
IF(C57="E1",VLOOKUP($S57,附表2_工程險200RP地震非比例層調整係數!$B$1:$AF$101,MATCH($D57&amp;"a",附表2_工程險200RP地震非比例層調整係數!$1:$1,0)-1,FALSE)
-IF($R57-1&lt;=0,0,VLOOKUP($R57-1,附表2_工程險200RP地震非比例層調整係數!$B$1:$AF$101,MATCH($D57&amp;"a",附表2_工程險200RP地震非比例層調整係數!$1:$1,0)-1,FALSE))
-VLOOKUP($S57,附表2_工程險200RP地震非比例層調整係數!$B$1:$AF$101,MATCH($D57,附表2_工程險200RP地震非比例層調整係數!$1:$1,0)-1,FALSE)*(S57/100-M57/G57)*100
-VLOOKUP($R57,附表2_工程險200RP地震非比例層調整係數!$B$1:$AF$101,MATCH($D57,附表2_工程險200RP地震非比例層調整係數!$1:$1,0)-1,FALSE)*(1-(R57/100-L57/G57)*100),
IF(C57="E2",VLOOKUP($S57,附表2_工程險200RP地震非比例層調整係數!$B$111:$AF$211,MATCH($D57&amp;"a",附表2_工程險200RP地震非比例層調整係數!$1:$1,0)-1,FALSE)
-IF($R57-1&lt;=0,0,VLOOKUP($R57-1,附表2_工程險200RP地震非比例層調整係數!$B$111:$AF$211,MATCH($D57&amp;"a",附表2_工程險200RP地震非比例層調整係數!$1:$1,0)-1,FALSE))
-VLOOKUP($S57,附表2_工程險200RP地震非比例層調整係數!$B$111:$AF$211,MATCH($D57,附表2_工程險200RP地震非比例層調整係數!$1:$1,0)-1,FALSE)*(S57/100-M57/G57)*100
-VLOOKUP($R57,附表2_工程險200RP地震非比例層調整係數!$B$111:$AF$211,MATCH($D57,附表2_工程險200RP地震非比例層調整係數!$1:$1,0)-1,FALSE)*(1-(R57/100-L57/G57)*100),0))))</f>
        <v>0</v>
      </c>
      <c r="V57" s="40">
        <f t="shared" si="5"/>
        <v>0</v>
      </c>
      <c r="W57" s="40">
        <f t="shared" si="6"/>
        <v>0</v>
      </c>
      <c r="X57" s="40">
        <f t="shared" si="7"/>
        <v>0</v>
      </c>
      <c r="Y57" s="40">
        <f t="shared" si="8"/>
        <v>0</v>
      </c>
    </row>
    <row r="58" spans="1:25" s="8" customFormat="1" ht="15.75" x14ac:dyDescent="0.25">
      <c r="A58" s="32" t="str">
        <f t="shared" si="4"/>
        <v/>
      </c>
      <c r="B58" s="33"/>
      <c r="C58" s="33"/>
      <c r="D58" s="33"/>
      <c r="E58" s="34"/>
      <c r="F58" s="34"/>
      <c r="G58" s="35"/>
      <c r="H58" s="42"/>
      <c r="I58" s="42"/>
      <c r="J58" s="42"/>
      <c r="K58" s="42"/>
      <c r="L58" s="34"/>
      <c r="M58" s="34"/>
      <c r="N58" s="36">
        <f t="shared" si="11"/>
        <v>0</v>
      </c>
      <c r="O58" s="36">
        <f t="shared" si="12"/>
        <v>0</v>
      </c>
      <c r="P58" s="37">
        <f t="shared" si="9"/>
        <v>0</v>
      </c>
      <c r="Q58" s="37">
        <f t="shared" si="10"/>
        <v>0</v>
      </c>
      <c r="R58" s="38">
        <f t="shared" si="13"/>
        <v>0</v>
      </c>
      <c r="S58" s="38">
        <f t="shared" si="14"/>
        <v>0</v>
      </c>
      <c r="T58" s="39">
        <f>IF(OR(E58="QS",B58=""),0,
VLOOKUP($S58,附表2_火險100RP地震非比例層調整係數!$B:$AF,MATCH($D58&amp;"a",附表2_火險100RP地震非比例層調整係數!$1:$1,0)-1,FALSE)
-IF($R58-1&lt;=0,0,VLOOKUP($R58-1,附表2_火險100RP地震非比例層調整係數!$B:$AF,MATCH($D58&amp;"a",附表2_火險100RP地震非比例層調整係數!$1:$1,0)-1,FALSE))
-VLOOKUP($S58,附表2_火險100RP地震非比例層調整係數!$B:$AF,MATCH($D58,附表2_火險100RP地震非比例層調整係數!$1:$1,0)-1,FALSE)*(S58/100-M58/G58)*100
-VLOOKUP($R58,附表2_火險100RP地震非比例層調整係數!$B:$AF,MATCH($D58,附表2_火險100RP地震非比例層調整係數!$1:$1,0)-1,FALSE)*(1-(R58/100-L58/G58)*100)
)</f>
        <v>0</v>
      </c>
      <c r="U58" s="39">
        <f>IF(OR(E58="QS",B58=""),0,
IF(C58="F",VLOOKUP($S58,附表2_火險200RP地震非比例層調整係數!$B:$AF,MATCH($D58&amp;"a",附表2_火險200RP地震非比例層調整係數!$1:$1,0)-1,FALSE)
-IF($R58-1&lt;=0,0,VLOOKUP($R58-1,附表2_火險200RP地震非比例層調整係數!$B:$AF,MATCH($D58&amp;"a",附表2_火險200RP地震非比例層調整係數!$1:$1,0)-1,FALSE))
-VLOOKUP($S58,附表2_火險200RP地震非比例層調整係數!$B:$AF,MATCH($D58,附表2_火險200RP地震非比例層調整係數!$1:$1,0)-1,FALSE)*(S58/100-M58/G58)*100
-VLOOKUP($R58,附表2_火險200RP地震非比例層調整係數!$B:$AF,MATCH($D58,附表2_火險200RP地震非比例層調整係數!$1:$1,0)-1,FALSE)*(1-(R58/100-L58/G58)*100),
IF(C58="E1",VLOOKUP($S58,附表2_工程險200RP地震非比例層調整係數!$B$1:$AF$101,MATCH($D58&amp;"a",附表2_工程險200RP地震非比例層調整係數!$1:$1,0)-1,FALSE)
-IF($R58-1&lt;=0,0,VLOOKUP($R58-1,附表2_工程險200RP地震非比例層調整係數!$B$1:$AF$101,MATCH($D58&amp;"a",附表2_工程險200RP地震非比例層調整係數!$1:$1,0)-1,FALSE))
-VLOOKUP($S58,附表2_工程險200RP地震非比例層調整係數!$B$1:$AF$101,MATCH($D58,附表2_工程險200RP地震非比例層調整係數!$1:$1,0)-1,FALSE)*(S58/100-M58/G58)*100
-VLOOKUP($R58,附表2_工程險200RP地震非比例層調整係數!$B$1:$AF$101,MATCH($D58,附表2_工程險200RP地震非比例層調整係數!$1:$1,0)-1,FALSE)*(1-(R58/100-L58/G58)*100),
IF(C58="E2",VLOOKUP($S58,附表2_工程險200RP地震非比例層調整係數!$B$111:$AF$211,MATCH($D58&amp;"a",附表2_工程險200RP地震非比例層調整係數!$1:$1,0)-1,FALSE)
-IF($R58-1&lt;=0,0,VLOOKUP($R58-1,附表2_工程險200RP地震非比例層調整係數!$B$111:$AF$211,MATCH($D58&amp;"a",附表2_工程險200RP地震非比例層調整係數!$1:$1,0)-1,FALSE))
-VLOOKUP($S58,附表2_工程險200RP地震非比例層調整係數!$B$111:$AF$211,MATCH($D58,附表2_工程險200RP地震非比例層調整係數!$1:$1,0)-1,FALSE)*(S58/100-M58/G58)*100
-VLOOKUP($R58,附表2_工程險200RP地震非比例層調整係數!$B$111:$AF$211,MATCH($D58,附表2_工程險200RP地震非比例層調整係數!$1:$1,0)-1,FALSE)*(1-(R58/100-L58/G58)*100),0))))</f>
        <v>0</v>
      </c>
      <c r="V58" s="40">
        <f t="shared" si="5"/>
        <v>0</v>
      </c>
      <c r="W58" s="40">
        <f t="shared" si="6"/>
        <v>0</v>
      </c>
      <c r="X58" s="40">
        <f t="shared" si="7"/>
        <v>0</v>
      </c>
      <c r="Y58" s="40">
        <f t="shared" si="8"/>
        <v>0</v>
      </c>
    </row>
    <row r="59" spans="1:25" s="8" customFormat="1" ht="15.75" x14ac:dyDescent="0.25">
      <c r="A59" s="32" t="str">
        <f t="shared" si="4"/>
        <v/>
      </c>
      <c r="B59" s="33"/>
      <c r="C59" s="33"/>
      <c r="D59" s="33"/>
      <c r="E59" s="34"/>
      <c r="F59" s="34"/>
      <c r="G59" s="35"/>
      <c r="H59" s="42"/>
      <c r="I59" s="42"/>
      <c r="J59" s="42"/>
      <c r="K59" s="42"/>
      <c r="L59" s="34"/>
      <c r="M59" s="34"/>
      <c r="N59" s="36">
        <f t="shared" si="11"/>
        <v>0</v>
      </c>
      <c r="O59" s="36">
        <f t="shared" si="12"/>
        <v>0</v>
      </c>
      <c r="P59" s="37">
        <f t="shared" si="9"/>
        <v>0</v>
      </c>
      <c r="Q59" s="37">
        <f t="shared" si="10"/>
        <v>0</v>
      </c>
      <c r="R59" s="38">
        <f t="shared" si="13"/>
        <v>0</v>
      </c>
      <c r="S59" s="38">
        <f t="shared" si="14"/>
        <v>0</v>
      </c>
      <c r="T59" s="39">
        <f>IF(OR(E59="QS",B59=""),0,
VLOOKUP($S59,附表2_火險100RP地震非比例層調整係數!$B:$AF,MATCH($D59&amp;"a",附表2_火險100RP地震非比例層調整係數!$1:$1,0)-1,FALSE)
-IF($R59-1&lt;=0,0,VLOOKUP($R59-1,附表2_火險100RP地震非比例層調整係數!$B:$AF,MATCH($D59&amp;"a",附表2_火險100RP地震非比例層調整係數!$1:$1,0)-1,FALSE))
-VLOOKUP($S59,附表2_火險100RP地震非比例層調整係數!$B:$AF,MATCH($D59,附表2_火險100RP地震非比例層調整係數!$1:$1,0)-1,FALSE)*(S59/100-M59/G59)*100
-VLOOKUP($R59,附表2_火險100RP地震非比例層調整係數!$B:$AF,MATCH($D59,附表2_火險100RP地震非比例層調整係數!$1:$1,0)-1,FALSE)*(1-(R59/100-L59/G59)*100)
)</f>
        <v>0</v>
      </c>
      <c r="U59" s="39">
        <f>IF(OR(E59="QS",B59=""),0,
IF(C59="F",VLOOKUP($S59,附表2_火險200RP地震非比例層調整係數!$B:$AF,MATCH($D59&amp;"a",附表2_火險200RP地震非比例層調整係數!$1:$1,0)-1,FALSE)
-IF($R59-1&lt;=0,0,VLOOKUP($R59-1,附表2_火險200RP地震非比例層調整係數!$B:$AF,MATCH($D59&amp;"a",附表2_火險200RP地震非比例層調整係數!$1:$1,0)-1,FALSE))
-VLOOKUP($S59,附表2_火險200RP地震非比例層調整係數!$B:$AF,MATCH($D59,附表2_火險200RP地震非比例層調整係數!$1:$1,0)-1,FALSE)*(S59/100-M59/G59)*100
-VLOOKUP($R59,附表2_火險200RP地震非比例層調整係數!$B:$AF,MATCH($D59,附表2_火險200RP地震非比例層調整係數!$1:$1,0)-1,FALSE)*(1-(R59/100-L59/G59)*100),
IF(C59="E1",VLOOKUP($S59,附表2_工程險200RP地震非比例層調整係數!$B$1:$AF$101,MATCH($D59&amp;"a",附表2_工程險200RP地震非比例層調整係數!$1:$1,0)-1,FALSE)
-IF($R59-1&lt;=0,0,VLOOKUP($R59-1,附表2_工程險200RP地震非比例層調整係數!$B$1:$AF$101,MATCH($D59&amp;"a",附表2_工程險200RP地震非比例層調整係數!$1:$1,0)-1,FALSE))
-VLOOKUP($S59,附表2_工程險200RP地震非比例層調整係數!$B$1:$AF$101,MATCH($D59,附表2_工程險200RP地震非比例層調整係數!$1:$1,0)-1,FALSE)*(S59/100-M59/G59)*100
-VLOOKUP($R59,附表2_工程險200RP地震非比例層調整係數!$B$1:$AF$101,MATCH($D59,附表2_工程險200RP地震非比例層調整係數!$1:$1,0)-1,FALSE)*(1-(R59/100-L59/G59)*100),
IF(C59="E2",VLOOKUP($S59,附表2_工程險200RP地震非比例層調整係數!$B$111:$AF$211,MATCH($D59&amp;"a",附表2_工程險200RP地震非比例層調整係數!$1:$1,0)-1,FALSE)
-IF($R59-1&lt;=0,0,VLOOKUP($R59-1,附表2_工程險200RP地震非比例層調整係數!$B$111:$AF$211,MATCH($D59&amp;"a",附表2_工程險200RP地震非比例層調整係數!$1:$1,0)-1,FALSE))
-VLOOKUP($S59,附表2_工程險200RP地震非比例層調整係數!$B$111:$AF$211,MATCH($D59,附表2_工程險200RP地震非比例層調整係數!$1:$1,0)-1,FALSE)*(S59/100-M59/G59)*100
-VLOOKUP($R59,附表2_工程險200RP地震非比例層調整係數!$B$111:$AF$211,MATCH($D59,附表2_工程險200RP地震非比例層調整係數!$1:$1,0)-1,FALSE)*(1-(R59/100-L59/G59)*100),0))))</f>
        <v>0</v>
      </c>
      <c r="V59" s="40">
        <f t="shared" si="5"/>
        <v>0</v>
      </c>
      <c r="W59" s="40">
        <f t="shared" si="6"/>
        <v>0</v>
      </c>
      <c r="X59" s="40">
        <f t="shared" si="7"/>
        <v>0</v>
      </c>
      <c r="Y59" s="40">
        <f t="shared" si="8"/>
        <v>0</v>
      </c>
    </row>
    <row r="60" spans="1:25" s="8" customFormat="1" ht="15.75" x14ac:dyDescent="0.25">
      <c r="A60" s="32" t="str">
        <f t="shared" si="4"/>
        <v/>
      </c>
      <c r="B60" s="33"/>
      <c r="C60" s="33"/>
      <c r="D60" s="33"/>
      <c r="E60" s="34"/>
      <c r="F60" s="34"/>
      <c r="G60" s="35"/>
      <c r="H60" s="42"/>
      <c r="I60" s="42"/>
      <c r="J60" s="42"/>
      <c r="K60" s="42"/>
      <c r="L60" s="34"/>
      <c r="M60" s="34"/>
      <c r="N60" s="36">
        <f t="shared" si="11"/>
        <v>0</v>
      </c>
      <c r="O60" s="36">
        <f t="shared" si="12"/>
        <v>0</v>
      </c>
      <c r="P60" s="37">
        <f t="shared" si="9"/>
        <v>0</v>
      </c>
      <c r="Q60" s="37">
        <f t="shared" si="10"/>
        <v>0</v>
      </c>
      <c r="R60" s="38">
        <f t="shared" si="13"/>
        <v>0</v>
      </c>
      <c r="S60" s="38">
        <f t="shared" si="14"/>
        <v>0</v>
      </c>
      <c r="T60" s="39">
        <f>IF(OR(E60="QS",B60=""),0,
VLOOKUP($S60,附表2_火險100RP地震非比例層調整係數!$B:$AF,MATCH($D60&amp;"a",附表2_火險100RP地震非比例層調整係數!$1:$1,0)-1,FALSE)
-IF($R60-1&lt;=0,0,VLOOKUP($R60-1,附表2_火險100RP地震非比例層調整係數!$B:$AF,MATCH($D60&amp;"a",附表2_火險100RP地震非比例層調整係數!$1:$1,0)-1,FALSE))
-VLOOKUP($S60,附表2_火險100RP地震非比例層調整係數!$B:$AF,MATCH($D60,附表2_火險100RP地震非比例層調整係數!$1:$1,0)-1,FALSE)*(S60/100-M60/G60)*100
-VLOOKUP($R60,附表2_火險100RP地震非比例層調整係數!$B:$AF,MATCH($D60,附表2_火險100RP地震非比例層調整係數!$1:$1,0)-1,FALSE)*(1-(R60/100-L60/G60)*100)
)</f>
        <v>0</v>
      </c>
      <c r="U60" s="39">
        <f>IF(OR(E60="QS",B60=""),0,
IF(C60="F",VLOOKUP($S60,附表2_火險200RP地震非比例層調整係數!$B:$AF,MATCH($D60&amp;"a",附表2_火險200RP地震非比例層調整係數!$1:$1,0)-1,FALSE)
-IF($R60-1&lt;=0,0,VLOOKUP($R60-1,附表2_火險200RP地震非比例層調整係數!$B:$AF,MATCH($D60&amp;"a",附表2_火險200RP地震非比例層調整係數!$1:$1,0)-1,FALSE))
-VLOOKUP($S60,附表2_火險200RP地震非比例層調整係數!$B:$AF,MATCH($D60,附表2_火險200RP地震非比例層調整係數!$1:$1,0)-1,FALSE)*(S60/100-M60/G60)*100
-VLOOKUP($R60,附表2_火險200RP地震非比例層調整係數!$B:$AF,MATCH($D60,附表2_火險200RP地震非比例層調整係數!$1:$1,0)-1,FALSE)*(1-(R60/100-L60/G60)*100),
IF(C60="E1",VLOOKUP($S60,附表2_工程險200RP地震非比例層調整係數!$B$1:$AF$101,MATCH($D60&amp;"a",附表2_工程險200RP地震非比例層調整係數!$1:$1,0)-1,FALSE)
-IF($R60-1&lt;=0,0,VLOOKUP($R60-1,附表2_工程險200RP地震非比例層調整係數!$B$1:$AF$101,MATCH($D60&amp;"a",附表2_工程險200RP地震非比例層調整係數!$1:$1,0)-1,FALSE))
-VLOOKUP($S60,附表2_工程險200RP地震非比例層調整係數!$B$1:$AF$101,MATCH($D60,附表2_工程險200RP地震非比例層調整係數!$1:$1,0)-1,FALSE)*(S60/100-M60/G60)*100
-VLOOKUP($R60,附表2_工程險200RP地震非比例層調整係數!$B$1:$AF$101,MATCH($D60,附表2_工程險200RP地震非比例層調整係數!$1:$1,0)-1,FALSE)*(1-(R60/100-L60/G60)*100),
IF(C60="E2",VLOOKUP($S60,附表2_工程險200RP地震非比例層調整係數!$B$111:$AF$211,MATCH($D60&amp;"a",附表2_工程險200RP地震非比例層調整係數!$1:$1,0)-1,FALSE)
-IF($R60-1&lt;=0,0,VLOOKUP($R60-1,附表2_工程險200RP地震非比例層調整係數!$B$111:$AF$211,MATCH($D60&amp;"a",附表2_工程險200RP地震非比例層調整係數!$1:$1,0)-1,FALSE))
-VLOOKUP($S60,附表2_工程險200RP地震非比例層調整係數!$B$111:$AF$211,MATCH($D60,附表2_工程險200RP地震非比例層調整係數!$1:$1,0)-1,FALSE)*(S60/100-M60/G60)*100
-VLOOKUP($R60,附表2_工程險200RP地震非比例層調整係數!$B$111:$AF$211,MATCH($D60,附表2_工程險200RP地震非比例層調整係數!$1:$1,0)-1,FALSE)*(1-(R60/100-L60/G60)*100),0))))</f>
        <v>0</v>
      </c>
      <c r="V60" s="40">
        <f t="shared" si="5"/>
        <v>0</v>
      </c>
      <c r="W60" s="40">
        <f t="shared" si="6"/>
        <v>0</v>
      </c>
      <c r="X60" s="40">
        <f t="shared" si="7"/>
        <v>0</v>
      </c>
      <c r="Y60" s="40">
        <f t="shared" si="8"/>
        <v>0</v>
      </c>
    </row>
    <row r="61" spans="1:25" s="8" customFormat="1" ht="15.75" x14ac:dyDescent="0.25">
      <c r="A61" s="32" t="str">
        <f t="shared" si="4"/>
        <v/>
      </c>
      <c r="B61" s="33"/>
      <c r="C61" s="33"/>
      <c r="D61" s="33"/>
      <c r="E61" s="34"/>
      <c r="F61" s="34"/>
      <c r="G61" s="35"/>
      <c r="H61" s="42"/>
      <c r="I61" s="42"/>
      <c r="J61" s="42"/>
      <c r="K61" s="42"/>
      <c r="L61" s="34"/>
      <c r="M61" s="34"/>
      <c r="N61" s="36">
        <f t="shared" si="11"/>
        <v>0</v>
      </c>
      <c r="O61" s="36">
        <f t="shared" si="12"/>
        <v>0</v>
      </c>
      <c r="P61" s="37">
        <f t="shared" si="9"/>
        <v>0</v>
      </c>
      <c r="Q61" s="37">
        <f t="shared" si="10"/>
        <v>0</v>
      </c>
      <c r="R61" s="38">
        <f t="shared" si="13"/>
        <v>0</v>
      </c>
      <c r="S61" s="38">
        <f t="shared" si="14"/>
        <v>0</v>
      </c>
      <c r="T61" s="39">
        <f>IF(OR(E61="QS",B61=""),0,
VLOOKUP($S61,附表2_火險100RP地震非比例層調整係數!$B:$AF,MATCH($D61&amp;"a",附表2_火險100RP地震非比例層調整係數!$1:$1,0)-1,FALSE)
-IF($R61-1&lt;=0,0,VLOOKUP($R61-1,附表2_火險100RP地震非比例層調整係數!$B:$AF,MATCH($D61&amp;"a",附表2_火險100RP地震非比例層調整係數!$1:$1,0)-1,FALSE))
-VLOOKUP($S61,附表2_火險100RP地震非比例層調整係數!$B:$AF,MATCH($D61,附表2_火險100RP地震非比例層調整係數!$1:$1,0)-1,FALSE)*(S61/100-M61/G61)*100
-VLOOKUP($R61,附表2_火險100RP地震非比例層調整係數!$B:$AF,MATCH($D61,附表2_火險100RP地震非比例層調整係數!$1:$1,0)-1,FALSE)*(1-(R61/100-L61/G61)*100)
)</f>
        <v>0</v>
      </c>
      <c r="U61" s="39">
        <f>IF(OR(E61="QS",B61=""),0,
IF(C61="F",VLOOKUP($S61,附表2_火險200RP地震非比例層調整係數!$B:$AF,MATCH($D61&amp;"a",附表2_火險200RP地震非比例層調整係數!$1:$1,0)-1,FALSE)
-IF($R61-1&lt;=0,0,VLOOKUP($R61-1,附表2_火險200RP地震非比例層調整係數!$B:$AF,MATCH($D61&amp;"a",附表2_火險200RP地震非比例層調整係數!$1:$1,0)-1,FALSE))
-VLOOKUP($S61,附表2_火險200RP地震非比例層調整係數!$B:$AF,MATCH($D61,附表2_火險200RP地震非比例層調整係數!$1:$1,0)-1,FALSE)*(S61/100-M61/G61)*100
-VLOOKUP($R61,附表2_火險200RP地震非比例層調整係數!$B:$AF,MATCH($D61,附表2_火險200RP地震非比例層調整係數!$1:$1,0)-1,FALSE)*(1-(R61/100-L61/G61)*100),
IF(C61="E1",VLOOKUP($S61,附表2_工程險200RP地震非比例層調整係數!$B$1:$AF$101,MATCH($D61&amp;"a",附表2_工程險200RP地震非比例層調整係數!$1:$1,0)-1,FALSE)
-IF($R61-1&lt;=0,0,VLOOKUP($R61-1,附表2_工程險200RP地震非比例層調整係數!$B$1:$AF$101,MATCH($D61&amp;"a",附表2_工程險200RP地震非比例層調整係數!$1:$1,0)-1,FALSE))
-VLOOKUP($S61,附表2_工程險200RP地震非比例層調整係數!$B$1:$AF$101,MATCH($D61,附表2_工程險200RP地震非比例層調整係數!$1:$1,0)-1,FALSE)*(S61/100-M61/G61)*100
-VLOOKUP($R61,附表2_工程險200RP地震非比例層調整係數!$B$1:$AF$101,MATCH($D61,附表2_工程險200RP地震非比例層調整係數!$1:$1,0)-1,FALSE)*(1-(R61/100-L61/G61)*100),
IF(C61="E2",VLOOKUP($S61,附表2_工程險200RP地震非比例層調整係數!$B$111:$AF$211,MATCH($D61&amp;"a",附表2_工程險200RP地震非比例層調整係數!$1:$1,0)-1,FALSE)
-IF($R61-1&lt;=0,0,VLOOKUP($R61-1,附表2_工程險200RP地震非比例層調整係數!$B$111:$AF$211,MATCH($D61&amp;"a",附表2_工程險200RP地震非比例層調整係數!$1:$1,0)-1,FALSE))
-VLOOKUP($S61,附表2_工程險200RP地震非比例層調整係數!$B$111:$AF$211,MATCH($D61,附表2_工程險200RP地震非比例層調整係數!$1:$1,0)-1,FALSE)*(S61/100-M61/G61)*100
-VLOOKUP($R61,附表2_工程險200RP地震非比例層調整係數!$B$111:$AF$211,MATCH($D61,附表2_工程險200RP地震非比例層調整係數!$1:$1,0)-1,FALSE)*(1-(R61/100-L61/G61)*100),0))))</f>
        <v>0</v>
      </c>
      <c r="V61" s="40">
        <f t="shared" si="5"/>
        <v>0</v>
      </c>
      <c r="W61" s="40">
        <f t="shared" si="6"/>
        <v>0</v>
      </c>
      <c r="X61" s="40">
        <f t="shared" si="7"/>
        <v>0</v>
      </c>
      <c r="Y61" s="40">
        <f t="shared" si="8"/>
        <v>0</v>
      </c>
    </row>
    <row r="62" spans="1:25" s="8" customFormat="1" ht="15.75" x14ac:dyDescent="0.25">
      <c r="A62" s="32" t="str">
        <f t="shared" si="4"/>
        <v/>
      </c>
      <c r="B62" s="33"/>
      <c r="C62" s="33"/>
      <c r="D62" s="33"/>
      <c r="E62" s="34"/>
      <c r="F62" s="34"/>
      <c r="G62" s="35"/>
      <c r="H62" s="42"/>
      <c r="I62" s="42"/>
      <c r="J62" s="42"/>
      <c r="K62" s="42"/>
      <c r="L62" s="34"/>
      <c r="M62" s="34"/>
      <c r="N62" s="36">
        <f t="shared" si="11"/>
        <v>0</v>
      </c>
      <c r="O62" s="36">
        <f t="shared" si="12"/>
        <v>0</v>
      </c>
      <c r="P62" s="37">
        <f t="shared" si="9"/>
        <v>0</v>
      </c>
      <c r="Q62" s="37">
        <f t="shared" si="10"/>
        <v>0</v>
      </c>
      <c r="R62" s="38">
        <f t="shared" si="13"/>
        <v>0</v>
      </c>
      <c r="S62" s="38">
        <f t="shared" si="14"/>
        <v>0</v>
      </c>
      <c r="T62" s="39">
        <f>IF(OR(E62="QS",B62=""),0,
VLOOKUP($S62,附表2_火險100RP地震非比例層調整係數!$B:$AF,MATCH($D62&amp;"a",附表2_火險100RP地震非比例層調整係數!$1:$1,0)-1,FALSE)
-IF($R62-1&lt;=0,0,VLOOKUP($R62-1,附表2_火險100RP地震非比例層調整係數!$B:$AF,MATCH($D62&amp;"a",附表2_火險100RP地震非比例層調整係數!$1:$1,0)-1,FALSE))
-VLOOKUP($S62,附表2_火險100RP地震非比例層調整係數!$B:$AF,MATCH($D62,附表2_火險100RP地震非比例層調整係數!$1:$1,0)-1,FALSE)*(S62/100-M62/G62)*100
-VLOOKUP($R62,附表2_火險100RP地震非比例層調整係數!$B:$AF,MATCH($D62,附表2_火險100RP地震非比例層調整係數!$1:$1,0)-1,FALSE)*(1-(R62/100-L62/G62)*100)
)</f>
        <v>0</v>
      </c>
      <c r="U62" s="39">
        <f>IF(OR(E62="QS",B62=""),0,
IF(C62="F",VLOOKUP($S62,附表2_火險200RP地震非比例層調整係數!$B:$AF,MATCH($D62&amp;"a",附表2_火險200RP地震非比例層調整係數!$1:$1,0)-1,FALSE)
-IF($R62-1&lt;=0,0,VLOOKUP($R62-1,附表2_火險200RP地震非比例層調整係數!$B:$AF,MATCH($D62&amp;"a",附表2_火險200RP地震非比例層調整係數!$1:$1,0)-1,FALSE))
-VLOOKUP($S62,附表2_火險200RP地震非比例層調整係數!$B:$AF,MATCH($D62,附表2_火險200RP地震非比例層調整係數!$1:$1,0)-1,FALSE)*(S62/100-M62/G62)*100
-VLOOKUP($R62,附表2_火險200RP地震非比例層調整係數!$B:$AF,MATCH($D62,附表2_火險200RP地震非比例層調整係數!$1:$1,0)-1,FALSE)*(1-(R62/100-L62/G62)*100),
IF(C62="E1",VLOOKUP($S62,附表2_工程險200RP地震非比例層調整係數!$B$1:$AF$101,MATCH($D62&amp;"a",附表2_工程險200RP地震非比例層調整係數!$1:$1,0)-1,FALSE)
-IF($R62-1&lt;=0,0,VLOOKUP($R62-1,附表2_工程險200RP地震非比例層調整係數!$B$1:$AF$101,MATCH($D62&amp;"a",附表2_工程險200RP地震非比例層調整係數!$1:$1,0)-1,FALSE))
-VLOOKUP($S62,附表2_工程險200RP地震非比例層調整係數!$B$1:$AF$101,MATCH($D62,附表2_工程險200RP地震非比例層調整係數!$1:$1,0)-1,FALSE)*(S62/100-M62/G62)*100
-VLOOKUP($R62,附表2_工程險200RP地震非比例層調整係數!$B$1:$AF$101,MATCH($D62,附表2_工程險200RP地震非比例層調整係數!$1:$1,0)-1,FALSE)*(1-(R62/100-L62/G62)*100),
IF(C62="E2",VLOOKUP($S62,附表2_工程險200RP地震非比例層調整係數!$B$111:$AF$211,MATCH($D62&amp;"a",附表2_工程險200RP地震非比例層調整係數!$1:$1,0)-1,FALSE)
-IF($R62-1&lt;=0,0,VLOOKUP($R62-1,附表2_工程險200RP地震非比例層調整係數!$B$111:$AF$211,MATCH($D62&amp;"a",附表2_工程險200RP地震非比例層調整係數!$1:$1,0)-1,FALSE))
-VLOOKUP($S62,附表2_工程險200RP地震非比例層調整係數!$B$111:$AF$211,MATCH($D62,附表2_工程險200RP地震非比例層調整係數!$1:$1,0)-1,FALSE)*(S62/100-M62/G62)*100
-VLOOKUP($R62,附表2_工程險200RP地震非比例層調整係數!$B$111:$AF$211,MATCH($D62,附表2_工程險200RP地震非比例層調整係數!$1:$1,0)-1,FALSE)*(1-(R62/100-L62/G62)*100),0))))</f>
        <v>0</v>
      </c>
      <c r="V62" s="40">
        <f t="shared" si="5"/>
        <v>0</v>
      </c>
      <c r="W62" s="40">
        <f t="shared" si="6"/>
        <v>0</v>
      </c>
      <c r="X62" s="40">
        <f t="shared" si="7"/>
        <v>0</v>
      </c>
      <c r="Y62" s="40">
        <f t="shared" si="8"/>
        <v>0</v>
      </c>
    </row>
    <row r="63" spans="1:25" s="8" customFormat="1" ht="15.75" x14ac:dyDescent="0.25">
      <c r="A63" s="32" t="str">
        <f t="shared" si="4"/>
        <v/>
      </c>
      <c r="B63" s="33"/>
      <c r="C63" s="33"/>
      <c r="D63" s="33"/>
      <c r="E63" s="34"/>
      <c r="F63" s="34"/>
      <c r="G63" s="35"/>
      <c r="H63" s="42"/>
      <c r="I63" s="42"/>
      <c r="J63" s="42"/>
      <c r="K63" s="42"/>
      <c r="L63" s="34"/>
      <c r="M63" s="34"/>
      <c r="N63" s="36">
        <f t="shared" si="11"/>
        <v>0</v>
      </c>
      <c r="O63" s="36">
        <f t="shared" si="12"/>
        <v>0</v>
      </c>
      <c r="P63" s="37">
        <f t="shared" si="9"/>
        <v>0</v>
      </c>
      <c r="Q63" s="37">
        <f t="shared" si="10"/>
        <v>0</v>
      </c>
      <c r="R63" s="38">
        <f t="shared" si="13"/>
        <v>0</v>
      </c>
      <c r="S63" s="38">
        <f t="shared" si="14"/>
        <v>0</v>
      </c>
      <c r="T63" s="39">
        <f>IF(OR(E63="QS",B63=""),0,
VLOOKUP($S63,附表2_火險100RP地震非比例層調整係數!$B:$AF,MATCH($D63&amp;"a",附表2_火險100RP地震非比例層調整係數!$1:$1,0)-1,FALSE)
-IF($R63-1&lt;=0,0,VLOOKUP($R63-1,附表2_火險100RP地震非比例層調整係數!$B:$AF,MATCH($D63&amp;"a",附表2_火險100RP地震非比例層調整係數!$1:$1,0)-1,FALSE))
-VLOOKUP($S63,附表2_火險100RP地震非比例層調整係數!$B:$AF,MATCH($D63,附表2_火險100RP地震非比例層調整係數!$1:$1,0)-1,FALSE)*(S63/100-M63/G63)*100
-VLOOKUP($R63,附表2_火險100RP地震非比例層調整係數!$B:$AF,MATCH($D63,附表2_火險100RP地震非比例層調整係數!$1:$1,0)-1,FALSE)*(1-(R63/100-L63/G63)*100)
)</f>
        <v>0</v>
      </c>
      <c r="U63" s="39">
        <f>IF(OR(E63="QS",B63=""),0,
IF(C63="F",VLOOKUP($S63,附表2_火險200RP地震非比例層調整係數!$B:$AF,MATCH($D63&amp;"a",附表2_火險200RP地震非比例層調整係數!$1:$1,0)-1,FALSE)
-IF($R63-1&lt;=0,0,VLOOKUP($R63-1,附表2_火險200RP地震非比例層調整係數!$B:$AF,MATCH($D63&amp;"a",附表2_火險200RP地震非比例層調整係數!$1:$1,0)-1,FALSE))
-VLOOKUP($S63,附表2_火險200RP地震非比例層調整係數!$B:$AF,MATCH($D63,附表2_火險200RP地震非比例層調整係數!$1:$1,0)-1,FALSE)*(S63/100-M63/G63)*100
-VLOOKUP($R63,附表2_火險200RP地震非比例層調整係數!$B:$AF,MATCH($D63,附表2_火險200RP地震非比例層調整係數!$1:$1,0)-1,FALSE)*(1-(R63/100-L63/G63)*100),
IF(C63="E1",VLOOKUP($S63,附表2_工程險200RP地震非比例層調整係數!$B$1:$AF$101,MATCH($D63&amp;"a",附表2_工程險200RP地震非比例層調整係數!$1:$1,0)-1,FALSE)
-IF($R63-1&lt;=0,0,VLOOKUP($R63-1,附表2_工程險200RP地震非比例層調整係數!$B$1:$AF$101,MATCH($D63&amp;"a",附表2_工程險200RP地震非比例層調整係數!$1:$1,0)-1,FALSE))
-VLOOKUP($S63,附表2_工程險200RP地震非比例層調整係數!$B$1:$AF$101,MATCH($D63,附表2_工程險200RP地震非比例層調整係數!$1:$1,0)-1,FALSE)*(S63/100-M63/G63)*100
-VLOOKUP($R63,附表2_工程險200RP地震非比例層調整係數!$B$1:$AF$101,MATCH($D63,附表2_工程險200RP地震非比例層調整係數!$1:$1,0)-1,FALSE)*(1-(R63/100-L63/G63)*100),
IF(C63="E2",VLOOKUP($S63,附表2_工程險200RP地震非比例層調整係數!$B$111:$AF$211,MATCH($D63&amp;"a",附表2_工程險200RP地震非比例層調整係數!$1:$1,0)-1,FALSE)
-IF($R63-1&lt;=0,0,VLOOKUP($R63-1,附表2_工程險200RP地震非比例層調整係數!$B$111:$AF$211,MATCH($D63&amp;"a",附表2_工程險200RP地震非比例層調整係數!$1:$1,0)-1,FALSE))
-VLOOKUP($S63,附表2_工程險200RP地震非比例層調整係數!$B$111:$AF$211,MATCH($D63,附表2_工程險200RP地震非比例層調整係數!$1:$1,0)-1,FALSE)*(S63/100-M63/G63)*100
-VLOOKUP($R63,附表2_工程險200RP地震非比例層調整係數!$B$111:$AF$211,MATCH($D63,附表2_工程險200RP地震非比例層調整係數!$1:$1,0)-1,FALSE)*(1-(R63/100-L63/G63)*100),0))))</f>
        <v>0</v>
      </c>
      <c r="V63" s="40">
        <f t="shared" si="5"/>
        <v>0</v>
      </c>
      <c r="W63" s="40">
        <f t="shared" si="6"/>
        <v>0</v>
      </c>
      <c r="X63" s="40">
        <f t="shared" si="7"/>
        <v>0</v>
      </c>
      <c r="Y63" s="40">
        <f t="shared" si="8"/>
        <v>0</v>
      </c>
    </row>
    <row r="64" spans="1:25" s="8" customFormat="1" ht="15.75" x14ac:dyDescent="0.25">
      <c r="A64" s="32" t="str">
        <f t="shared" si="4"/>
        <v/>
      </c>
      <c r="B64" s="33"/>
      <c r="C64" s="33"/>
      <c r="D64" s="33"/>
      <c r="E64" s="34"/>
      <c r="F64" s="34"/>
      <c r="G64" s="35"/>
      <c r="H64" s="42"/>
      <c r="I64" s="42"/>
      <c r="J64" s="42"/>
      <c r="K64" s="42"/>
      <c r="L64" s="34"/>
      <c r="M64" s="34"/>
      <c r="N64" s="36">
        <f t="shared" si="11"/>
        <v>0</v>
      </c>
      <c r="O64" s="36">
        <f t="shared" si="12"/>
        <v>0</v>
      </c>
      <c r="P64" s="37">
        <f t="shared" si="9"/>
        <v>0</v>
      </c>
      <c r="Q64" s="37">
        <f t="shared" si="10"/>
        <v>0</v>
      </c>
      <c r="R64" s="38">
        <f t="shared" si="13"/>
        <v>0</v>
      </c>
      <c r="S64" s="38">
        <f t="shared" si="14"/>
        <v>0</v>
      </c>
      <c r="T64" s="39">
        <f>IF(OR(E64="QS",B64=""),0,
VLOOKUP($S64,附表2_火險100RP地震非比例層調整係數!$B:$AF,MATCH($D64&amp;"a",附表2_火險100RP地震非比例層調整係數!$1:$1,0)-1,FALSE)
-IF($R64-1&lt;=0,0,VLOOKUP($R64-1,附表2_火險100RP地震非比例層調整係數!$B:$AF,MATCH($D64&amp;"a",附表2_火險100RP地震非比例層調整係數!$1:$1,0)-1,FALSE))
-VLOOKUP($S64,附表2_火險100RP地震非比例層調整係數!$B:$AF,MATCH($D64,附表2_火險100RP地震非比例層調整係數!$1:$1,0)-1,FALSE)*(S64/100-M64/G64)*100
-VLOOKUP($R64,附表2_火險100RP地震非比例層調整係數!$B:$AF,MATCH($D64,附表2_火險100RP地震非比例層調整係數!$1:$1,0)-1,FALSE)*(1-(R64/100-L64/G64)*100)
)</f>
        <v>0</v>
      </c>
      <c r="U64" s="39">
        <f>IF(OR(E64="QS",B64=""),0,
IF(C64="F",VLOOKUP($S64,附表2_火險200RP地震非比例層調整係數!$B:$AF,MATCH($D64&amp;"a",附表2_火險200RP地震非比例層調整係數!$1:$1,0)-1,FALSE)
-IF($R64-1&lt;=0,0,VLOOKUP($R64-1,附表2_火險200RP地震非比例層調整係數!$B:$AF,MATCH($D64&amp;"a",附表2_火險200RP地震非比例層調整係數!$1:$1,0)-1,FALSE))
-VLOOKUP($S64,附表2_火險200RP地震非比例層調整係數!$B:$AF,MATCH($D64,附表2_火險200RP地震非比例層調整係數!$1:$1,0)-1,FALSE)*(S64/100-M64/G64)*100
-VLOOKUP($R64,附表2_火險200RP地震非比例層調整係數!$B:$AF,MATCH($D64,附表2_火險200RP地震非比例層調整係數!$1:$1,0)-1,FALSE)*(1-(R64/100-L64/G64)*100),
IF(C64="E1",VLOOKUP($S64,附表2_工程險200RP地震非比例層調整係數!$B$1:$AF$101,MATCH($D64&amp;"a",附表2_工程險200RP地震非比例層調整係數!$1:$1,0)-1,FALSE)
-IF($R64-1&lt;=0,0,VLOOKUP($R64-1,附表2_工程險200RP地震非比例層調整係數!$B$1:$AF$101,MATCH($D64&amp;"a",附表2_工程險200RP地震非比例層調整係數!$1:$1,0)-1,FALSE))
-VLOOKUP($S64,附表2_工程險200RP地震非比例層調整係數!$B$1:$AF$101,MATCH($D64,附表2_工程險200RP地震非比例層調整係數!$1:$1,0)-1,FALSE)*(S64/100-M64/G64)*100
-VLOOKUP($R64,附表2_工程險200RP地震非比例層調整係數!$B$1:$AF$101,MATCH($D64,附表2_工程險200RP地震非比例層調整係數!$1:$1,0)-1,FALSE)*(1-(R64/100-L64/G64)*100),
IF(C64="E2",VLOOKUP($S64,附表2_工程險200RP地震非比例層調整係數!$B$111:$AF$211,MATCH($D64&amp;"a",附表2_工程險200RP地震非比例層調整係數!$1:$1,0)-1,FALSE)
-IF($R64-1&lt;=0,0,VLOOKUP($R64-1,附表2_工程險200RP地震非比例層調整係數!$B$111:$AF$211,MATCH($D64&amp;"a",附表2_工程險200RP地震非比例層調整係數!$1:$1,0)-1,FALSE))
-VLOOKUP($S64,附表2_工程險200RP地震非比例層調整係數!$B$111:$AF$211,MATCH($D64,附表2_工程險200RP地震非比例層調整係數!$1:$1,0)-1,FALSE)*(S64/100-M64/G64)*100
-VLOOKUP($R64,附表2_工程險200RP地震非比例層調整係數!$B$111:$AF$211,MATCH($D64,附表2_工程險200RP地震非比例層調整係數!$1:$1,0)-1,FALSE)*(1-(R64/100-L64/G64)*100),0))))</f>
        <v>0</v>
      </c>
      <c r="V64" s="40">
        <f t="shared" si="5"/>
        <v>0</v>
      </c>
      <c r="W64" s="40">
        <f t="shared" si="6"/>
        <v>0</v>
      </c>
      <c r="X64" s="40">
        <f t="shared" si="7"/>
        <v>0</v>
      </c>
      <c r="Y64" s="40">
        <f t="shared" si="8"/>
        <v>0</v>
      </c>
    </row>
    <row r="65" spans="1:25" s="8" customFormat="1" ht="15.75" x14ac:dyDescent="0.25">
      <c r="A65" s="32" t="str">
        <f t="shared" si="4"/>
        <v/>
      </c>
      <c r="B65" s="33"/>
      <c r="C65" s="33"/>
      <c r="D65" s="33"/>
      <c r="E65" s="34"/>
      <c r="F65" s="34"/>
      <c r="G65" s="35"/>
      <c r="H65" s="42"/>
      <c r="I65" s="42"/>
      <c r="J65" s="42"/>
      <c r="K65" s="42"/>
      <c r="L65" s="34"/>
      <c r="M65" s="34"/>
      <c r="N65" s="36">
        <f t="shared" si="11"/>
        <v>0</v>
      </c>
      <c r="O65" s="36">
        <f t="shared" si="12"/>
        <v>0</v>
      </c>
      <c r="P65" s="37">
        <f t="shared" si="9"/>
        <v>0</v>
      </c>
      <c r="Q65" s="37">
        <f t="shared" si="10"/>
        <v>0</v>
      </c>
      <c r="R65" s="38">
        <f t="shared" si="13"/>
        <v>0</v>
      </c>
      <c r="S65" s="38">
        <f t="shared" si="14"/>
        <v>0</v>
      </c>
      <c r="T65" s="39">
        <f>IF(OR(E65="QS",B65=""),0,
VLOOKUP($S65,附表2_火險100RP地震非比例層調整係數!$B:$AF,MATCH($D65&amp;"a",附表2_火險100RP地震非比例層調整係數!$1:$1,0)-1,FALSE)
-IF($R65-1&lt;=0,0,VLOOKUP($R65-1,附表2_火險100RP地震非比例層調整係數!$B:$AF,MATCH($D65&amp;"a",附表2_火險100RP地震非比例層調整係數!$1:$1,0)-1,FALSE))
-VLOOKUP($S65,附表2_火險100RP地震非比例層調整係數!$B:$AF,MATCH($D65,附表2_火險100RP地震非比例層調整係數!$1:$1,0)-1,FALSE)*(S65/100-M65/G65)*100
-VLOOKUP($R65,附表2_火險100RP地震非比例層調整係數!$B:$AF,MATCH($D65,附表2_火險100RP地震非比例層調整係數!$1:$1,0)-1,FALSE)*(1-(R65/100-L65/G65)*100)
)</f>
        <v>0</v>
      </c>
      <c r="U65" s="39">
        <f>IF(OR(E65="QS",B65=""),0,
IF(C65="F",VLOOKUP($S65,附表2_火險200RP地震非比例層調整係數!$B:$AF,MATCH($D65&amp;"a",附表2_火險200RP地震非比例層調整係數!$1:$1,0)-1,FALSE)
-IF($R65-1&lt;=0,0,VLOOKUP($R65-1,附表2_火險200RP地震非比例層調整係數!$B:$AF,MATCH($D65&amp;"a",附表2_火險200RP地震非比例層調整係數!$1:$1,0)-1,FALSE))
-VLOOKUP($S65,附表2_火險200RP地震非比例層調整係數!$B:$AF,MATCH($D65,附表2_火險200RP地震非比例層調整係數!$1:$1,0)-1,FALSE)*(S65/100-M65/G65)*100
-VLOOKUP($R65,附表2_火險200RP地震非比例層調整係數!$B:$AF,MATCH($D65,附表2_火險200RP地震非比例層調整係數!$1:$1,0)-1,FALSE)*(1-(R65/100-L65/G65)*100),
IF(C65="E1",VLOOKUP($S65,附表2_工程險200RP地震非比例層調整係數!$B$1:$AF$101,MATCH($D65&amp;"a",附表2_工程險200RP地震非比例層調整係數!$1:$1,0)-1,FALSE)
-IF($R65-1&lt;=0,0,VLOOKUP($R65-1,附表2_工程險200RP地震非比例層調整係數!$B$1:$AF$101,MATCH($D65&amp;"a",附表2_工程險200RP地震非比例層調整係數!$1:$1,0)-1,FALSE))
-VLOOKUP($S65,附表2_工程險200RP地震非比例層調整係數!$B$1:$AF$101,MATCH($D65,附表2_工程險200RP地震非比例層調整係數!$1:$1,0)-1,FALSE)*(S65/100-M65/G65)*100
-VLOOKUP($R65,附表2_工程險200RP地震非比例層調整係數!$B$1:$AF$101,MATCH($D65,附表2_工程險200RP地震非比例層調整係數!$1:$1,0)-1,FALSE)*(1-(R65/100-L65/G65)*100),
IF(C65="E2",VLOOKUP($S65,附表2_工程險200RP地震非比例層調整係數!$B$111:$AF$211,MATCH($D65&amp;"a",附表2_工程險200RP地震非比例層調整係數!$1:$1,0)-1,FALSE)
-IF($R65-1&lt;=0,0,VLOOKUP($R65-1,附表2_工程險200RP地震非比例層調整係數!$B$111:$AF$211,MATCH($D65&amp;"a",附表2_工程險200RP地震非比例層調整係數!$1:$1,0)-1,FALSE))
-VLOOKUP($S65,附表2_工程險200RP地震非比例層調整係數!$B$111:$AF$211,MATCH($D65,附表2_工程險200RP地震非比例層調整係數!$1:$1,0)-1,FALSE)*(S65/100-M65/G65)*100
-VLOOKUP($R65,附表2_工程險200RP地震非比例層調整係數!$B$111:$AF$211,MATCH($D65,附表2_工程險200RP地震非比例層調整係數!$1:$1,0)-1,FALSE)*(1-(R65/100-L65/G65)*100),0))))</f>
        <v>0</v>
      </c>
      <c r="V65" s="40">
        <f t="shared" si="5"/>
        <v>0</v>
      </c>
      <c r="W65" s="40">
        <f t="shared" si="6"/>
        <v>0</v>
      </c>
      <c r="X65" s="40">
        <f t="shared" si="7"/>
        <v>0</v>
      </c>
      <c r="Y65" s="40">
        <f t="shared" si="8"/>
        <v>0</v>
      </c>
    </row>
    <row r="66" spans="1:25" s="8" customFormat="1" ht="15.75" x14ac:dyDescent="0.25">
      <c r="A66" s="32" t="str">
        <f t="shared" si="4"/>
        <v/>
      </c>
      <c r="B66" s="33"/>
      <c r="C66" s="33"/>
      <c r="D66" s="33"/>
      <c r="E66" s="34"/>
      <c r="F66" s="34"/>
      <c r="G66" s="35"/>
      <c r="H66" s="42"/>
      <c r="I66" s="42"/>
      <c r="J66" s="42"/>
      <c r="K66" s="42"/>
      <c r="L66" s="34"/>
      <c r="M66" s="34"/>
      <c r="N66" s="36">
        <f t="shared" si="11"/>
        <v>0</v>
      </c>
      <c r="O66" s="36">
        <f t="shared" si="12"/>
        <v>0</v>
      </c>
      <c r="P66" s="37">
        <f t="shared" si="9"/>
        <v>0</v>
      </c>
      <c r="Q66" s="37">
        <f t="shared" si="10"/>
        <v>0</v>
      </c>
      <c r="R66" s="38">
        <f t="shared" si="13"/>
        <v>0</v>
      </c>
      <c r="S66" s="38">
        <f t="shared" si="14"/>
        <v>0</v>
      </c>
      <c r="T66" s="39">
        <f>IF(OR(E66="QS",B66=""),0,
VLOOKUP($S66,附表2_火險100RP地震非比例層調整係數!$B:$AF,MATCH($D66&amp;"a",附表2_火險100RP地震非比例層調整係數!$1:$1,0)-1,FALSE)
-IF($R66-1&lt;=0,0,VLOOKUP($R66-1,附表2_火險100RP地震非比例層調整係數!$B:$AF,MATCH($D66&amp;"a",附表2_火險100RP地震非比例層調整係數!$1:$1,0)-1,FALSE))
-VLOOKUP($S66,附表2_火險100RP地震非比例層調整係數!$B:$AF,MATCH($D66,附表2_火險100RP地震非比例層調整係數!$1:$1,0)-1,FALSE)*(S66/100-M66/G66)*100
-VLOOKUP($R66,附表2_火險100RP地震非比例層調整係數!$B:$AF,MATCH($D66,附表2_火險100RP地震非比例層調整係數!$1:$1,0)-1,FALSE)*(1-(R66/100-L66/G66)*100)
)</f>
        <v>0</v>
      </c>
      <c r="U66" s="39">
        <f>IF(OR(E66="QS",B66=""),0,
IF(C66="F",VLOOKUP($S66,附表2_火險200RP地震非比例層調整係數!$B:$AF,MATCH($D66&amp;"a",附表2_火險200RP地震非比例層調整係數!$1:$1,0)-1,FALSE)
-IF($R66-1&lt;=0,0,VLOOKUP($R66-1,附表2_火險200RP地震非比例層調整係數!$B:$AF,MATCH($D66&amp;"a",附表2_火險200RP地震非比例層調整係數!$1:$1,0)-1,FALSE))
-VLOOKUP($S66,附表2_火險200RP地震非比例層調整係數!$B:$AF,MATCH($D66,附表2_火險200RP地震非比例層調整係數!$1:$1,0)-1,FALSE)*(S66/100-M66/G66)*100
-VLOOKUP($R66,附表2_火險200RP地震非比例層調整係數!$B:$AF,MATCH($D66,附表2_火險200RP地震非比例層調整係數!$1:$1,0)-1,FALSE)*(1-(R66/100-L66/G66)*100),
IF(C66="E1",VLOOKUP($S66,附表2_工程險200RP地震非比例層調整係數!$B$1:$AF$101,MATCH($D66&amp;"a",附表2_工程險200RP地震非比例層調整係數!$1:$1,0)-1,FALSE)
-IF($R66-1&lt;=0,0,VLOOKUP($R66-1,附表2_工程險200RP地震非比例層調整係數!$B$1:$AF$101,MATCH($D66&amp;"a",附表2_工程險200RP地震非比例層調整係數!$1:$1,0)-1,FALSE))
-VLOOKUP($S66,附表2_工程險200RP地震非比例層調整係數!$B$1:$AF$101,MATCH($D66,附表2_工程險200RP地震非比例層調整係數!$1:$1,0)-1,FALSE)*(S66/100-M66/G66)*100
-VLOOKUP($R66,附表2_工程險200RP地震非比例層調整係數!$B$1:$AF$101,MATCH($D66,附表2_工程險200RP地震非比例層調整係數!$1:$1,0)-1,FALSE)*(1-(R66/100-L66/G66)*100),
IF(C66="E2",VLOOKUP($S66,附表2_工程險200RP地震非比例層調整係數!$B$111:$AF$211,MATCH($D66&amp;"a",附表2_工程險200RP地震非比例層調整係數!$1:$1,0)-1,FALSE)
-IF($R66-1&lt;=0,0,VLOOKUP($R66-1,附表2_工程險200RP地震非比例層調整係數!$B$111:$AF$211,MATCH($D66&amp;"a",附表2_工程險200RP地震非比例層調整係數!$1:$1,0)-1,FALSE))
-VLOOKUP($S66,附表2_工程險200RP地震非比例層調整係數!$B$111:$AF$211,MATCH($D66,附表2_工程險200RP地震非比例層調整係數!$1:$1,0)-1,FALSE)*(S66/100-M66/G66)*100
-VLOOKUP($R66,附表2_工程險200RP地震非比例層調整係數!$B$111:$AF$211,MATCH($D66,附表2_工程險200RP地震非比例層調整係數!$1:$1,0)-1,FALSE)*(1-(R66/100-L66/G66)*100),0))))</f>
        <v>0</v>
      </c>
      <c r="V66" s="40">
        <f t="shared" si="5"/>
        <v>0</v>
      </c>
      <c r="W66" s="40">
        <f t="shared" si="6"/>
        <v>0</v>
      </c>
      <c r="X66" s="40">
        <f t="shared" si="7"/>
        <v>0</v>
      </c>
      <c r="Y66" s="40">
        <f t="shared" si="8"/>
        <v>0</v>
      </c>
    </row>
    <row r="67" spans="1:25" s="8" customFormat="1" ht="15.75" x14ac:dyDescent="0.25">
      <c r="A67" s="32" t="str">
        <f t="shared" si="4"/>
        <v/>
      </c>
      <c r="B67" s="33"/>
      <c r="C67" s="33"/>
      <c r="D67" s="33"/>
      <c r="E67" s="34"/>
      <c r="F67" s="34"/>
      <c r="G67" s="35"/>
      <c r="H67" s="42"/>
      <c r="I67" s="42"/>
      <c r="J67" s="42"/>
      <c r="K67" s="42"/>
      <c r="L67" s="34"/>
      <c r="M67" s="34"/>
      <c r="N67" s="36">
        <f t="shared" ref="N67:N98" si="15">IF(E67="QS",F67*H67,0)</f>
        <v>0</v>
      </c>
      <c r="O67" s="36">
        <f t="shared" ref="O67:O98" si="16">IF(E67="QS",F67*I67,0)</f>
        <v>0</v>
      </c>
      <c r="P67" s="37">
        <f t="shared" si="9"/>
        <v>0</v>
      </c>
      <c r="Q67" s="37">
        <f t="shared" si="10"/>
        <v>0</v>
      </c>
      <c r="R67" s="38">
        <f t="shared" ref="R67:R98" si="17">IF(OR(E67="QS",B67=""),0,CEILING((L67+1)/G67*100,1))</f>
        <v>0</v>
      </c>
      <c r="S67" s="38">
        <f t="shared" ref="S67:S98" si="18">IF(OR(E67="QS",B67=""),0,CEILING(M67/G67*100,1))</f>
        <v>0</v>
      </c>
      <c r="T67" s="39">
        <f>IF(OR(E67="QS",B67=""),0,
VLOOKUP($S67,附表2_火險100RP地震非比例層調整係數!$B:$AF,MATCH($D67&amp;"a",附表2_火險100RP地震非比例層調整係數!$1:$1,0)-1,FALSE)
-IF($R67-1&lt;=0,0,VLOOKUP($R67-1,附表2_火險100RP地震非比例層調整係數!$B:$AF,MATCH($D67&amp;"a",附表2_火險100RP地震非比例層調整係數!$1:$1,0)-1,FALSE))
-VLOOKUP($S67,附表2_火險100RP地震非比例層調整係數!$B:$AF,MATCH($D67,附表2_火險100RP地震非比例層調整係數!$1:$1,0)-1,FALSE)*(S67/100-M67/G67)*100
-VLOOKUP($R67,附表2_火險100RP地震非比例層調整係數!$B:$AF,MATCH($D67,附表2_火險100RP地震非比例層調整係數!$1:$1,0)-1,FALSE)*(1-(R67/100-L67/G67)*100)
)</f>
        <v>0</v>
      </c>
      <c r="U67" s="39">
        <f>IF(OR(E67="QS",B67=""),0,
IF(C67="F",VLOOKUP($S67,附表2_火險200RP地震非比例層調整係數!$B:$AF,MATCH($D67&amp;"a",附表2_火險200RP地震非比例層調整係數!$1:$1,0)-1,FALSE)
-IF($R67-1&lt;=0,0,VLOOKUP($R67-1,附表2_火險200RP地震非比例層調整係數!$B:$AF,MATCH($D67&amp;"a",附表2_火險200RP地震非比例層調整係數!$1:$1,0)-1,FALSE))
-VLOOKUP($S67,附表2_火險200RP地震非比例層調整係數!$B:$AF,MATCH($D67,附表2_火險200RP地震非比例層調整係數!$1:$1,0)-1,FALSE)*(S67/100-M67/G67)*100
-VLOOKUP($R67,附表2_火險200RP地震非比例層調整係數!$B:$AF,MATCH($D67,附表2_火險200RP地震非比例層調整係數!$1:$1,0)-1,FALSE)*(1-(R67/100-L67/G67)*100),
IF(C67="E1",VLOOKUP($S67,附表2_工程險200RP地震非比例層調整係數!$B$1:$AF$101,MATCH($D67&amp;"a",附表2_工程險200RP地震非比例層調整係數!$1:$1,0)-1,FALSE)
-IF($R67-1&lt;=0,0,VLOOKUP($R67-1,附表2_工程險200RP地震非比例層調整係數!$B$1:$AF$101,MATCH($D67&amp;"a",附表2_工程險200RP地震非比例層調整係數!$1:$1,0)-1,FALSE))
-VLOOKUP($S67,附表2_工程險200RP地震非比例層調整係數!$B$1:$AF$101,MATCH($D67,附表2_工程險200RP地震非比例層調整係數!$1:$1,0)-1,FALSE)*(S67/100-M67/G67)*100
-VLOOKUP($R67,附表2_工程險200RP地震非比例層調整係數!$B$1:$AF$101,MATCH($D67,附表2_工程險200RP地震非比例層調整係數!$1:$1,0)-1,FALSE)*(1-(R67/100-L67/G67)*100),
IF(C67="E2",VLOOKUP($S67,附表2_工程險200RP地震非比例層調整係數!$B$111:$AF$211,MATCH($D67&amp;"a",附表2_工程險200RP地震非比例層調整係數!$1:$1,0)-1,FALSE)
-IF($R67-1&lt;=0,0,VLOOKUP($R67-1,附表2_工程險200RP地震非比例層調整係數!$B$111:$AF$211,MATCH($D67&amp;"a",附表2_工程險200RP地震非比例層調整係數!$1:$1,0)-1,FALSE))
-VLOOKUP($S67,附表2_工程險200RP地震非比例層調整係數!$B$111:$AF$211,MATCH($D67,附表2_工程險200RP地震非比例層調整係數!$1:$1,0)-1,FALSE)*(S67/100-M67/G67)*100
-VLOOKUP($R67,附表2_工程險200RP地震非比例層調整係數!$B$111:$AF$211,MATCH($D67,附表2_工程險200RP地震非比例層調整係數!$1:$1,0)-1,FALSE)*(1-(R67/100-L67/G67)*100),0))))</f>
        <v>0</v>
      </c>
      <c r="V67" s="40">
        <f t="shared" si="5"/>
        <v>0</v>
      </c>
      <c r="W67" s="40">
        <f t="shared" si="6"/>
        <v>0</v>
      </c>
      <c r="X67" s="40">
        <f t="shared" si="7"/>
        <v>0</v>
      </c>
      <c r="Y67" s="40">
        <f t="shared" si="8"/>
        <v>0</v>
      </c>
    </row>
    <row r="68" spans="1:25" s="8" customFormat="1" ht="15.75" x14ac:dyDescent="0.25">
      <c r="A68" s="32" t="str">
        <f t="shared" ref="A68:A131" si="19">C68&amp;D68&amp;LEFT(E68,1)</f>
        <v/>
      </c>
      <c r="B68" s="33"/>
      <c r="C68" s="33"/>
      <c r="D68" s="33"/>
      <c r="E68" s="34"/>
      <c r="F68" s="34"/>
      <c r="G68" s="35"/>
      <c r="H68" s="42"/>
      <c r="I68" s="42"/>
      <c r="J68" s="42"/>
      <c r="K68" s="42"/>
      <c r="L68" s="34"/>
      <c r="M68" s="34"/>
      <c r="N68" s="36">
        <f t="shared" si="15"/>
        <v>0</v>
      </c>
      <c r="O68" s="36">
        <f t="shared" si="16"/>
        <v>0</v>
      </c>
      <c r="P68" s="37">
        <f t="shared" si="9"/>
        <v>0</v>
      </c>
      <c r="Q68" s="37">
        <f t="shared" si="10"/>
        <v>0</v>
      </c>
      <c r="R68" s="38">
        <f t="shared" si="17"/>
        <v>0</v>
      </c>
      <c r="S68" s="38">
        <f t="shared" si="18"/>
        <v>0</v>
      </c>
      <c r="T68" s="39">
        <f>IF(OR(E68="QS",B68=""),0,
VLOOKUP($S68,附表2_火險100RP地震非比例層調整係數!$B:$AF,MATCH($D68&amp;"a",附表2_火險100RP地震非比例層調整係數!$1:$1,0)-1,FALSE)
-IF($R68-1&lt;=0,0,VLOOKUP($R68-1,附表2_火險100RP地震非比例層調整係數!$B:$AF,MATCH($D68&amp;"a",附表2_火險100RP地震非比例層調整係數!$1:$1,0)-1,FALSE))
-VLOOKUP($S68,附表2_火險100RP地震非比例層調整係數!$B:$AF,MATCH($D68,附表2_火險100RP地震非比例層調整係數!$1:$1,0)-1,FALSE)*(S68/100-M68/G68)*100
-VLOOKUP($R68,附表2_火險100RP地震非比例層調整係數!$B:$AF,MATCH($D68,附表2_火險100RP地震非比例層調整係數!$1:$1,0)-1,FALSE)*(1-(R68/100-L68/G68)*100)
)</f>
        <v>0</v>
      </c>
      <c r="U68" s="39">
        <f>IF(OR(E68="QS",B68=""),0,
IF(C68="F",VLOOKUP($S68,附表2_火險200RP地震非比例層調整係數!$B:$AF,MATCH($D68&amp;"a",附表2_火險200RP地震非比例層調整係數!$1:$1,0)-1,FALSE)
-IF($R68-1&lt;=0,0,VLOOKUP($R68-1,附表2_火險200RP地震非比例層調整係數!$B:$AF,MATCH($D68&amp;"a",附表2_火險200RP地震非比例層調整係數!$1:$1,0)-1,FALSE))
-VLOOKUP($S68,附表2_火險200RP地震非比例層調整係數!$B:$AF,MATCH($D68,附表2_火險200RP地震非比例層調整係數!$1:$1,0)-1,FALSE)*(S68/100-M68/G68)*100
-VLOOKUP($R68,附表2_火險200RP地震非比例層調整係數!$B:$AF,MATCH($D68,附表2_火險200RP地震非比例層調整係數!$1:$1,0)-1,FALSE)*(1-(R68/100-L68/G68)*100),
IF(C68="E1",VLOOKUP($S68,附表2_工程險200RP地震非比例層調整係數!$B$1:$AF$101,MATCH($D68&amp;"a",附表2_工程險200RP地震非比例層調整係數!$1:$1,0)-1,FALSE)
-IF($R68-1&lt;=0,0,VLOOKUP($R68-1,附表2_工程險200RP地震非比例層調整係數!$B$1:$AF$101,MATCH($D68&amp;"a",附表2_工程險200RP地震非比例層調整係數!$1:$1,0)-1,FALSE))
-VLOOKUP($S68,附表2_工程險200RP地震非比例層調整係數!$B$1:$AF$101,MATCH($D68,附表2_工程險200RP地震非比例層調整係數!$1:$1,0)-1,FALSE)*(S68/100-M68/G68)*100
-VLOOKUP($R68,附表2_工程險200RP地震非比例層調整係數!$B$1:$AF$101,MATCH($D68,附表2_工程險200RP地震非比例層調整係數!$1:$1,0)-1,FALSE)*(1-(R68/100-L68/G68)*100),
IF(C68="E2",VLOOKUP($S68,附表2_工程險200RP地震非比例層調整係數!$B$111:$AF$211,MATCH($D68&amp;"a",附表2_工程險200RP地震非比例層調整係數!$1:$1,0)-1,FALSE)
-IF($R68-1&lt;=0,0,VLOOKUP($R68-1,附表2_工程險200RP地震非比例層調整係數!$B$111:$AF$211,MATCH($D68&amp;"a",附表2_工程險200RP地震非比例層調整係數!$1:$1,0)-1,FALSE))
-VLOOKUP($S68,附表2_工程險200RP地震非比例層調整係數!$B$111:$AF$211,MATCH($D68,附表2_工程險200RP地震非比例層調整係數!$1:$1,0)-1,FALSE)*(S68/100-M68/G68)*100
-VLOOKUP($R68,附表2_工程險200RP地震非比例層調整係數!$B$111:$AF$211,MATCH($D68,附表2_工程險200RP地震非比例層調整係數!$1:$1,0)-1,FALSE)*(1-(R68/100-L68/G68)*100),0))))</f>
        <v>0</v>
      </c>
      <c r="V68" s="40">
        <f t="shared" ref="V68:V131" si="20">G68*T68*P68</f>
        <v>0</v>
      </c>
      <c r="W68" s="40">
        <f t="shared" ref="W68:W131" si="21">G68*U68*P68</f>
        <v>0</v>
      </c>
      <c r="X68" s="40">
        <f t="shared" ref="X68:X131" si="22">G68*T68*Q68</f>
        <v>0</v>
      </c>
      <c r="Y68" s="40">
        <f t="shared" ref="Y68:Y131" si="23">G68*U68*Q68</f>
        <v>0</v>
      </c>
    </row>
    <row r="69" spans="1:25" s="8" customFormat="1" ht="15.75" x14ac:dyDescent="0.25">
      <c r="A69" s="32" t="str">
        <f t="shared" si="19"/>
        <v/>
      </c>
      <c r="B69" s="33"/>
      <c r="C69" s="33"/>
      <c r="D69" s="33"/>
      <c r="E69" s="34"/>
      <c r="F69" s="34"/>
      <c r="G69" s="35"/>
      <c r="H69" s="42"/>
      <c r="I69" s="42"/>
      <c r="J69" s="42"/>
      <c r="K69" s="42"/>
      <c r="L69" s="34"/>
      <c r="M69" s="34"/>
      <c r="N69" s="36">
        <f t="shared" si="15"/>
        <v>0</v>
      </c>
      <c r="O69" s="36">
        <f t="shared" si="16"/>
        <v>0</v>
      </c>
      <c r="P69" s="37">
        <f t="shared" si="9"/>
        <v>0</v>
      </c>
      <c r="Q69" s="37">
        <f t="shared" si="10"/>
        <v>0</v>
      </c>
      <c r="R69" s="38">
        <f t="shared" si="17"/>
        <v>0</v>
      </c>
      <c r="S69" s="38">
        <f t="shared" si="18"/>
        <v>0</v>
      </c>
      <c r="T69" s="39">
        <f>IF(OR(E69="QS",B69=""),0,
VLOOKUP($S69,附表2_火險100RP地震非比例層調整係數!$B:$AF,MATCH($D69&amp;"a",附表2_火險100RP地震非比例層調整係數!$1:$1,0)-1,FALSE)
-IF($R69-1&lt;=0,0,VLOOKUP($R69-1,附表2_火險100RP地震非比例層調整係數!$B:$AF,MATCH($D69&amp;"a",附表2_火險100RP地震非比例層調整係數!$1:$1,0)-1,FALSE))
-VLOOKUP($S69,附表2_火險100RP地震非比例層調整係數!$B:$AF,MATCH($D69,附表2_火險100RP地震非比例層調整係數!$1:$1,0)-1,FALSE)*(S69/100-M69/G69)*100
-VLOOKUP($R69,附表2_火險100RP地震非比例層調整係數!$B:$AF,MATCH($D69,附表2_火險100RP地震非比例層調整係數!$1:$1,0)-1,FALSE)*(1-(R69/100-L69/G69)*100)
)</f>
        <v>0</v>
      </c>
      <c r="U69" s="39">
        <f>IF(OR(E69="QS",B69=""),0,
IF(C69="F",VLOOKUP($S69,附表2_火險200RP地震非比例層調整係數!$B:$AF,MATCH($D69&amp;"a",附表2_火險200RP地震非比例層調整係數!$1:$1,0)-1,FALSE)
-IF($R69-1&lt;=0,0,VLOOKUP($R69-1,附表2_火險200RP地震非比例層調整係數!$B:$AF,MATCH($D69&amp;"a",附表2_火險200RP地震非比例層調整係數!$1:$1,0)-1,FALSE))
-VLOOKUP($S69,附表2_火險200RP地震非比例層調整係數!$B:$AF,MATCH($D69,附表2_火險200RP地震非比例層調整係數!$1:$1,0)-1,FALSE)*(S69/100-M69/G69)*100
-VLOOKUP($R69,附表2_火險200RP地震非比例層調整係數!$B:$AF,MATCH($D69,附表2_火險200RP地震非比例層調整係數!$1:$1,0)-1,FALSE)*(1-(R69/100-L69/G69)*100),
IF(C69="E1",VLOOKUP($S69,附表2_工程險200RP地震非比例層調整係數!$B$1:$AF$101,MATCH($D69&amp;"a",附表2_工程險200RP地震非比例層調整係數!$1:$1,0)-1,FALSE)
-IF($R69-1&lt;=0,0,VLOOKUP($R69-1,附表2_工程險200RP地震非比例層調整係數!$B$1:$AF$101,MATCH($D69&amp;"a",附表2_工程險200RP地震非比例層調整係數!$1:$1,0)-1,FALSE))
-VLOOKUP($S69,附表2_工程險200RP地震非比例層調整係數!$B$1:$AF$101,MATCH($D69,附表2_工程險200RP地震非比例層調整係數!$1:$1,0)-1,FALSE)*(S69/100-M69/G69)*100
-VLOOKUP($R69,附表2_工程險200RP地震非比例層調整係數!$B$1:$AF$101,MATCH($D69,附表2_工程險200RP地震非比例層調整係數!$1:$1,0)-1,FALSE)*(1-(R69/100-L69/G69)*100),
IF(C69="E2",VLOOKUP($S69,附表2_工程險200RP地震非比例層調整係數!$B$111:$AF$211,MATCH($D69&amp;"a",附表2_工程險200RP地震非比例層調整係數!$1:$1,0)-1,FALSE)
-IF($R69-1&lt;=0,0,VLOOKUP($R69-1,附表2_工程險200RP地震非比例層調整係數!$B$111:$AF$211,MATCH($D69&amp;"a",附表2_工程險200RP地震非比例層調整係數!$1:$1,0)-1,FALSE))
-VLOOKUP($S69,附表2_工程險200RP地震非比例層調整係數!$B$111:$AF$211,MATCH($D69,附表2_工程險200RP地震非比例層調整係數!$1:$1,0)-1,FALSE)*(S69/100-M69/G69)*100
-VLOOKUP($R69,附表2_工程險200RP地震非比例層調整係數!$B$111:$AF$211,MATCH($D69,附表2_工程險200RP地震非比例層調整係數!$1:$1,0)-1,FALSE)*(1-(R69/100-L69/G69)*100),0))))</f>
        <v>0</v>
      </c>
      <c r="V69" s="40">
        <f t="shared" si="20"/>
        <v>0</v>
      </c>
      <c r="W69" s="40">
        <f t="shared" si="21"/>
        <v>0</v>
      </c>
      <c r="X69" s="40">
        <f t="shared" si="22"/>
        <v>0</v>
      </c>
      <c r="Y69" s="40">
        <f t="shared" si="23"/>
        <v>0</v>
      </c>
    </row>
    <row r="70" spans="1:25" s="8" customFormat="1" ht="15.75" x14ac:dyDescent="0.25">
      <c r="A70" s="32" t="str">
        <f t="shared" si="19"/>
        <v/>
      </c>
      <c r="B70" s="33"/>
      <c r="C70" s="33"/>
      <c r="D70" s="33"/>
      <c r="E70" s="34"/>
      <c r="F70" s="34"/>
      <c r="G70" s="35"/>
      <c r="H70" s="42"/>
      <c r="I70" s="42"/>
      <c r="J70" s="42"/>
      <c r="K70" s="42"/>
      <c r="L70" s="34"/>
      <c r="M70" s="34"/>
      <c r="N70" s="36">
        <f t="shared" si="15"/>
        <v>0</v>
      </c>
      <c r="O70" s="36">
        <f t="shared" si="16"/>
        <v>0</v>
      </c>
      <c r="P70" s="37">
        <f t="shared" ref="P70:P133" si="24">IF(OR(E70="QS",E70=""),0,(M70-L70)/G70*J70)</f>
        <v>0</v>
      </c>
      <c r="Q70" s="37">
        <f t="shared" ref="Q70:Q133" si="25">IF(OR(E70="QS",E70=""),0,(M70-L70)/G70*K70)</f>
        <v>0</v>
      </c>
      <c r="R70" s="38">
        <f t="shared" si="17"/>
        <v>0</v>
      </c>
      <c r="S70" s="38">
        <f t="shared" si="18"/>
        <v>0</v>
      </c>
      <c r="T70" s="39">
        <f>IF(OR(E70="QS",B70=""),0,
VLOOKUP($S70,附表2_火險100RP地震非比例層調整係數!$B:$AF,MATCH($D70&amp;"a",附表2_火險100RP地震非比例層調整係數!$1:$1,0)-1,FALSE)
-IF($R70-1&lt;=0,0,VLOOKUP($R70-1,附表2_火險100RP地震非比例層調整係數!$B:$AF,MATCH($D70&amp;"a",附表2_火險100RP地震非比例層調整係數!$1:$1,0)-1,FALSE))
-VLOOKUP($S70,附表2_火險100RP地震非比例層調整係數!$B:$AF,MATCH($D70,附表2_火險100RP地震非比例層調整係數!$1:$1,0)-1,FALSE)*(S70/100-M70/G70)*100
-VLOOKUP($R70,附表2_火險100RP地震非比例層調整係數!$B:$AF,MATCH($D70,附表2_火險100RP地震非比例層調整係數!$1:$1,0)-1,FALSE)*(1-(R70/100-L70/G70)*100)
)</f>
        <v>0</v>
      </c>
      <c r="U70" s="39">
        <f>IF(OR(E70="QS",B70=""),0,
IF(C70="F",VLOOKUP($S70,附表2_火險200RP地震非比例層調整係數!$B:$AF,MATCH($D70&amp;"a",附表2_火險200RP地震非比例層調整係數!$1:$1,0)-1,FALSE)
-IF($R70-1&lt;=0,0,VLOOKUP($R70-1,附表2_火險200RP地震非比例層調整係數!$B:$AF,MATCH($D70&amp;"a",附表2_火險200RP地震非比例層調整係數!$1:$1,0)-1,FALSE))
-VLOOKUP($S70,附表2_火險200RP地震非比例層調整係數!$B:$AF,MATCH($D70,附表2_火險200RP地震非比例層調整係數!$1:$1,0)-1,FALSE)*(S70/100-M70/G70)*100
-VLOOKUP($R70,附表2_火險200RP地震非比例層調整係數!$B:$AF,MATCH($D70,附表2_火險200RP地震非比例層調整係數!$1:$1,0)-1,FALSE)*(1-(R70/100-L70/G70)*100),
IF(C70="E1",VLOOKUP($S70,附表2_工程險200RP地震非比例層調整係數!$B$1:$AF$101,MATCH($D70&amp;"a",附表2_工程險200RP地震非比例層調整係數!$1:$1,0)-1,FALSE)
-IF($R70-1&lt;=0,0,VLOOKUP($R70-1,附表2_工程險200RP地震非比例層調整係數!$B$1:$AF$101,MATCH($D70&amp;"a",附表2_工程險200RP地震非比例層調整係數!$1:$1,0)-1,FALSE))
-VLOOKUP($S70,附表2_工程險200RP地震非比例層調整係數!$B$1:$AF$101,MATCH($D70,附表2_工程險200RP地震非比例層調整係數!$1:$1,0)-1,FALSE)*(S70/100-M70/G70)*100
-VLOOKUP($R70,附表2_工程險200RP地震非比例層調整係數!$B$1:$AF$101,MATCH($D70,附表2_工程險200RP地震非比例層調整係數!$1:$1,0)-1,FALSE)*(1-(R70/100-L70/G70)*100),
IF(C70="E2",VLOOKUP($S70,附表2_工程險200RP地震非比例層調整係數!$B$111:$AF$211,MATCH($D70&amp;"a",附表2_工程險200RP地震非比例層調整係數!$1:$1,0)-1,FALSE)
-IF($R70-1&lt;=0,0,VLOOKUP($R70-1,附表2_工程險200RP地震非比例層調整係數!$B$111:$AF$211,MATCH($D70&amp;"a",附表2_工程險200RP地震非比例層調整係數!$1:$1,0)-1,FALSE))
-VLOOKUP($S70,附表2_工程險200RP地震非比例層調整係數!$B$111:$AF$211,MATCH($D70,附表2_工程險200RP地震非比例層調整係數!$1:$1,0)-1,FALSE)*(S70/100-M70/G70)*100
-VLOOKUP($R70,附表2_工程險200RP地震非比例層調整係數!$B$111:$AF$211,MATCH($D70,附表2_工程險200RP地震非比例層調整係數!$1:$1,0)-1,FALSE)*(1-(R70/100-L70/G70)*100),0))))</f>
        <v>0</v>
      </c>
      <c r="V70" s="40">
        <f t="shared" si="20"/>
        <v>0</v>
      </c>
      <c r="W70" s="40">
        <f t="shared" si="21"/>
        <v>0</v>
      </c>
      <c r="X70" s="40">
        <f t="shared" si="22"/>
        <v>0</v>
      </c>
      <c r="Y70" s="40">
        <f t="shared" si="23"/>
        <v>0</v>
      </c>
    </row>
    <row r="71" spans="1:25" s="8" customFormat="1" ht="15.75" x14ac:dyDescent="0.25">
      <c r="A71" s="32" t="str">
        <f t="shared" si="19"/>
        <v/>
      </c>
      <c r="B71" s="33"/>
      <c r="C71" s="33"/>
      <c r="D71" s="33"/>
      <c r="E71" s="34"/>
      <c r="F71" s="34"/>
      <c r="G71" s="35"/>
      <c r="H71" s="42"/>
      <c r="I71" s="42"/>
      <c r="J71" s="42"/>
      <c r="K71" s="42"/>
      <c r="L71" s="34"/>
      <c r="M71" s="34"/>
      <c r="N71" s="36">
        <f t="shared" si="15"/>
        <v>0</v>
      </c>
      <c r="O71" s="36">
        <f t="shared" si="16"/>
        <v>0</v>
      </c>
      <c r="P71" s="37">
        <f t="shared" si="24"/>
        <v>0</v>
      </c>
      <c r="Q71" s="37">
        <f t="shared" si="25"/>
        <v>0</v>
      </c>
      <c r="R71" s="38">
        <f t="shared" si="17"/>
        <v>0</v>
      </c>
      <c r="S71" s="38">
        <f t="shared" si="18"/>
        <v>0</v>
      </c>
      <c r="T71" s="39">
        <f>IF(OR(E71="QS",B71=""),0,
VLOOKUP($S71,附表2_火險100RP地震非比例層調整係數!$B:$AF,MATCH($D71&amp;"a",附表2_火險100RP地震非比例層調整係數!$1:$1,0)-1,FALSE)
-IF($R71-1&lt;=0,0,VLOOKUP($R71-1,附表2_火險100RP地震非比例層調整係數!$B:$AF,MATCH($D71&amp;"a",附表2_火險100RP地震非比例層調整係數!$1:$1,0)-1,FALSE))
-VLOOKUP($S71,附表2_火險100RP地震非比例層調整係數!$B:$AF,MATCH($D71,附表2_火險100RP地震非比例層調整係數!$1:$1,0)-1,FALSE)*(S71/100-M71/G71)*100
-VLOOKUP($R71,附表2_火險100RP地震非比例層調整係數!$B:$AF,MATCH($D71,附表2_火險100RP地震非比例層調整係數!$1:$1,0)-1,FALSE)*(1-(R71/100-L71/G71)*100)
)</f>
        <v>0</v>
      </c>
      <c r="U71" s="39">
        <f>IF(OR(E71="QS",B71=""),0,
IF(C71="F",VLOOKUP($S71,附表2_火險200RP地震非比例層調整係數!$B:$AF,MATCH($D71&amp;"a",附表2_火險200RP地震非比例層調整係數!$1:$1,0)-1,FALSE)
-IF($R71-1&lt;=0,0,VLOOKUP($R71-1,附表2_火險200RP地震非比例層調整係數!$B:$AF,MATCH($D71&amp;"a",附表2_火險200RP地震非比例層調整係數!$1:$1,0)-1,FALSE))
-VLOOKUP($S71,附表2_火險200RP地震非比例層調整係數!$B:$AF,MATCH($D71,附表2_火險200RP地震非比例層調整係數!$1:$1,0)-1,FALSE)*(S71/100-M71/G71)*100
-VLOOKUP($R71,附表2_火險200RP地震非比例層調整係數!$B:$AF,MATCH($D71,附表2_火險200RP地震非比例層調整係數!$1:$1,0)-1,FALSE)*(1-(R71/100-L71/G71)*100),
IF(C71="E1",VLOOKUP($S71,附表2_工程險200RP地震非比例層調整係數!$B$1:$AF$101,MATCH($D71&amp;"a",附表2_工程險200RP地震非比例層調整係數!$1:$1,0)-1,FALSE)
-IF($R71-1&lt;=0,0,VLOOKUP($R71-1,附表2_工程險200RP地震非比例層調整係數!$B$1:$AF$101,MATCH($D71&amp;"a",附表2_工程險200RP地震非比例層調整係數!$1:$1,0)-1,FALSE))
-VLOOKUP($S71,附表2_工程險200RP地震非比例層調整係數!$B$1:$AF$101,MATCH($D71,附表2_工程險200RP地震非比例層調整係數!$1:$1,0)-1,FALSE)*(S71/100-M71/G71)*100
-VLOOKUP($R71,附表2_工程險200RP地震非比例層調整係數!$B$1:$AF$101,MATCH($D71,附表2_工程險200RP地震非比例層調整係數!$1:$1,0)-1,FALSE)*(1-(R71/100-L71/G71)*100),
IF(C71="E2",VLOOKUP($S71,附表2_工程險200RP地震非比例層調整係數!$B$111:$AF$211,MATCH($D71&amp;"a",附表2_工程險200RP地震非比例層調整係數!$1:$1,0)-1,FALSE)
-IF($R71-1&lt;=0,0,VLOOKUP($R71-1,附表2_工程險200RP地震非比例層調整係數!$B$111:$AF$211,MATCH($D71&amp;"a",附表2_工程險200RP地震非比例層調整係數!$1:$1,0)-1,FALSE))
-VLOOKUP($S71,附表2_工程險200RP地震非比例層調整係數!$B$111:$AF$211,MATCH($D71,附表2_工程險200RP地震非比例層調整係數!$1:$1,0)-1,FALSE)*(S71/100-M71/G71)*100
-VLOOKUP($R71,附表2_工程險200RP地震非比例層調整係數!$B$111:$AF$211,MATCH($D71,附表2_工程險200RP地震非比例層調整係數!$1:$1,0)-1,FALSE)*(1-(R71/100-L71/G71)*100),0))))</f>
        <v>0</v>
      </c>
      <c r="V71" s="40">
        <f t="shared" si="20"/>
        <v>0</v>
      </c>
      <c r="W71" s="40">
        <f t="shared" si="21"/>
        <v>0</v>
      </c>
      <c r="X71" s="40">
        <f t="shared" si="22"/>
        <v>0</v>
      </c>
      <c r="Y71" s="40">
        <f t="shared" si="23"/>
        <v>0</v>
      </c>
    </row>
    <row r="72" spans="1:25" s="8" customFormat="1" ht="15.75" x14ac:dyDescent="0.25">
      <c r="A72" s="32" t="str">
        <f t="shared" si="19"/>
        <v/>
      </c>
      <c r="B72" s="33"/>
      <c r="C72" s="33"/>
      <c r="D72" s="33"/>
      <c r="E72" s="34"/>
      <c r="F72" s="34"/>
      <c r="G72" s="35"/>
      <c r="H72" s="42"/>
      <c r="I72" s="42"/>
      <c r="J72" s="42"/>
      <c r="K72" s="42"/>
      <c r="L72" s="34"/>
      <c r="M72" s="34"/>
      <c r="N72" s="36">
        <f t="shared" si="15"/>
        <v>0</v>
      </c>
      <c r="O72" s="36">
        <f t="shared" si="16"/>
        <v>0</v>
      </c>
      <c r="P72" s="37">
        <f t="shared" si="24"/>
        <v>0</v>
      </c>
      <c r="Q72" s="37">
        <f t="shared" si="25"/>
        <v>0</v>
      </c>
      <c r="R72" s="38">
        <f t="shared" si="17"/>
        <v>0</v>
      </c>
      <c r="S72" s="38">
        <f t="shared" si="18"/>
        <v>0</v>
      </c>
      <c r="T72" s="39">
        <f>IF(OR(E72="QS",B72=""),0,
VLOOKUP($S72,附表2_火險100RP地震非比例層調整係數!$B:$AF,MATCH($D72&amp;"a",附表2_火險100RP地震非比例層調整係數!$1:$1,0)-1,FALSE)
-IF($R72-1&lt;=0,0,VLOOKUP($R72-1,附表2_火險100RP地震非比例層調整係數!$B:$AF,MATCH($D72&amp;"a",附表2_火險100RP地震非比例層調整係數!$1:$1,0)-1,FALSE))
-VLOOKUP($S72,附表2_火險100RP地震非比例層調整係數!$B:$AF,MATCH($D72,附表2_火險100RP地震非比例層調整係數!$1:$1,0)-1,FALSE)*(S72/100-M72/G72)*100
-VLOOKUP($R72,附表2_火險100RP地震非比例層調整係數!$B:$AF,MATCH($D72,附表2_火險100RP地震非比例層調整係數!$1:$1,0)-1,FALSE)*(1-(R72/100-L72/G72)*100)
)</f>
        <v>0</v>
      </c>
      <c r="U72" s="39">
        <f>IF(OR(E72="QS",B72=""),0,
IF(C72="F",VLOOKUP($S72,附表2_火險200RP地震非比例層調整係數!$B:$AF,MATCH($D72&amp;"a",附表2_火險200RP地震非比例層調整係數!$1:$1,0)-1,FALSE)
-IF($R72-1&lt;=0,0,VLOOKUP($R72-1,附表2_火險200RP地震非比例層調整係數!$B:$AF,MATCH($D72&amp;"a",附表2_火險200RP地震非比例層調整係數!$1:$1,0)-1,FALSE))
-VLOOKUP($S72,附表2_火險200RP地震非比例層調整係數!$B:$AF,MATCH($D72,附表2_火險200RP地震非比例層調整係數!$1:$1,0)-1,FALSE)*(S72/100-M72/G72)*100
-VLOOKUP($R72,附表2_火險200RP地震非比例層調整係數!$B:$AF,MATCH($D72,附表2_火險200RP地震非比例層調整係數!$1:$1,0)-1,FALSE)*(1-(R72/100-L72/G72)*100),
IF(C72="E1",VLOOKUP($S72,附表2_工程險200RP地震非比例層調整係數!$B$1:$AF$101,MATCH($D72&amp;"a",附表2_工程險200RP地震非比例層調整係數!$1:$1,0)-1,FALSE)
-IF($R72-1&lt;=0,0,VLOOKUP($R72-1,附表2_工程險200RP地震非比例層調整係數!$B$1:$AF$101,MATCH($D72&amp;"a",附表2_工程險200RP地震非比例層調整係數!$1:$1,0)-1,FALSE))
-VLOOKUP($S72,附表2_工程險200RP地震非比例層調整係數!$B$1:$AF$101,MATCH($D72,附表2_工程險200RP地震非比例層調整係數!$1:$1,0)-1,FALSE)*(S72/100-M72/G72)*100
-VLOOKUP($R72,附表2_工程險200RP地震非比例層調整係數!$B$1:$AF$101,MATCH($D72,附表2_工程險200RP地震非比例層調整係數!$1:$1,0)-1,FALSE)*(1-(R72/100-L72/G72)*100),
IF(C72="E2",VLOOKUP($S72,附表2_工程險200RP地震非比例層調整係數!$B$111:$AF$211,MATCH($D72&amp;"a",附表2_工程險200RP地震非比例層調整係數!$1:$1,0)-1,FALSE)
-IF($R72-1&lt;=0,0,VLOOKUP($R72-1,附表2_工程險200RP地震非比例層調整係數!$B$111:$AF$211,MATCH($D72&amp;"a",附表2_工程險200RP地震非比例層調整係數!$1:$1,0)-1,FALSE))
-VLOOKUP($S72,附表2_工程險200RP地震非比例層調整係數!$B$111:$AF$211,MATCH($D72,附表2_工程險200RP地震非比例層調整係數!$1:$1,0)-1,FALSE)*(S72/100-M72/G72)*100
-VLOOKUP($R72,附表2_工程險200RP地震非比例層調整係數!$B$111:$AF$211,MATCH($D72,附表2_工程險200RP地震非比例層調整係數!$1:$1,0)-1,FALSE)*(1-(R72/100-L72/G72)*100),0))))</f>
        <v>0</v>
      </c>
      <c r="V72" s="40">
        <f t="shared" si="20"/>
        <v>0</v>
      </c>
      <c r="W72" s="40">
        <f t="shared" si="21"/>
        <v>0</v>
      </c>
      <c r="X72" s="40">
        <f t="shared" si="22"/>
        <v>0</v>
      </c>
      <c r="Y72" s="40">
        <f t="shared" si="23"/>
        <v>0</v>
      </c>
    </row>
    <row r="73" spans="1:25" s="8" customFormat="1" ht="15.75" x14ac:dyDescent="0.25">
      <c r="A73" s="32" t="str">
        <f t="shared" si="19"/>
        <v/>
      </c>
      <c r="B73" s="33"/>
      <c r="C73" s="33"/>
      <c r="D73" s="33"/>
      <c r="E73" s="34"/>
      <c r="F73" s="34"/>
      <c r="G73" s="35"/>
      <c r="H73" s="42"/>
      <c r="I73" s="42"/>
      <c r="J73" s="42"/>
      <c r="K73" s="42"/>
      <c r="L73" s="34"/>
      <c r="M73" s="34"/>
      <c r="N73" s="36">
        <f t="shared" si="15"/>
        <v>0</v>
      </c>
      <c r="O73" s="36">
        <f t="shared" si="16"/>
        <v>0</v>
      </c>
      <c r="P73" s="37">
        <f t="shared" si="24"/>
        <v>0</v>
      </c>
      <c r="Q73" s="37">
        <f t="shared" si="25"/>
        <v>0</v>
      </c>
      <c r="R73" s="38">
        <f t="shared" si="17"/>
        <v>0</v>
      </c>
      <c r="S73" s="38">
        <f t="shared" si="18"/>
        <v>0</v>
      </c>
      <c r="T73" s="39">
        <f>IF(OR(E73="QS",B73=""),0,
VLOOKUP($S73,附表2_火險100RP地震非比例層調整係數!$B:$AF,MATCH($D73&amp;"a",附表2_火險100RP地震非比例層調整係數!$1:$1,0)-1,FALSE)
-IF($R73-1&lt;=0,0,VLOOKUP($R73-1,附表2_火險100RP地震非比例層調整係數!$B:$AF,MATCH($D73&amp;"a",附表2_火險100RP地震非比例層調整係數!$1:$1,0)-1,FALSE))
-VLOOKUP($S73,附表2_火險100RP地震非比例層調整係數!$B:$AF,MATCH($D73,附表2_火險100RP地震非比例層調整係數!$1:$1,0)-1,FALSE)*(S73/100-M73/G73)*100
-VLOOKUP($R73,附表2_火險100RP地震非比例層調整係數!$B:$AF,MATCH($D73,附表2_火險100RP地震非比例層調整係數!$1:$1,0)-1,FALSE)*(1-(R73/100-L73/G73)*100)
)</f>
        <v>0</v>
      </c>
      <c r="U73" s="39">
        <f>IF(OR(E73="QS",B73=""),0,
IF(C73="F",VLOOKUP($S73,附表2_火險200RP地震非比例層調整係數!$B:$AF,MATCH($D73&amp;"a",附表2_火險200RP地震非比例層調整係數!$1:$1,0)-1,FALSE)
-IF($R73-1&lt;=0,0,VLOOKUP($R73-1,附表2_火險200RP地震非比例層調整係數!$B:$AF,MATCH($D73&amp;"a",附表2_火險200RP地震非比例層調整係數!$1:$1,0)-1,FALSE))
-VLOOKUP($S73,附表2_火險200RP地震非比例層調整係數!$B:$AF,MATCH($D73,附表2_火險200RP地震非比例層調整係數!$1:$1,0)-1,FALSE)*(S73/100-M73/G73)*100
-VLOOKUP($R73,附表2_火險200RP地震非比例層調整係數!$B:$AF,MATCH($D73,附表2_火險200RP地震非比例層調整係數!$1:$1,0)-1,FALSE)*(1-(R73/100-L73/G73)*100),
IF(C73="E1",VLOOKUP($S73,附表2_工程險200RP地震非比例層調整係數!$B$1:$AF$101,MATCH($D73&amp;"a",附表2_工程險200RP地震非比例層調整係數!$1:$1,0)-1,FALSE)
-IF($R73-1&lt;=0,0,VLOOKUP($R73-1,附表2_工程險200RP地震非比例層調整係數!$B$1:$AF$101,MATCH($D73&amp;"a",附表2_工程險200RP地震非比例層調整係數!$1:$1,0)-1,FALSE))
-VLOOKUP($S73,附表2_工程險200RP地震非比例層調整係數!$B$1:$AF$101,MATCH($D73,附表2_工程險200RP地震非比例層調整係數!$1:$1,0)-1,FALSE)*(S73/100-M73/G73)*100
-VLOOKUP($R73,附表2_工程險200RP地震非比例層調整係數!$B$1:$AF$101,MATCH($D73,附表2_工程險200RP地震非比例層調整係數!$1:$1,0)-1,FALSE)*(1-(R73/100-L73/G73)*100),
IF(C73="E2",VLOOKUP($S73,附表2_工程險200RP地震非比例層調整係數!$B$111:$AF$211,MATCH($D73&amp;"a",附表2_工程險200RP地震非比例層調整係數!$1:$1,0)-1,FALSE)
-IF($R73-1&lt;=0,0,VLOOKUP($R73-1,附表2_工程險200RP地震非比例層調整係數!$B$111:$AF$211,MATCH($D73&amp;"a",附表2_工程險200RP地震非比例層調整係數!$1:$1,0)-1,FALSE))
-VLOOKUP($S73,附表2_工程險200RP地震非比例層調整係數!$B$111:$AF$211,MATCH($D73,附表2_工程險200RP地震非比例層調整係數!$1:$1,0)-1,FALSE)*(S73/100-M73/G73)*100
-VLOOKUP($R73,附表2_工程險200RP地震非比例層調整係數!$B$111:$AF$211,MATCH($D73,附表2_工程險200RP地震非比例層調整係數!$1:$1,0)-1,FALSE)*(1-(R73/100-L73/G73)*100),0))))</f>
        <v>0</v>
      </c>
      <c r="V73" s="40">
        <f t="shared" si="20"/>
        <v>0</v>
      </c>
      <c r="W73" s="40">
        <f t="shared" si="21"/>
        <v>0</v>
      </c>
      <c r="X73" s="40">
        <f t="shared" si="22"/>
        <v>0</v>
      </c>
      <c r="Y73" s="40">
        <f t="shared" si="23"/>
        <v>0</v>
      </c>
    </row>
    <row r="74" spans="1:25" s="8" customFormat="1" ht="15.75" x14ac:dyDescent="0.25">
      <c r="A74" s="32" t="str">
        <f t="shared" si="19"/>
        <v/>
      </c>
      <c r="B74" s="33"/>
      <c r="C74" s="33"/>
      <c r="D74" s="33"/>
      <c r="E74" s="34"/>
      <c r="F74" s="34"/>
      <c r="G74" s="35"/>
      <c r="H74" s="42"/>
      <c r="I74" s="42"/>
      <c r="J74" s="42"/>
      <c r="K74" s="42"/>
      <c r="L74" s="34"/>
      <c r="M74" s="34"/>
      <c r="N74" s="36">
        <f t="shared" si="15"/>
        <v>0</v>
      </c>
      <c r="O74" s="36">
        <f t="shared" si="16"/>
        <v>0</v>
      </c>
      <c r="P74" s="37">
        <f t="shared" si="24"/>
        <v>0</v>
      </c>
      <c r="Q74" s="37">
        <f t="shared" si="25"/>
        <v>0</v>
      </c>
      <c r="R74" s="38">
        <f t="shared" si="17"/>
        <v>0</v>
      </c>
      <c r="S74" s="38">
        <f t="shared" si="18"/>
        <v>0</v>
      </c>
      <c r="T74" s="39">
        <f>IF(OR(E74="QS",B74=""),0,
VLOOKUP($S74,附表2_火險100RP地震非比例層調整係數!$B:$AF,MATCH($D74&amp;"a",附表2_火險100RP地震非比例層調整係數!$1:$1,0)-1,FALSE)
-IF($R74-1&lt;=0,0,VLOOKUP($R74-1,附表2_火險100RP地震非比例層調整係數!$B:$AF,MATCH($D74&amp;"a",附表2_火險100RP地震非比例層調整係數!$1:$1,0)-1,FALSE))
-VLOOKUP($S74,附表2_火險100RP地震非比例層調整係數!$B:$AF,MATCH($D74,附表2_火險100RP地震非比例層調整係數!$1:$1,0)-1,FALSE)*(S74/100-M74/G74)*100
-VLOOKUP($R74,附表2_火險100RP地震非比例層調整係數!$B:$AF,MATCH($D74,附表2_火險100RP地震非比例層調整係數!$1:$1,0)-1,FALSE)*(1-(R74/100-L74/G74)*100)
)</f>
        <v>0</v>
      </c>
      <c r="U74" s="39">
        <f>IF(OR(E74="QS",B74=""),0,
IF(C74="F",VLOOKUP($S74,附表2_火險200RP地震非比例層調整係數!$B:$AF,MATCH($D74&amp;"a",附表2_火險200RP地震非比例層調整係數!$1:$1,0)-1,FALSE)
-IF($R74-1&lt;=0,0,VLOOKUP($R74-1,附表2_火險200RP地震非比例層調整係數!$B:$AF,MATCH($D74&amp;"a",附表2_火險200RP地震非比例層調整係數!$1:$1,0)-1,FALSE))
-VLOOKUP($S74,附表2_火險200RP地震非比例層調整係數!$B:$AF,MATCH($D74,附表2_火險200RP地震非比例層調整係數!$1:$1,0)-1,FALSE)*(S74/100-M74/G74)*100
-VLOOKUP($R74,附表2_火險200RP地震非比例層調整係數!$B:$AF,MATCH($D74,附表2_火險200RP地震非比例層調整係數!$1:$1,0)-1,FALSE)*(1-(R74/100-L74/G74)*100),
IF(C74="E1",VLOOKUP($S74,附表2_工程險200RP地震非比例層調整係數!$B$1:$AF$101,MATCH($D74&amp;"a",附表2_工程險200RP地震非比例層調整係數!$1:$1,0)-1,FALSE)
-IF($R74-1&lt;=0,0,VLOOKUP($R74-1,附表2_工程險200RP地震非比例層調整係數!$B$1:$AF$101,MATCH($D74&amp;"a",附表2_工程險200RP地震非比例層調整係數!$1:$1,0)-1,FALSE))
-VLOOKUP($S74,附表2_工程險200RP地震非比例層調整係數!$B$1:$AF$101,MATCH($D74,附表2_工程險200RP地震非比例層調整係數!$1:$1,0)-1,FALSE)*(S74/100-M74/G74)*100
-VLOOKUP($R74,附表2_工程險200RP地震非比例層調整係數!$B$1:$AF$101,MATCH($D74,附表2_工程險200RP地震非比例層調整係數!$1:$1,0)-1,FALSE)*(1-(R74/100-L74/G74)*100),
IF(C74="E2",VLOOKUP($S74,附表2_工程險200RP地震非比例層調整係數!$B$111:$AF$211,MATCH($D74&amp;"a",附表2_工程險200RP地震非比例層調整係數!$1:$1,0)-1,FALSE)
-IF($R74-1&lt;=0,0,VLOOKUP($R74-1,附表2_工程險200RP地震非比例層調整係數!$B$111:$AF$211,MATCH($D74&amp;"a",附表2_工程險200RP地震非比例層調整係數!$1:$1,0)-1,FALSE))
-VLOOKUP($S74,附表2_工程險200RP地震非比例層調整係數!$B$111:$AF$211,MATCH($D74,附表2_工程險200RP地震非比例層調整係數!$1:$1,0)-1,FALSE)*(S74/100-M74/G74)*100
-VLOOKUP($R74,附表2_工程險200RP地震非比例層調整係數!$B$111:$AF$211,MATCH($D74,附表2_工程險200RP地震非比例層調整係數!$1:$1,0)-1,FALSE)*(1-(R74/100-L74/G74)*100),0))))</f>
        <v>0</v>
      </c>
      <c r="V74" s="40">
        <f t="shared" si="20"/>
        <v>0</v>
      </c>
      <c r="W74" s="40">
        <f t="shared" si="21"/>
        <v>0</v>
      </c>
      <c r="X74" s="40">
        <f t="shared" si="22"/>
        <v>0</v>
      </c>
      <c r="Y74" s="40">
        <f t="shared" si="23"/>
        <v>0</v>
      </c>
    </row>
    <row r="75" spans="1:25" s="8" customFormat="1" ht="15.75" x14ac:dyDescent="0.25">
      <c r="A75" s="32" t="str">
        <f t="shared" si="19"/>
        <v/>
      </c>
      <c r="B75" s="33"/>
      <c r="C75" s="33"/>
      <c r="D75" s="33"/>
      <c r="E75" s="34"/>
      <c r="F75" s="34"/>
      <c r="G75" s="35"/>
      <c r="H75" s="42"/>
      <c r="I75" s="42"/>
      <c r="J75" s="42"/>
      <c r="K75" s="42"/>
      <c r="L75" s="34"/>
      <c r="M75" s="34"/>
      <c r="N75" s="36">
        <f t="shared" si="15"/>
        <v>0</v>
      </c>
      <c r="O75" s="36">
        <f t="shared" si="16"/>
        <v>0</v>
      </c>
      <c r="P75" s="37">
        <f t="shared" si="24"/>
        <v>0</v>
      </c>
      <c r="Q75" s="37">
        <f t="shared" si="25"/>
        <v>0</v>
      </c>
      <c r="R75" s="38">
        <f t="shared" si="17"/>
        <v>0</v>
      </c>
      <c r="S75" s="38">
        <f t="shared" si="18"/>
        <v>0</v>
      </c>
      <c r="T75" s="39">
        <f>IF(OR(E75="QS",B75=""),0,
VLOOKUP($S75,附表2_火險100RP地震非比例層調整係數!$B:$AF,MATCH($D75&amp;"a",附表2_火險100RP地震非比例層調整係數!$1:$1,0)-1,FALSE)
-IF($R75-1&lt;=0,0,VLOOKUP($R75-1,附表2_火險100RP地震非比例層調整係數!$B:$AF,MATCH($D75&amp;"a",附表2_火險100RP地震非比例層調整係數!$1:$1,0)-1,FALSE))
-VLOOKUP($S75,附表2_火險100RP地震非比例層調整係數!$B:$AF,MATCH($D75,附表2_火險100RP地震非比例層調整係數!$1:$1,0)-1,FALSE)*(S75/100-M75/G75)*100
-VLOOKUP($R75,附表2_火險100RP地震非比例層調整係數!$B:$AF,MATCH($D75,附表2_火險100RP地震非比例層調整係數!$1:$1,0)-1,FALSE)*(1-(R75/100-L75/G75)*100)
)</f>
        <v>0</v>
      </c>
      <c r="U75" s="39">
        <f>IF(OR(E75="QS",B75=""),0,
IF(C75="F",VLOOKUP($S75,附表2_火險200RP地震非比例層調整係數!$B:$AF,MATCH($D75&amp;"a",附表2_火險200RP地震非比例層調整係數!$1:$1,0)-1,FALSE)
-IF($R75-1&lt;=0,0,VLOOKUP($R75-1,附表2_火險200RP地震非比例層調整係數!$B:$AF,MATCH($D75&amp;"a",附表2_火險200RP地震非比例層調整係數!$1:$1,0)-1,FALSE))
-VLOOKUP($S75,附表2_火險200RP地震非比例層調整係數!$B:$AF,MATCH($D75,附表2_火險200RP地震非比例層調整係數!$1:$1,0)-1,FALSE)*(S75/100-M75/G75)*100
-VLOOKUP($R75,附表2_火險200RP地震非比例層調整係數!$B:$AF,MATCH($D75,附表2_火險200RP地震非比例層調整係數!$1:$1,0)-1,FALSE)*(1-(R75/100-L75/G75)*100),
IF(C75="E1",VLOOKUP($S75,附表2_工程險200RP地震非比例層調整係數!$B$1:$AF$101,MATCH($D75&amp;"a",附表2_工程險200RP地震非比例層調整係數!$1:$1,0)-1,FALSE)
-IF($R75-1&lt;=0,0,VLOOKUP($R75-1,附表2_工程險200RP地震非比例層調整係數!$B$1:$AF$101,MATCH($D75&amp;"a",附表2_工程險200RP地震非比例層調整係數!$1:$1,0)-1,FALSE))
-VLOOKUP($S75,附表2_工程險200RP地震非比例層調整係數!$B$1:$AF$101,MATCH($D75,附表2_工程險200RP地震非比例層調整係數!$1:$1,0)-1,FALSE)*(S75/100-M75/G75)*100
-VLOOKUP($R75,附表2_工程險200RP地震非比例層調整係數!$B$1:$AF$101,MATCH($D75,附表2_工程險200RP地震非比例層調整係數!$1:$1,0)-1,FALSE)*(1-(R75/100-L75/G75)*100),
IF(C75="E2",VLOOKUP($S75,附表2_工程險200RP地震非比例層調整係數!$B$111:$AF$211,MATCH($D75&amp;"a",附表2_工程險200RP地震非比例層調整係數!$1:$1,0)-1,FALSE)
-IF($R75-1&lt;=0,0,VLOOKUP($R75-1,附表2_工程險200RP地震非比例層調整係數!$B$111:$AF$211,MATCH($D75&amp;"a",附表2_工程險200RP地震非比例層調整係數!$1:$1,0)-1,FALSE))
-VLOOKUP($S75,附表2_工程險200RP地震非比例層調整係數!$B$111:$AF$211,MATCH($D75,附表2_工程險200RP地震非比例層調整係數!$1:$1,0)-1,FALSE)*(S75/100-M75/G75)*100
-VLOOKUP($R75,附表2_工程險200RP地震非比例層調整係數!$B$111:$AF$211,MATCH($D75,附表2_工程險200RP地震非比例層調整係數!$1:$1,0)-1,FALSE)*(1-(R75/100-L75/G75)*100),0))))</f>
        <v>0</v>
      </c>
      <c r="V75" s="40">
        <f t="shared" si="20"/>
        <v>0</v>
      </c>
      <c r="W75" s="40">
        <f t="shared" si="21"/>
        <v>0</v>
      </c>
      <c r="X75" s="40">
        <f t="shared" si="22"/>
        <v>0</v>
      </c>
      <c r="Y75" s="40">
        <f t="shared" si="23"/>
        <v>0</v>
      </c>
    </row>
    <row r="76" spans="1:25" s="8" customFormat="1" ht="15.75" x14ac:dyDescent="0.25">
      <c r="A76" s="32" t="str">
        <f t="shared" si="19"/>
        <v/>
      </c>
      <c r="B76" s="33"/>
      <c r="C76" s="33"/>
      <c r="D76" s="33"/>
      <c r="E76" s="34"/>
      <c r="F76" s="34"/>
      <c r="G76" s="35"/>
      <c r="H76" s="42"/>
      <c r="I76" s="42"/>
      <c r="J76" s="42"/>
      <c r="K76" s="42"/>
      <c r="L76" s="34"/>
      <c r="M76" s="34"/>
      <c r="N76" s="36">
        <f t="shared" si="15"/>
        <v>0</v>
      </c>
      <c r="O76" s="36">
        <f t="shared" si="16"/>
        <v>0</v>
      </c>
      <c r="P76" s="37">
        <f t="shared" si="24"/>
        <v>0</v>
      </c>
      <c r="Q76" s="37">
        <f t="shared" si="25"/>
        <v>0</v>
      </c>
      <c r="R76" s="38">
        <f t="shared" si="17"/>
        <v>0</v>
      </c>
      <c r="S76" s="38">
        <f t="shared" si="18"/>
        <v>0</v>
      </c>
      <c r="T76" s="39">
        <f>IF(OR(E76="QS",B76=""),0,
VLOOKUP($S76,附表2_火險100RP地震非比例層調整係數!$B:$AF,MATCH($D76&amp;"a",附表2_火險100RP地震非比例層調整係數!$1:$1,0)-1,FALSE)
-IF($R76-1&lt;=0,0,VLOOKUP($R76-1,附表2_火險100RP地震非比例層調整係數!$B:$AF,MATCH($D76&amp;"a",附表2_火險100RP地震非比例層調整係數!$1:$1,0)-1,FALSE))
-VLOOKUP($S76,附表2_火險100RP地震非比例層調整係數!$B:$AF,MATCH($D76,附表2_火險100RP地震非比例層調整係數!$1:$1,0)-1,FALSE)*(S76/100-M76/G76)*100
-VLOOKUP($R76,附表2_火險100RP地震非比例層調整係數!$B:$AF,MATCH($D76,附表2_火險100RP地震非比例層調整係數!$1:$1,0)-1,FALSE)*(1-(R76/100-L76/G76)*100)
)</f>
        <v>0</v>
      </c>
      <c r="U76" s="39">
        <f>IF(OR(E76="QS",B76=""),0,
IF(C76="F",VLOOKUP($S76,附表2_火險200RP地震非比例層調整係數!$B:$AF,MATCH($D76&amp;"a",附表2_火險200RP地震非比例層調整係數!$1:$1,0)-1,FALSE)
-IF($R76-1&lt;=0,0,VLOOKUP($R76-1,附表2_火險200RP地震非比例層調整係數!$B:$AF,MATCH($D76&amp;"a",附表2_火險200RP地震非比例層調整係數!$1:$1,0)-1,FALSE))
-VLOOKUP($S76,附表2_火險200RP地震非比例層調整係數!$B:$AF,MATCH($D76,附表2_火險200RP地震非比例層調整係數!$1:$1,0)-1,FALSE)*(S76/100-M76/G76)*100
-VLOOKUP($R76,附表2_火險200RP地震非比例層調整係數!$B:$AF,MATCH($D76,附表2_火險200RP地震非比例層調整係數!$1:$1,0)-1,FALSE)*(1-(R76/100-L76/G76)*100),
IF(C76="E1",VLOOKUP($S76,附表2_工程險200RP地震非比例層調整係數!$B$1:$AF$101,MATCH($D76&amp;"a",附表2_工程險200RP地震非比例層調整係數!$1:$1,0)-1,FALSE)
-IF($R76-1&lt;=0,0,VLOOKUP($R76-1,附表2_工程險200RP地震非比例層調整係數!$B$1:$AF$101,MATCH($D76&amp;"a",附表2_工程險200RP地震非比例層調整係數!$1:$1,0)-1,FALSE))
-VLOOKUP($S76,附表2_工程險200RP地震非比例層調整係數!$B$1:$AF$101,MATCH($D76,附表2_工程險200RP地震非比例層調整係數!$1:$1,0)-1,FALSE)*(S76/100-M76/G76)*100
-VLOOKUP($R76,附表2_工程險200RP地震非比例層調整係數!$B$1:$AF$101,MATCH($D76,附表2_工程險200RP地震非比例層調整係數!$1:$1,0)-1,FALSE)*(1-(R76/100-L76/G76)*100),
IF(C76="E2",VLOOKUP($S76,附表2_工程險200RP地震非比例層調整係數!$B$111:$AF$211,MATCH($D76&amp;"a",附表2_工程險200RP地震非比例層調整係數!$1:$1,0)-1,FALSE)
-IF($R76-1&lt;=0,0,VLOOKUP($R76-1,附表2_工程險200RP地震非比例層調整係數!$B$111:$AF$211,MATCH($D76&amp;"a",附表2_工程險200RP地震非比例層調整係數!$1:$1,0)-1,FALSE))
-VLOOKUP($S76,附表2_工程險200RP地震非比例層調整係數!$B$111:$AF$211,MATCH($D76,附表2_工程險200RP地震非比例層調整係數!$1:$1,0)-1,FALSE)*(S76/100-M76/G76)*100
-VLOOKUP($R76,附表2_工程險200RP地震非比例層調整係數!$B$111:$AF$211,MATCH($D76,附表2_工程險200RP地震非比例層調整係數!$1:$1,0)-1,FALSE)*(1-(R76/100-L76/G76)*100),0))))</f>
        <v>0</v>
      </c>
      <c r="V76" s="40">
        <f t="shared" si="20"/>
        <v>0</v>
      </c>
      <c r="W76" s="40">
        <f t="shared" si="21"/>
        <v>0</v>
      </c>
      <c r="X76" s="40">
        <f t="shared" si="22"/>
        <v>0</v>
      </c>
      <c r="Y76" s="40">
        <f t="shared" si="23"/>
        <v>0</v>
      </c>
    </row>
    <row r="77" spans="1:25" s="8" customFormat="1" ht="15.75" x14ac:dyDescent="0.25">
      <c r="A77" s="32" t="str">
        <f t="shared" si="19"/>
        <v/>
      </c>
      <c r="B77" s="33"/>
      <c r="C77" s="33"/>
      <c r="D77" s="33"/>
      <c r="E77" s="34"/>
      <c r="F77" s="34"/>
      <c r="G77" s="35"/>
      <c r="H77" s="42"/>
      <c r="I77" s="42"/>
      <c r="J77" s="42"/>
      <c r="K77" s="42"/>
      <c r="L77" s="34"/>
      <c r="M77" s="34"/>
      <c r="N77" s="36">
        <f t="shared" si="15"/>
        <v>0</v>
      </c>
      <c r="O77" s="36">
        <f t="shared" si="16"/>
        <v>0</v>
      </c>
      <c r="P77" s="37">
        <f t="shared" si="24"/>
        <v>0</v>
      </c>
      <c r="Q77" s="37">
        <f t="shared" si="25"/>
        <v>0</v>
      </c>
      <c r="R77" s="38">
        <f t="shared" si="17"/>
        <v>0</v>
      </c>
      <c r="S77" s="38">
        <f t="shared" si="18"/>
        <v>0</v>
      </c>
      <c r="T77" s="39">
        <f>IF(OR(E77="QS",B77=""),0,
VLOOKUP($S77,附表2_火險100RP地震非比例層調整係數!$B:$AF,MATCH($D77&amp;"a",附表2_火險100RP地震非比例層調整係數!$1:$1,0)-1,FALSE)
-IF($R77-1&lt;=0,0,VLOOKUP($R77-1,附表2_火險100RP地震非比例層調整係數!$B:$AF,MATCH($D77&amp;"a",附表2_火險100RP地震非比例層調整係數!$1:$1,0)-1,FALSE))
-VLOOKUP($S77,附表2_火險100RP地震非比例層調整係數!$B:$AF,MATCH($D77,附表2_火險100RP地震非比例層調整係數!$1:$1,0)-1,FALSE)*(S77/100-M77/G77)*100
-VLOOKUP($R77,附表2_火險100RP地震非比例層調整係數!$B:$AF,MATCH($D77,附表2_火險100RP地震非比例層調整係數!$1:$1,0)-1,FALSE)*(1-(R77/100-L77/G77)*100)
)</f>
        <v>0</v>
      </c>
      <c r="U77" s="39">
        <f>IF(OR(E77="QS",B77=""),0,
IF(C77="F",VLOOKUP($S77,附表2_火險200RP地震非比例層調整係數!$B:$AF,MATCH($D77&amp;"a",附表2_火險200RP地震非比例層調整係數!$1:$1,0)-1,FALSE)
-IF($R77-1&lt;=0,0,VLOOKUP($R77-1,附表2_火險200RP地震非比例層調整係數!$B:$AF,MATCH($D77&amp;"a",附表2_火險200RP地震非比例層調整係數!$1:$1,0)-1,FALSE))
-VLOOKUP($S77,附表2_火險200RP地震非比例層調整係數!$B:$AF,MATCH($D77,附表2_火險200RP地震非比例層調整係數!$1:$1,0)-1,FALSE)*(S77/100-M77/G77)*100
-VLOOKUP($R77,附表2_火險200RP地震非比例層調整係數!$B:$AF,MATCH($D77,附表2_火險200RP地震非比例層調整係數!$1:$1,0)-1,FALSE)*(1-(R77/100-L77/G77)*100),
IF(C77="E1",VLOOKUP($S77,附表2_工程險200RP地震非比例層調整係數!$B$1:$AF$101,MATCH($D77&amp;"a",附表2_工程險200RP地震非比例層調整係數!$1:$1,0)-1,FALSE)
-IF($R77-1&lt;=0,0,VLOOKUP($R77-1,附表2_工程險200RP地震非比例層調整係數!$B$1:$AF$101,MATCH($D77&amp;"a",附表2_工程險200RP地震非比例層調整係數!$1:$1,0)-1,FALSE))
-VLOOKUP($S77,附表2_工程險200RP地震非比例層調整係數!$B$1:$AF$101,MATCH($D77,附表2_工程險200RP地震非比例層調整係數!$1:$1,0)-1,FALSE)*(S77/100-M77/G77)*100
-VLOOKUP($R77,附表2_工程險200RP地震非比例層調整係數!$B$1:$AF$101,MATCH($D77,附表2_工程險200RP地震非比例層調整係數!$1:$1,0)-1,FALSE)*(1-(R77/100-L77/G77)*100),
IF(C77="E2",VLOOKUP($S77,附表2_工程險200RP地震非比例層調整係數!$B$111:$AF$211,MATCH($D77&amp;"a",附表2_工程險200RP地震非比例層調整係數!$1:$1,0)-1,FALSE)
-IF($R77-1&lt;=0,0,VLOOKUP($R77-1,附表2_工程險200RP地震非比例層調整係數!$B$111:$AF$211,MATCH($D77&amp;"a",附表2_工程險200RP地震非比例層調整係數!$1:$1,0)-1,FALSE))
-VLOOKUP($S77,附表2_工程險200RP地震非比例層調整係數!$B$111:$AF$211,MATCH($D77,附表2_工程險200RP地震非比例層調整係數!$1:$1,0)-1,FALSE)*(S77/100-M77/G77)*100
-VLOOKUP($R77,附表2_工程險200RP地震非比例層調整係數!$B$111:$AF$211,MATCH($D77,附表2_工程險200RP地震非比例層調整係數!$1:$1,0)-1,FALSE)*(1-(R77/100-L77/G77)*100),0))))</f>
        <v>0</v>
      </c>
      <c r="V77" s="40">
        <f t="shared" si="20"/>
        <v>0</v>
      </c>
      <c r="W77" s="40">
        <f t="shared" si="21"/>
        <v>0</v>
      </c>
      <c r="X77" s="40">
        <f t="shared" si="22"/>
        <v>0</v>
      </c>
      <c r="Y77" s="40">
        <f t="shared" si="23"/>
        <v>0</v>
      </c>
    </row>
    <row r="78" spans="1:25" s="8" customFormat="1" ht="15.75" x14ac:dyDescent="0.25">
      <c r="A78" s="32" t="str">
        <f t="shared" si="19"/>
        <v/>
      </c>
      <c r="B78" s="33"/>
      <c r="C78" s="33"/>
      <c r="D78" s="33"/>
      <c r="E78" s="34"/>
      <c r="F78" s="34"/>
      <c r="G78" s="35"/>
      <c r="H78" s="42"/>
      <c r="I78" s="42"/>
      <c r="J78" s="42"/>
      <c r="K78" s="42"/>
      <c r="L78" s="34"/>
      <c r="M78" s="34"/>
      <c r="N78" s="36">
        <f t="shared" si="15"/>
        <v>0</v>
      </c>
      <c r="O78" s="36">
        <f t="shared" si="16"/>
        <v>0</v>
      </c>
      <c r="P78" s="37">
        <f t="shared" si="24"/>
        <v>0</v>
      </c>
      <c r="Q78" s="37">
        <f t="shared" si="25"/>
        <v>0</v>
      </c>
      <c r="R78" s="38">
        <f t="shared" si="17"/>
        <v>0</v>
      </c>
      <c r="S78" s="38">
        <f t="shared" si="18"/>
        <v>0</v>
      </c>
      <c r="T78" s="39">
        <f>IF(OR(E78="QS",B78=""),0,
VLOOKUP($S78,附表2_火險100RP地震非比例層調整係數!$B:$AF,MATCH($D78&amp;"a",附表2_火險100RP地震非比例層調整係數!$1:$1,0)-1,FALSE)
-IF($R78-1&lt;=0,0,VLOOKUP($R78-1,附表2_火險100RP地震非比例層調整係數!$B:$AF,MATCH($D78&amp;"a",附表2_火險100RP地震非比例層調整係數!$1:$1,0)-1,FALSE))
-VLOOKUP($S78,附表2_火險100RP地震非比例層調整係數!$B:$AF,MATCH($D78,附表2_火險100RP地震非比例層調整係數!$1:$1,0)-1,FALSE)*(S78/100-M78/G78)*100
-VLOOKUP($R78,附表2_火險100RP地震非比例層調整係數!$B:$AF,MATCH($D78,附表2_火險100RP地震非比例層調整係數!$1:$1,0)-1,FALSE)*(1-(R78/100-L78/G78)*100)
)</f>
        <v>0</v>
      </c>
      <c r="U78" s="39">
        <f>IF(OR(E78="QS",B78=""),0,
IF(C78="F",VLOOKUP($S78,附表2_火險200RP地震非比例層調整係數!$B:$AF,MATCH($D78&amp;"a",附表2_火險200RP地震非比例層調整係數!$1:$1,0)-1,FALSE)
-IF($R78-1&lt;=0,0,VLOOKUP($R78-1,附表2_火險200RP地震非比例層調整係數!$B:$AF,MATCH($D78&amp;"a",附表2_火險200RP地震非比例層調整係數!$1:$1,0)-1,FALSE))
-VLOOKUP($S78,附表2_火險200RP地震非比例層調整係數!$B:$AF,MATCH($D78,附表2_火險200RP地震非比例層調整係數!$1:$1,0)-1,FALSE)*(S78/100-M78/G78)*100
-VLOOKUP($R78,附表2_火險200RP地震非比例層調整係數!$B:$AF,MATCH($D78,附表2_火險200RP地震非比例層調整係數!$1:$1,0)-1,FALSE)*(1-(R78/100-L78/G78)*100),
IF(C78="E1",VLOOKUP($S78,附表2_工程險200RP地震非比例層調整係數!$B$1:$AF$101,MATCH($D78&amp;"a",附表2_工程險200RP地震非比例層調整係數!$1:$1,0)-1,FALSE)
-IF($R78-1&lt;=0,0,VLOOKUP($R78-1,附表2_工程險200RP地震非比例層調整係數!$B$1:$AF$101,MATCH($D78&amp;"a",附表2_工程險200RP地震非比例層調整係數!$1:$1,0)-1,FALSE))
-VLOOKUP($S78,附表2_工程險200RP地震非比例層調整係數!$B$1:$AF$101,MATCH($D78,附表2_工程險200RP地震非比例層調整係數!$1:$1,0)-1,FALSE)*(S78/100-M78/G78)*100
-VLOOKUP($R78,附表2_工程險200RP地震非比例層調整係數!$B$1:$AF$101,MATCH($D78,附表2_工程險200RP地震非比例層調整係數!$1:$1,0)-1,FALSE)*(1-(R78/100-L78/G78)*100),
IF(C78="E2",VLOOKUP($S78,附表2_工程險200RP地震非比例層調整係數!$B$111:$AF$211,MATCH($D78&amp;"a",附表2_工程險200RP地震非比例層調整係數!$1:$1,0)-1,FALSE)
-IF($R78-1&lt;=0,0,VLOOKUP($R78-1,附表2_工程險200RP地震非比例層調整係數!$B$111:$AF$211,MATCH($D78&amp;"a",附表2_工程險200RP地震非比例層調整係數!$1:$1,0)-1,FALSE))
-VLOOKUP($S78,附表2_工程險200RP地震非比例層調整係數!$B$111:$AF$211,MATCH($D78,附表2_工程險200RP地震非比例層調整係數!$1:$1,0)-1,FALSE)*(S78/100-M78/G78)*100
-VLOOKUP($R78,附表2_工程險200RP地震非比例層調整係數!$B$111:$AF$211,MATCH($D78,附表2_工程險200RP地震非比例層調整係數!$1:$1,0)-1,FALSE)*(1-(R78/100-L78/G78)*100),0))))</f>
        <v>0</v>
      </c>
      <c r="V78" s="40">
        <f t="shared" si="20"/>
        <v>0</v>
      </c>
      <c r="W78" s="40">
        <f t="shared" si="21"/>
        <v>0</v>
      </c>
      <c r="X78" s="40">
        <f t="shared" si="22"/>
        <v>0</v>
      </c>
      <c r="Y78" s="40">
        <f t="shared" si="23"/>
        <v>0</v>
      </c>
    </row>
    <row r="79" spans="1:25" s="8" customFormat="1" ht="15.75" x14ac:dyDescent="0.25">
      <c r="A79" s="32" t="str">
        <f t="shared" si="19"/>
        <v/>
      </c>
      <c r="B79" s="33"/>
      <c r="C79" s="33"/>
      <c r="D79" s="33"/>
      <c r="E79" s="34"/>
      <c r="F79" s="34"/>
      <c r="G79" s="35"/>
      <c r="H79" s="42"/>
      <c r="I79" s="42"/>
      <c r="J79" s="42"/>
      <c r="K79" s="42"/>
      <c r="L79" s="34"/>
      <c r="M79" s="34"/>
      <c r="N79" s="36">
        <f t="shared" si="15"/>
        <v>0</v>
      </c>
      <c r="O79" s="36">
        <f t="shared" si="16"/>
        <v>0</v>
      </c>
      <c r="P79" s="37">
        <f t="shared" si="24"/>
        <v>0</v>
      </c>
      <c r="Q79" s="37">
        <f t="shared" si="25"/>
        <v>0</v>
      </c>
      <c r="R79" s="38">
        <f t="shared" si="17"/>
        <v>0</v>
      </c>
      <c r="S79" s="38">
        <f t="shared" si="18"/>
        <v>0</v>
      </c>
      <c r="T79" s="39">
        <f>IF(OR(E79="QS",B79=""),0,
VLOOKUP($S79,附表2_火險100RP地震非比例層調整係數!$B:$AF,MATCH($D79&amp;"a",附表2_火險100RP地震非比例層調整係數!$1:$1,0)-1,FALSE)
-IF($R79-1&lt;=0,0,VLOOKUP($R79-1,附表2_火險100RP地震非比例層調整係數!$B:$AF,MATCH($D79&amp;"a",附表2_火險100RP地震非比例層調整係數!$1:$1,0)-1,FALSE))
-VLOOKUP($S79,附表2_火險100RP地震非比例層調整係數!$B:$AF,MATCH($D79,附表2_火險100RP地震非比例層調整係數!$1:$1,0)-1,FALSE)*(S79/100-M79/G79)*100
-VLOOKUP($R79,附表2_火險100RP地震非比例層調整係數!$B:$AF,MATCH($D79,附表2_火險100RP地震非比例層調整係數!$1:$1,0)-1,FALSE)*(1-(R79/100-L79/G79)*100)
)</f>
        <v>0</v>
      </c>
      <c r="U79" s="39">
        <f>IF(OR(E79="QS",B79=""),0,
IF(C79="F",VLOOKUP($S79,附表2_火險200RP地震非比例層調整係數!$B:$AF,MATCH($D79&amp;"a",附表2_火險200RP地震非比例層調整係數!$1:$1,0)-1,FALSE)
-IF($R79-1&lt;=0,0,VLOOKUP($R79-1,附表2_火險200RP地震非比例層調整係數!$B:$AF,MATCH($D79&amp;"a",附表2_火險200RP地震非比例層調整係數!$1:$1,0)-1,FALSE))
-VLOOKUP($S79,附表2_火險200RP地震非比例層調整係數!$B:$AF,MATCH($D79,附表2_火險200RP地震非比例層調整係數!$1:$1,0)-1,FALSE)*(S79/100-M79/G79)*100
-VLOOKUP($R79,附表2_火險200RP地震非比例層調整係數!$B:$AF,MATCH($D79,附表2_火險200RP地震非比例層調整係數!$1:$1,0)-1,FALSE)*(1-(R79/100-L79/G79)*100),
IF(C79="E1",VLOOKUP($S79,附表2_工程險200RP地震非比例層調整係數!$B$1:$AF$101,MATCH($D79&amp;"a",附表2_工程險200RP地震非比例層調整係數!$1:$1,0)-1,FALSE)
-IF($R79-1&lt;=0,0,VLOOKUP($R79-1,附表2_工程險200RP地震非比例層調整係數!$B$1:$AF$101,MATCH($D79&amp;"a",附表2_工程險200RP地震非比例層調整係數!$1:$1,0)-1,FALSE))
-VLOOKUP($S79,附表2_工程險200RP地震非比例層調整係數!$B$1:$AF$101,MATCH($D79,附表2_工程險200RP地震非比例層調整係數!$1:$1,0)-1,FALSE)*(S79/100-M79/G79)*100
-VLOOKUP($R79,附表2_工程險200RP地震非比例層調整係數!$B$1:$AF$101,MATCH($D79,附表2_工程險200RP地震非比例層調整係數!$1:$1,0)-1,FALSE)*(1-(R79/100-L79/G79)*100),
IF(C79="E2",VLOOKUP($S79,附表2_工程險200RP地震非比例層調整係數!$B$111:$AF$211,MATCH($D79&amp;"a",附表2_工程險200RP地震非比例層調整係數!$1:$1,0)-1,FALSE)
-IF($R79-1&lt;=0,0,VLOOKUP($R79-1,附表2_工程險200RP地震非比例層調整係數!$B$111:$AF$211,MATCH($D79&amp;"a",附表2_工程險200RP地震非比例層調整係數!$1:$1,0)-1,FALSE))
-VLOOKUP($S79,附表2_工程險200RP地震非比例層調整係數!$B$111:$AF$211,MATCH($D79,附表2_工程險200RP地震非比例層調整係數!$1:$1,0)-1,FALSE)*(S79/100-M79/G79)*100
-VLOOKUP($R79,附表2_工程險200RP地震非比例層調整係數!$B$111:$AF$211,MATCH($D79,附表2_工程險200RP地震非比例層調整係數!$1:$1,0)-1,FALSE)*(1-(R79/100-L79/G79)*100),0))))</f>
        <v>0</v>
      </c>
      <c r="V79" s="40">
        <f t="shared" si="20"/>
        <v>0</v>
      </c>
      <c r="W79" s="40">
        <f t="shared" si="21"/>
        <v>0</v>
      </c>
      <c r="X79" s="40">
        <f t="shared" si="22"/>
        <v>0</v>
      </c>
      <c r="Y79" s="40">
        <f t="shared" si="23"/>
        <v>0</v>
      </c>
    </row>
    <row r="80" spans="1:25" s="8" customFormat="1" ht="15.75" x14ac:dyDescent="0.25">
      <c r="A80" s="32" t="str">
        <f t="shared" si="19"/>
        <v/>
      </c>
      <c r="B80" s="33"/>
      <c r="C80" s="33"/>
      <c r="D80" s="33"/>
      <c r="E80" s="34"/>
      <c r="F80" s="34"/>
      <c r="G80" s="35"/>
      <c r="H80" s="42"/>
      <c r="I80" s="42"/>
      <c r="J80" s="42"/>
      <c r="K80" s="42"/>
      <c r="L80" s="34"/>
      <c r="M80" s="34"/>
      <c r="N80" s="36">
        <f t="shared" si="15"/>
        <v>0</v>
      </c>
      <c r="O80" s="36">
        <f t="shared" si="16"/>
        <v>0</v>
      </c>
      <c r="P80" s="37">
        <f t="shared" si="24"/>
        <v>0</v>
      </c>
      <c r="Q80" s="37">
        <f t="shared" si="25"/>
        <v>0</v>
      </c>
      <c r="R80" s="38">
        <f t="shared" si="17"/>
        <v>0</v>
      </c>
      <c r="S80" s="38">
        <f t="shared" si="18"/>
        <v>0</v>
      </c>
      <c r="T80" s="39">
        <f>IF(OR(E80="QS",B80=""),0,
VLOOKUP($S80,附表2_火險100RP地震非比例層調整係數!$B:$AF,MATCH($D80&amp;"a",附表2_火險100RP地震非比例層調整係數!$1:$1,0)-1,FALSE)
-IF($R80-1&lt;=0,0,VLOOKUP($R80-1,附表2_火險100RP地震非比例層調整係數!$B:$AF,MATCH($D80&amp;"a",附表2_火險100RP地震非比例層調整係數!$1:$1,0)-1,FALSE))
-VLOOKUP($S80,附表2_火險100RP地震非比例層調整係數!$B:$AF,MATCH($D80,附表2_火險100RP地震非比例層調整係數!$1:$1,0)-1,FALSE)*(S80/100-M80/G80)*100
-VLOOKUP($R80,附表2_火險100RP地震非比例層調整係數!$B:$AF,MATCH($D80,附表2_火險100RP地震非比例層調整係數!$1:$1,0)-1,FALSE)*(1-(R80/100-L80/G80)*100)
)</f>
        <v>0</v>
      </c>
      <c r="U80" s="39">
        <f>IF(OR(E80="QS",B80=""),0,
IF(C80="F",VLOOKUP($S80,附表2_火險200RP地震非比例層調整係數!$B:$AF,MATCH($D80&amp;"a",附表2_火險200RP地震非比例層調整係數!$1:$1,0)-1,FALSE)
-IF($R80-1&lt;=0,0,VLOOKUP($R80-1,附表2_火險200RP地震非比例層調整係數!$B:$AF,MATCH($D80&amp;"a",附表2_火險200RP地震非比例層調整係數!$1:$1,0)-1,FALSE))
-VLOOKUP($S80,附表2_火險200RP地震非比例層調整係數!$B:$AF,MATCH($D80,附表2_火險200RP地震非比例層調整係數!$1:$1,0)-1,FALSE)*(S80/100-M80/G80)*100
-VLOOKUP($R80,附表2_火險200RP地震非比例層調整係數!$B:$AF,MATCH($D80,附表2_火險200RP地震非比例層調整係數!$1:$1,0)-1,FALSE)*(1-(R80/100-L80/G80)*100),
IF(C80="E1",VLOOKUP($S80,附表2_工程險200RP地震非比例層調整係數!$B$1:$AF$101,MATCH($D80&amp;"a",附表2_工程險200RP地震非比例層調整係數!$1:$1,0)-1,FALSE)
-IF($R80-1&lt;=0,0,VLOOKUP($R80-1,附表2_工程險200RP地震非比例層調整係數!$B$1:$AF$101,MATCH($D80&amp;"a",附表2_工程險200RP地震非比例層調整係數!$1:$1,0)-1,FALSE))
-VLOOKUP($S80,附表2_工程險200RP地震非比例層調整係數!$B$1:$AF$101,MATCH($D80,附表2_工程險200RP地震非比例層調整係數!$1:$1,0)-1,FALSE)*(S80/100-M80/G80)*100
-VLOOKUP($R80,附表2_工程險200RP地震非比例層調整係數!$B$1:$AF$101,MATCH($D80,附表2_工程險200RP地震非比例層調整係數!$1:$1,0)-1,FALSE)*(1-(R80/100-L80/G80)*100),
IF(C80="E2",VLOOKUP($S80,附表2_工程險200RP地震非比例層調整係數!$B$111:$AF$211,MATCH($D80&amp;"a",附表2_工程險200RP地震非比例層調整係數!$1:$1,0)-1,FALSE)
-IF($R80-1&lt;=0,0,VLOOKUP($R80-1,附表2_工程險200RP地震非比例層調整係數!$B$111:$AF$211,MATCH($D80&amp;"a",附表2_工程險200RP地震非比例層調整係數!$1:$1,0)-1,FALSE))
-VLOOKUP($S80,附表2_工程險200RP地震非比例層調整係數!$B$111:$AF$211,MATCH($D80,附表2_工程險200RP地震非比例層調整係數!$1:$1,0)-1,FALSE)*(S80/100-M80/G80)*100
-VLOOKUP($R80,附表2_工程險200RP地震非比例層調整係數!$B$111:$AF$211,MATCH($D80,附表2_工程險200RP地震非比例層調整係數!$1:$1,0)-1,FALSE)*(1-(R80/100-L80/G80)*100),0))))</f>
        <v>0</v>
      </c>
      <c r="V80" s="40">
        <f t="shared" si="20"/>
        <v>0</v>
      </c>
      <c r="W80" s="40">
        <f t="shared" si="21"/>
        <v>0</v>
      </c>
      <c r="X80" s="40">
        <f t="shared" si="22"/>
        <v>0</v>
      </c>
      <c r="Y80" s="40">
        <f t="shared" si="23"/>
        <v>0</v>
      </c>
    </row>
    <row r="81" spans="1:25" s="8" customFormat="1" ht="15.75" x14ac:dyDescent="0.25">
      <c r="A81" s="32" t="str">
        <f t="shared" si="19"/>
        <v/>
      </c>
      <c r="B81" s="33"/>
      <c r="C81" s="33"/>
      <c r="D81" s="33"/>
      <c r="E81" s="34"/>
      <c r="F81" s="34"/>
      <c r="G81" s="35"/>
      <c r="H81" s="42"/>
      <c r="I81" s="42"/>
      <c r="J81" s="42"/>
      <c r="K81" s="42"/>
      <c r="L81" s="34"/>
      <c r="M81" s="34"/>
      <c r="N81" s="36">
        <f t="shared" si="15"/>
        <v>0</v>
      </c>
      <c r="O81" s="36">
        <f t="shared" si="16"/>
        <v>0</v>
      </c>
      <c r="P81" s="37">
        <f t="shared" si="24"/>
        <v>0</v>
      </c>
      <c r="Q81" s="37">
        <f t="shared" si="25"/>
        <v>0</v>
      </c>
      <c r="R81" s="38">
        <f t="shared" si="17"/>
        <v>0</v>
      </c>
      <c r="S81" s="38">
        <f t="shared" si="18"/>
        <v>0</v>
      </c>
      <c r="T81" s="39">
        <f>IF(OR(E81="QS",B81=""),0,
VLOOKUP($S81,附表2_火險100RP地震非比例層調整係數!$B:$AF,MATCH($D81&amp;"a",附表2_火險100RP地震非比例層調整係數!$1:$1,0)-1,FALSE)
-IF($R81-1&lt;=0,0,VLOOKUP($R81-1,附表2_火險100RP地震非比例層調整係數!$B:$AF,MATCH($D81&amp;"a",附表2_火險100RP地震非比例層調整係數!$1:$1,0)-1,FALSE))
-VLOOKUP($S81,附表2_火險100RP地震非比例層調整係數!$B:$AF,MATCH($D81,附表2_火險100RP地震非比例層調整係數!$1:$1,0)-1,FALSE)*(S81/100-M81/G81)*100
-VLOOKUP($R81,附表2_火險100RP地震非比例層調整係數!$B:$AF,MATCH($D81,附表2_火險100RP地震非比例層調整係數!$1:$1,0)-1,FALSE)*(1-(R81/100-L81/G81)*100)
)</f>
        <v>0</v>
      </c>
      <c r="U81" s="39">
        <f>IF(OR(E81="QS",B81=""),0,
IF(C81="F",VLOOKUP($S81,附表2_火險200RP地震非比例層調整係數!$B:$AF,MATCH($D81&amp;"a",附表2_火險200RP地震非比例層調整係數!$1:$1,0)-1,FALSE)
-IF($R81-1&lt;=0,0,VLOOKUP($R81-1,附表2_火險200RP地震非比例層調整係數!$B:$AF,MATCH($D81&amp;"a",附表2_火險200RP地震非比例層調整係數!$1:$1,0)-1,FALSE))
-VLOOKUP($S81,附表2_火險200RP地震非比例層調整係數!$B:$AF,MATCH($D81,附表2_火險200RP地震非比例層調整係數!$1:$1,0)-1,FALSE)*(S81/100-M81/G81)*100
-VLOOKUP($R81,附表2_火險200RP地震非比例層調整係數!$B:$AF,MATCH($D81,附表2_火險200RP地震非比例層調整係數!$1:$1,0)-1,FALSE)*(1-(R81/100-L81/G81)*100),
IF(C81="E1",VLOOKUP($S81,附表2_工程險200RP地震非比例層調整係數!$B$1:$AF$101,MATCH($D81&amp;"a",附表2_工程險200RP地震非比例層調整係數!$1:$1,0)-1,FALSE)
-IF($R81-1&lt;=0,0,VLOOKUP($R81-1,附表2_工程險200RP地震非比例層調整係數!$B$1:$AF$101,MATCH($D81&amp;"a",附表2_工程險200RP地震非比例層調整係數!$1:$1,0)-1,FALSE))
-VLOOKUP($S81,附表2_工程險200RP地震非比例層調整係數!$B$1:$AF$101,MATCH($D81,附表2_工程險200RP地震非比例層調整係數!$1:$1,0)-1,FALSE)*(S81/100-M81/G81)*100
-VLOOKUP($R81,附表2_工程險200RP地震非比例層調整係數!$B$1:$AF$101,MATCH($D81,附表2_工程險200RP地震非比例層調整係數!$1:$1,0)-1,FALSE)*(1-(R81/100-L81/G81)*100),
IF(C81="E2",VLOOKUP($S81,附表2_工程險200RP地震非比例層調整係數!$B$111:$AF$211,MATCH($D81&amp;"a",附表2_工程險200RP地震非比例層調整係數!$1:$1,0)-1,FALSE)
-IF($R81-1&lt;=0,0,VLOOKUP($R81-1,附表2_工程險200RP地震非比例層調整係數!$B$111:$AF$211,MATCH($D81&amp;"a",附表2_工程險200RP地震非比例層調整係數!$1:$1,0)-1,FALSE))
-VLOOKUP($S81,附表2_工程險200RP地震非比例層調整係數!$B$111:$AF$211,MATCH($D81,附表2_工程險200RP地震非比例層調整係數!$1:$1,0)-1,FALSE)*(S81/100-M81/G81)*100
-VLOOKUP($R81,附表2_工程險200RP地震非比例層調整係數!$B$111:$AF$211,MATCH($D81,附表2_工程險200RP地震非比例層調整係數!$1:$1,0)-1,FALSE)*(1-(R81/100-L81/G81)*100),0))))</f>
        <v>0</v>
      </c>
      <c r="V81" s="40">
        <f t="shared" si="20"/>
        <v>0</v>
      </c>
      <c r="W81" s="40">
        <f t="shared" si="21"/>
        <v>0</v>
      </c>
      <c r="X81" s="40">
        <f t="shared" si="22"/>
        <v>0</v>
      </c>
      <c r="Y81" s="40">
        <f t="shared" si="23"/>
        <v>0</v>
      </c>
    </row>
    <row r="82" spans="1:25" s="8" customFormat="1" ht="15.75" x14ac:dyDescent="0.25">
      <c r="A82" s="32" t="str">
        <f t="shared" si="19"/>
        <v/>
      </c>
      <c r="B82" s="33"/>
      <c r="C82" s="33"/>
      <c r="D82" s="33"/>
      <c r="E82" s="34"/>
      <c r="F82" s="34"/>
      <c r="G82" s="35"/>
      <c r="H82" s="42"/>
      <c r="I82" s="42"/>
      <c r="J82" s="42"/>
      <c r="K82" s="42"/>
      <c r="L82" s="34"/>
      <c r="M82" s="34"/>
      <c r="N82" s="36">
        <f t="shared" si="15"/>
        <v>0</v>
      </c>
      <c r="O82" s="36">
        <f t="shared" si="16"/>
        <v>0</v>
      </c>
      <c r="P82" s="37">
        <f t="shared" si="24"/>
        <v>0</v>
      </c>
      <c r="Q82" s="37">
        <f t="shared" si="25"/>
        <v>0</v>
      </c>
      <c r="R82" s="38">
        <f t="shared" si="17"/>
        <v>0</v>
      </c>
      <c r="S82" s="38">
        <f t="shared" si="18"/>
        <v>0</v>
      </c>
      <c r="T82" s="39">
        <f>IF(OR(E82="QS",B82=""),0,
VLOOKUP($S82,附表2_火險100RP地震非比例層調整係數!$B:$AF,MATCH($D82&amp;"a",附表2_火險100RP地震非比例層調整係數!$1:$1,0)-1,FALSE)
-IF($R82-1&lt;=0,0,VLOOKUP($R82-1,附表2_火險100RP地震非比例層調整係數!$B:$AF,MATCH($D82&amp;"a",附表2_火險100RP地震非比例層調整係數!$1:$1,0)-1,FALSE))
-VLOOKUP($S82,附表2_火險100RP地震非比例層調整係數!$B:$AF,MATCH($D82,附表2_火險100RP地震非比例層調整係數!$1:$1,0)-1,FALSE)*(S82/100-M82/G82)*100
-VLOOKUP($R82,附表2_火險100RP地震非比例層調整係數!$B:$AF,MATCH($D82,附表2_火險100RP地震非比例層調整係數!$1:$1,0)-1,FALSE)*(1-(R82/100-L82/G82)*100)
)</f>
        <v>0</v>
      </c>
      <c r="U82" s="39">
        <f>IF(OR(E82="QS",B82=""),0,
IF(C82="F",VLOOKUP($S82,附表2_火險200RP地震非比例層調整係數!$B:$AF,MATCH($D82&amp;"a",附表2_火險200RP地震非比例層調整係數!$1:$1,0)-1,FALSE)
-IF($R82-1&lt;=0,0,VLOOKUP($R82-1,附表2_火險200RP地震非比例層調整係數!$B:$AF,MATCH($D82&amp;"a",附表2_火險200RP地震非比例層調整係數!$1:$1,0)-1,FALSE))
-VLOOKUP($S82,附表2_火險200RP地震非比例層調整係數!$B:$AF,MATCH($D82,附表2_火險200RP地震非比例層調整係數!$1:$1,0)-1,FALSE)*(S82/100-M82/G82)*100
-VLOOKUP($R82,附表2_火險200RP地震非比例層調整係數!$B:$AF,MATCH($D82,附表2_火險200RP地震非比例層調整係數!$1:$1,0)-1,FALSE)*(1-(R82/100-L82/G82)*100),
IF(C82="E1",VLOOKUP($S82,附表2_工程險200RP地震非比例層調整係數!$B$1:$AF$101,MATCH($D82&amp;"a",附表2_工程險200RP地震非比例層調整係數!$1:$1,0)-1,FALSE)
-IF($R82-1&lt;=0,0,VLOOKUP($R82-1,附表2_工程險200RP地震非比例層調整係數!$B$1:$AF$101,MATCH($D82&amp;"a",附表2_工程險200RP地震非比例層調整係數!$1:$1,0)-1,FALSE))
-VLOOKUP($S82,附表2_工程險200RP地震非比例層調整係數!$B$1:$AF$101,MATCH($D82,附表2_工程險200RP地震非比例層調整係數!$1:$1,0)-1,FALSE)*(S82/100-M82/G82)*100
-VLOOKUP($R82,附表2_工程險200RP地震非比例層調整係數!$B$1:$AF$101,MATCH($D82,附表2_工程險200RP地震非比例層調整係數!$1:$1,0)-1,FALSE)*(1-(R82/100-L82/G82)*100),
IF(C82="E2",VLOOKUP($S82,附表2_工程險200RP地震非比例層調整係數!$B$111:$AF$211,MATCH($D82&amp;"a",附表2_工程險200RP地震非比例層調整係數!$1:$1,0)-1,FALSE)
-IF($R82-1&lt;=0,0,VLOOKUP($R82-1,附表2_工程險200RP地震非比例層調整係數!$B$111:$AF$211,MATCH($D82&amp;"a",附表2_工程險200RP地震非比例層調整係數!$1:$1,0)-1,FALSE))
-VLOOKUP($S82,附表2_工程險200RP地震非比例層調整係數!$B$111:$AF$211,MATCH($D82,附表2_工程險200RP地震非比例層調整係數!$1:$1,0)-1,FALSE)*(S82/100-M82/G82)*100
-VLOOKUP($R82,附表2_工程險200RP地震非比例層調整係數!$B$111:$AF$211,MATCH($D82,附表2_工程險200RP地震非比例層調整係數!$1:$1,0)-1,FALSE)*(1-(R82/100-L82/G82)*100),0))))</f>
        <v>0</v>
      </c>
      <c r="V82" s="40">
        <f t="shared" si="20"/>
        <v>0</v>
      </c>
      <c r="W82" s="40">
        <f t="shared" si="21"/>
        <v>0</v>
      </c>
      <c r="X82" s="40">
        <f t="shared" si="22"/>
        <v>0</v>
      </c>
      <c r="Y82" s="40">
        <f t="shared" si="23"/>
        <v>0</v>
      </c>
    </row>
    <row r="83" spans="1:25" s="8" customFormat="1" ht="15.75" x14ac:dyDescent="0.25">
      <c r="A83" s="32" t="str">
        <f t="shared" si="19"/>
        <v/>
      </c>
      <c r="B83" s="33"/>
      <c r="C83" s="33"/>
      <c r="D83" s="33"/>
      <c r="E83" s="34"/>
      <c r="F83" s="34"/>
      <c r="G83" s="35"/>
      <c r="H83" s="42"/>
      <c r="I83" s="42"/>
      <c r="J83" s="42"/>
      <c r="K83" s="42"/>
      <c r="L83" s="34"/>
      <c r="M83" s="34"/>
      <c r="N83" s="36">
        <f t="shared" si="15"/>
        <v>0</v>
      </c>
      <c r="O83" s="36">
        <f t="shared" si="16"/>
        <v>0</v>
      </c>
      <c r="P83" s="37">
        <f t="shared" si="24"/>
        <v>0</v>
      </c>
      <c r="Q83" s="37">
        <f t="shared" si="25"/>
        <v>0</v>
      </c>
      <c r="R83" s="38">
        <f t="shared" si="17"/>
        <v>0</v>
      </c>
      <c r="S83" s="38">
        <f t="shared" si="18"/>
        <v>0</v>
      </c>
      <c r="T83" s="39">
        <f>IF(OR(E83="QS",B83=""),0,
VLOOKUP($S83,附表2_火險100RP地震非比例層調整係數!$B:$AF,MATCH($D83&amp;"a",附表2_火險100RP地震非比例層調整係數!$1:$1,0)-1,FALSE)
-IF($R83-1&lt;=0,0,VLOOKUP($R83-1,附表2_火險100RP地震非比例層調整係數!$B:$AF,MATCH($D83&amp;"a",附表2_火險100RP地震非比例層調整係數!$1:$1,0)-1,FALSE))
-VLOOKUP($S83,附表2_火險100RP地震非比例層調整係數!$B:$AF,MATCH($D83,附表2_火險100RP地震非比例層調整係數!$1:$1,0)-1,FALSE)*(S83/100-M83/G83)*100
-VLOOKUP($R83,附表2_火險100RP地震非比例層調整係數!$B:$AF,MATCH($D83,附表2_火險100RP地震非比例層調整係數!$1:$1,0)-1,FALSE)*(1-(R83/100-L83/G83)*100)
)</f>
        <v>0</v>
      </c>
      <c r="U83" s="39">
        <f>IF(OR(E83="QS",B83=""),0,
IF(C83="F",VLOOKUP($S83,附表2_火險200RP地震非比例層調整係數!$B:$AF,MATCH($D83&amp;"a",附表2_火險200RP地震非比例層調整係數!$1:$1,0)-1,FALSE)
-IF($R83-1&lt;=0,0,VLOOKUP($R83-1,附表2_火險200RP地震非比例層調整係數!$B:$AF,MATCH($D83&amp;"a",附表2_火險200RP地震非比例層調整係數!$1:$1,0)-1,FALSE))
-VLOOKUP($S83,附表2_火險200RP地震非比例層調整係數!$B:$AF,MATCH($D83,附表2_火險200RP地震非比例層調整係數!$1:$1,0)-1,FALSE)*(S83/100-M83/G83)*100
-VLOOKUP($R83,附表2_火險200RP地震非比例層調整係數!$B:$AF,MATCH($D83,附表2_火險200RP地震非比例層調整係數!$1:$1,0)-1,FALSE)*(1-(R83/100-L83/G83)*100),
IF(C83="E1",VLOOKUP($S83,附表2_工程險200RP地震非比例層調整係數!$B$1:$AF$101,MATCH($D83&amp;"a",附表2_工程險200RP地震非比例層調整係數!$1:$1,0)-1,FALSE)
-IF($R83-1&lt;=0,0,VLOOKUP($R83-1,附表2_工程險200RP地震非比例層調整係數!$B$1:$AF$101,MATCH($D83&amp;"a",附表2_工程險200RP地震非比例層調整係數!$1:$1,0)-1,FALSE))
-VLOOKUP($S83,附表2_工程險200RP地震非比例層調整係數!$B$1:$AF$101,MATCH($D83,附表2_工程險200RP地震非比例層調整係數!$1:$1,0)-1,FALSE)*(S83/100-M83/G83)*100
-VLOOKUP($R83,附表2_工程險200RP地震非比例層調整係數!$B$1:$AF$101,MATCH($D83,附表2_工程險200RP地震非比例層調整係數!$1:$1,0)-1,FALSE)*(1-(R83/100-L83/G83)*100),
IF(C83="E2",VLOOKUP($S83,附表2_工程險200RP地震非比例層調整係數!$B$111:$AF$211,MATCH($D83&amp;"a",附表2_工程險200RP地震非比例層調整係數!$1:$1,0)-1,FALSE)
-IF($R83-1&lt;=0,0,VLOOKUP($R83-1,附表2_工程險200RP地震非比例層調整係數!$B$111:$AF$211,MATCH($D83&amp;"a",附表2_工程險200RP地震非比例層調整係數!$1:$1,0)-1,FALSE))
-VLOOKUP($S83,附表2_工程險200RP地震非比例層調整係數!$B$111:$AF$211,MATCH($D83,附表2_工程險200RP地震非比例層調整係數!$1:$1,0)-1,FALSE)*(S83/100-M83/G83)*100
-VLOOKUP($R83,附表2_工程險200RP地震非比例層調整係數!$B$111:$AF$211,MATCH($D83,附表2_工程險200RP地震非比例層調整係數!$1:$1,0)-1,FALSE)*(1-(R83/100-L83/G83)*100),0))))</f>
        <v>0</v>
      </c>
      <c r="V83" s="40">
        <f t="shared" si="20"/>
        <v>0</v>
      </c>
      <c r="W83" s="40">
        <f t="shared" si="21"/>
        <v>0</v>
      </c>
      <c r="X83" s="40">
        <f t="shared" si="22"/>
        <v>0</v>
      </c>
      <c r="Y83" s="40">
        <f t="shared" si="23"/>
        <v>0</v>
      </c>
    </row>
    <row r="84" spans="1:25" s="8" customFormat="1" ht="15.75" x14ac:dyDescent="0.25">
      <c r="A84" s="32" t="str">
        <f t="shared" si="19"/>
        <v/>
      </c>
      <c r="B84" s="33"/>
      <c r="C84" s="33"/>
      <c r="D84" s="33"/>
      <c r="E84" s="34"/>
      <c r="F84" s="34"/>
      <c r="G84" s="35"/>
      <c r="H84" s="42"/>
      <c r="I84" s="42"/>
      <c r="J84" s="42"/>
      <c r="K84" s="42"/>
      <c r="L84" s="34"/>
      <c r="M84" s="34"/>
      <c r="N84" s="36">
        <f t="shared" si="15"/>
        <v>0</v>
      </c>
      <c r="O84" s="36">
        <f t="shared" si="16"/>
        <v>0</v>
      </c>
      <c r="P84" s="37">
        <f t="shared" si="24"/>
        <v>0</v>
      </c>
      <c r="Q84" s="37">
        <f t="shared" si="25"/>
        <v>0</v>
      </c>
      <c r="R84" s="38">
        <f t="shared" si="17"/>
        <v>0</v>
      </c>
      <c r="S84" s="38">
        <f t="shared" si="18"/>
        <v>0</v>
      </c>
      <c r="T84" s="39">
        <f>IF(OR(E84="QS",B84=""),0,
VLOOKUP($S84,附表2_火險100RP地震非比例層調整係數!$B:$AF,MATCH($D84&amp;"a",附表2_火險100RP地震非比例層調整係數!$1:$1,0)-1,FALSE)
-IF($R84-1&lt;=0,0,VLOOKUP($R84-1,附表2_火險100RP地震非比例層調整係數!$B:$AF,MATCH($D84&amp;"a",附表2_火險100RP地震非比例層調整係數!$1:$1,0)-1,FALSE))
-VLOOKUP($S84,附表2_火險100RP地震非比例層調整係數!$B:$AF,MATCH($D84,附表2_火險100RP地震非比例層調整係數!$1:$1,0)-1,FALSE)*(S84/100-M84/G84)*100
-VLOOKUP($R84,附表2_火險100RP地震非比例層調整係數!$B:$AF,MATCH($D84,附表2_火險100RP地震非比例層調整係數!$1:$1,0)-1,FALSE)*(1-(R84/100-L84/G84)*100)
)</f>
        <v>0</v>
      </c>
      <c r="U84" s="39">
        <f>IF(OR(E84="QS",B84=""),0,
IF(C84="F",VLOOKUP($S84,附表2_火險200RP地震非比例層調整係數!$B:$AF,MATCH($D84&amp;"a",附表2_火險200RP地震非比例層調整係數!$1:$1,0)-1,FALSE)
-IF($R84-1&lt;=0,0,VLOOKUP($R84-1,附表2_火險200RP地震非比例層調整係數!$B:$AF,MATCH($D84&amp;"a",附表2_火險200RP地震非比例層調整係數!$1:$1,0)-1,FALSE))
-VLOOKUP($S84,附表2_火險200RP地震非比例層調整係數!$B:$AF,MATCH($D84,附表2_火險200RP地震非比例層調整係數!$1:$1,0)-1,FALSE)*(S84/100-M84/G84)*100
-VLOOKUP($R84,附表2_火險200RP地震非比例層調整係數!$B:$AF,MATCH($D84,附表2_火險200RP地震非比例層調整係數!$1:$1,0)-1,FALSE)*(1-(R84/100-L84/G84)*100),
IF(C84="E1",VLOOKUP($S84,附表2_工程險200RP地震非比例層調整係數!$B$1:$AF$101,MATCH($D84&amp;"a",附表2_工程險200RP地震非比例層調整係數!$1:$1,0)-1,FALSE)
-IF($R84-1&lt;=0,0,VLOOKUP($R84-1,附表2_工程險200RP地震非比例層調整係數!$B$1:$AF$101,MATCH($D84&amp;"a",附表2_工程險200RP地震非比例層調整係數!$1:$1,0)-1,FALSE))
-VLOOKUP($S84,附表2_工程險200RP地震非比例層調整係數!$B$1:$AF$101,MATCH($D84,附表2_工程險200RP地震非比例層調整係數!$1:$1,0)-1,FALSE)*(S84/100-M84/G84)*100
-VLOOKUP($R84,附表2_工程險200RP地震非比例層調整係數!$B$1:$AF$101,MATCH($D84,附表2_工程險200RP地震非比例層調整係數!$1:$1,0)-1,FALSE)*(1-(R84/100-L84/G84)*100),
IF(C84="E2",VLOOKUP($S84,附表2_工程險200RP地震非比例層調整係數!$B$111:$AF$211,MATCH($D84&amp;"a",附表2_工程險200RP地震非比例層調整係數!$1:$1,0)-1,FALSE)
-IF($R84-1&lt;=0,0,VLOOKUP($R84-1,附表2_工程險200RP地震非比例層調整係數!$B$111:$AF$211,MATCH($D84&amp;"a",附表2_工程險200RP地震非比例層調整係數!$1:$1,0)-1,FALSE))
-VLOOKUP($S84,附表2_工程險200RP地震非比例層調整係數!$B$111:$AF$211,MATCH($D84,附表2_工程險200RP地震非比例層調整係數!$1:$1,0)-1,FALSE)*(S84/100-M84/G84)*100
-VLOOKUP($R84,附表2_工程險200RP地震非比例層調整係數!$B$111:$AF$211,MATCH($D84,附表2_工程險200RP地震非比例層調整係數!$1:$1,0)-1,FALSE)*(1-(R84/100-L84/G84)*100),0))))</f>
        <v>0</v>
      </c>
      <c r="V84" s="40">
        <f t="shared" si="20"/>
        <v>0</v>
      </c>
      <c r="W84" s="40">
        <f t="shared" si="21"/>
        <v>0</v>
      </c>
      <c r="X84" s="40">
        <f t="shared" si="22"/>
        <v>0</v>
      </c>
      <c r="Y84" s="40">
        <f t="shared" si="23"/>
        <v>0</v>
      </c>
    </row>
    <row r="85" spans="1:25" s="8" customFormat="1" ht="15.75" x14ac:dyDescent="0.25">
      <c r="A85" s="32" t="str">
        <f t="shared" si="19"/>
        <v/>
      </c>
      <c r="B85" s="33"/>
      <c r="C85" s="33"/>
      <c r="D85" s="33"/>
      <c r="E85" s="34"/>
      <c r="F85" s="34"/>
      <c r="G85" s="35"/>
      <c r="H85" s="42"/>
      <c r="I85" s="42"/>
      <c r="J85" s="42"/>
      <c r="K85" s="42"/>
      <c r="L85" s="34"/>
      <c r="M85" s="34"/>
      <c r="N85" s="36">
        <f t="shared" si="15"/>
        <v>0</v>
      </c>
      <c r="O85" s="36">
        <f t="shared" si="16"/>
        <v>0</v>
      </c>
      <c r="P85" s="37">
        <f t="shared" si="24"/>
        <v>0</v>
      </c>
      <c r="Q85" s="37">
        <f t="shared" si="25"/>
        <v>0</v>
      </c>
      <c r="R85" s="38">
        <f t="shared" si="17"/>
        <v>0</v>
      </c>
      <c r="S85" s="38">
        <f t="shared" si="18"/>
        <v>0</v>
      </c>
      <c r="T85" s="39">
        <f>IF(OR(E85="QS",B85=""),0,
VLOOKUP($S85,附表2_火險100RP地震非比例層調整係數!$B:$AF,MATCH($D85&amp;"a",附表2_火險100RP地震非比例層調整係數!$1:$1,0)-1,FALSE)
-IF($R85-1&lt;=0,0,VLOOKUP($R85-1,附表2_火險100RP地震非比例層調整係數!$B:$AF,MATCH($D85&amp;"a",附表2_火險100RP地震非比例層調整係數!$1:$1,0)-1,FALSE))
-VLOOKUP($S85,附表2_火險100RP地震非比例層調整係數!$B:$AF,MATCH($D85,附表2_火險100RP地震非比例層調整係數!$1:$1,0)-1,FALSE)*(S85/100-M85/G85)*100
-VLOOKUP($R85,附表2_火險100RP地震非比例層調整係數!$B:$AF,MATCH($D85,附表2_火險100RP地震非比例層調整係數!$1:$1,0)-1,FALSE)*(1-(R85/100-L85/G85)*100)
)</f>
        <v>0</v>
      </c>
      <c r="U85" s="39">
        <f>IF(OR(E85="QS",B85=""),0,
IF(C85="F",VLOOKUP($S85,附表2_火險200RP地震非比例層調整係數!$B:$AF,MATCH($D85&amp;"a",附表2_火險200RP地震非比例層調整係數!$1:$1,0)-1,FALSE)
-IF($R85-1&lt;=0,0,VLOOKUP($R85-1,附表2_火險200RP地震非比例層調整係數!$B:$AF,MATCH($D85&amp;"a",附表2_火險200RP地震非比例層調整係數!$1:$1,0)-1,FALSE))
-VLOOKUP($S85,附表2_火險200RP地震非比例層調整係數!$B:$AF,MATCH($D85,附表2_火險200RP地震非比例層調整係數!$1:$1,0)-1,FALSE)*(S85/100-M85/G85)*100
-VLOOKUP($R85,附表2_火險200RP地震非比例層調整係數!$B:$AF,MATCH($D85,附表2_火險200RP地震非比例層調整係數!$1:$1,0)-1,FALSE)*(1-(R85/100-L85/G85)*100),
IF(C85="E1",VLOOKUP($S85,附表2_工程險200RP地震非比例層調整係數!$B$1:$AF$101,MATCH($D85&amp;"a",附表2_工程險200RP地震非比例層調整係數!$1:$1,0)-1,FALSE)
-IF($R85-1&lt;=0,0,VLOOKUP($R85-1,附表2_工程險200RP地震非比例層調整係數!$B$1:$AF$101,MATCH($D85&amp;"a",附表2_工程險200RP地震非比例層調整係數!$1:$1,0)-1,FALSE))
-VLOOKUP($S85,附表2_工程險200RP地震非比例層調整係數!$B$1:$AF$101,MATCH($D85,附表2_工程險200RP地震非比例層調整係數!$1:$1,0)-1,FALSE)*(S85/100-M85/G85)*100
-VLOOKUP($R85,附表2_工程險200RP地震非比例層調整係數!$B$1:$AF$101,MATCH($D85,附表2_工程險200RP地震非比例層調整係數!$1:$1,0)-1,FALSE)*(1-(R85/100-L85/G85)*100),
IF(C85="E2",VLOOKUP($S85,附表2_工程險200RP地震非比例層調整係數!$B$111:$AF$211,MATCH($D85&amp;"a",附表2_工程險200RP地震非比例層調整係數!$1:$1,0)-1,FALSE)
-IF($R85-1&lt;=0,0,VLOOKUP($R85-1,附表2_工程險200RP地震非比例層調整係數!$B$111:$AF$211,MATCH($D85&amp;"a",附表2_工程險200RP地震非比例層調整係數!$1:$1,0)-1,FALSE))
-VLOOKUP($S85,附表2_工程險200RP地震非比例層調整係數!$B$111:$AF$211,MATCH($D85,附表2_工程險200RP地震非比例層調整係數!$1:$1,0)-1,FALSE)*(S85/100-M85/G85)*100
-VLOOKUP($R85,附表2_工程險200RP地震非比例層調整係數!$B$111:$AF$211,MATCH($D85,附表2_工程險200RP地震非比例層調整係數!$1:$1,0)-1,FALSE)*(1-(R85/100-L85/G85)*100),0))))</f>
        <v>0</v>
      </c>
      <c r="V85" s="40">
        <f t="shared" si="20"/>
        <v>0</v>
      </c>
      <c r="W85" s="40">
        <f t="shared" si="21"/>
        <v>0</v>
      </c>
      <c r="X85" s="40">
        <f t="shared" si="22"/>
        <v>0</v>
      </c>
      <c r="Y85" s="40">
        <f t="shared" si="23"/>
        <v>0</v>
      </c>
    </row>
    <row r="86" spans="1:25" s="8" customFormat="1" ht="15.75" x14ac:dyDescent="0.25">
      <c r="A86" s="32" t="str">
        <f t="shared" si="19"/>
        <v/>
      </c>
      <c r="B86" s="33"/>
      <c r="C86" s="33"/>
      <c r="D86" s="33"/>
      <c r="E86" s="34"/>
      <c r="F86" s="34"/>
      <c r="G86" s="35"/>
      <c r="H86" s="42"/>
      <c r="I86" s="42"/>
      <c r="J86" s="42"/>
      <c r="K86" s="42"/>
      <c r="L86" s="34"/>
      <c r="M86" s="34"/>
      <c r="N86" s="36">
        <f t="shared" si="15"/>
        <v>0</v>
      </c>
      <c r="O86" s="36">
        <f t="shared" si="16"/>
        <v>0</v>
      </c>
      <c r="P86" s="37">
        <f t="shared" si="24"/>
        <v>0</v>
      </c>
      <c r="Q86" s="37">
        <f t="shared" si="25"/>
        <v>0</v>
      </c>
      <c r="R86" s="38">
        <f t="shared" si="17"/>
        <v>0</v>
      </c>
      <c r="S86" s="38">
        <f t="shared" si="18"/>
        <v>0</v>
      </c>
      <c r="T86" s="39">
        <f>IF(OR(E86="QS",B86=""),0,
VLOOKUP($S86,附表2_火險100RP地震非比例層調整係數!$B:$AF,MATCH($D86&amp;"a",附表2_火險100RP地震非比例層調整係數!$1:$1,0)-1,FALSE)
-IF($R86-1&lt;=0,0,VLOOKUP($R86-1,附表2_火險100RP地震非比例層調整係數!$B:$AF,MATCH($D86&amp;"a",附表2_火險100RP地震非比例層調整係數!$1:$1,0)-1,FALSE))
-VLOOKUP($S86,附表2_火險100RP地震非比例層調整係數!$B:$AF,MATCH($D86,附表2_火險100RP地震非比例層調整係數!$1:$1,0)-1,FALSE)*(S86/100-M86/G86)*100
-VLOOKUP($R86,附表2_火險100RP地震非比例層調整係數!$B:$AF,MATCH($D86,附表2_火險100RP地震非比例層調整係數!$1:$1,0)-1,FALSE)*(1-(R86/100-L86/G86)*100)
)</f>
        <v>0</v>
      </c>
      <c r="U86" s="39">
        <f>IF(OR(E86="QS",B86=""),0,
IF(C86="F",VLOOKUP($S86,附表2_火險200RP地震非比例層調整係數!$B:$AF,MATCH($D86&amp;"a",附表2_火險200RP地震非比例層調整係數!$1:$1,0)-1,FALSE)
-IF($R86-1&lt;=0,0,VLOOKUP($R86-1,附表2_火險200RP地震非比例層調整係數!$B:$AF,MATCH($D86&amp;"a",附表2_火險200RP地震非比例層調整係數!$1:$1,0)-1,FALSE))
-VLOOKUP($S86,附表2_火險200RP地震非比例層調整係數!$B:$AF,MATCH($D86,附表2_火險200RP地震非比例層調整係數!$1:$1,0)-1,FALSE)*(S86/100-M86/G86)*100
-VLOOKUP($R86,附表2_火險200RP地震非比例層調整係數!$B:$AF,MATCH($D86,附表2_火險200RP地震非比例層調整係數!$1:$1,0)-1,FALSE)*(1-(R86/100-L86/G86)*100),
IF(C86="E1",VLOOKUP($S86,附表2_工程險200RP地震非比例層調整係數!$B$1:$AF$101,MATCH($D86&amp;"a",附表2_工程險200RP地震非比例層調整係數!$1:$1,0)-1,FALSE)
-IF($R86-1&lt;=0,0,VLOOKUP($R86-1,附表2_工程險200RP地震非比例層調整係數!$B$1:$AF$101,MATCH($D86&amp;"a",附表2_工程險200RP地震非比例層調整係數!$1:$1,0)-1,FALSE))
-VLOOKUP($S86,附表2_工程險200RP地震非比例層調整係數!$B$1:$AF$101,MATCH($D86,附表2_工程險200RP地震非比例層調整係數!$1:$1,0)-1,FALSE)*(S86/100-M86/G86)*100
-VLOOKUP($R86,附表2_工程險200RP地震非比例層調整係數!$B$1:$AF$101,MATCH($D86,附表2_工程險200RP地震非比例層調整係數!$1:$1,0)-1,FALSE)*(1-(R86/100-L86/G86)*100),
IF(C86="E2",VLOOKUP($S86,附表2_工程險200RP地震非比例層調整係數!$B$111:$AF$211,MATCH($D86&amp;"a",附表2_工程險200RP地震非比例層調整係數!$1:$1,0)-1,FALSE)
-IF($R86-1&lt;=0,0,VLOOKUP($R86-1,附表2_工程險200RP地震非比例層調整係數!$B$111:$AF$211,MATCH($D86&amp;"a",附表2_工程險200RP地震非比例層調整係數!$1:$1,0)-1,FALSE))
-VLOOKUP($S86,附表2_工程險200RP地震非比例層調整係數!$B$111:$AF$211,MATCH($D86,附表2_工程險200RP地震非比例層調整係數!$1:$1,0)-1,FALSE)*(S86/100-M86/G86)*100
-VLOOKUP($R86,附表2_工程險200RP地震非比例層調整係數!$B$111:$AF$211,MATCH($D86,附表2_工程險200RP地震非比例層調整係數!$1:$1,0)-1,FALSE)*(1-(R86/100-L86/G86)*100),0))))</f>
        <v>0</v>
      </c>
      <c r="V86" s="40">
        <f t="shared" si="20"/>
        <v>0</v>
      </c>
      <c r="W86" s="40">
        <f t="shared" si="21"/>
        <v>0</v>
      </c>
      <c r="X86" s="40">
        <f t="shared" si="22"/>
        <v>0</v>
      </c>
      <c r="Y86" s="40">
        <f t="shared" si="23"/>
        <v>0</v>
      </c>
    </row>
    <row r="87" spans="1:25" s="8" customFormat="1" ht="15.75" x14ac:dyDescent="0.25">
      <c r="A87" s="32" t="str">
        <f t="shared" si="19"/>
        <v/>
      </c>
      <c r="B87" s="33"/>
      <c r="C87" s="33"/>
      <c r="D87" s="33"/>
      <c r="E87" s="34"/>
      <c r="F87" s="34"/>
      <c r="G87" s="35"/>
      <c r="H87" s="42"/>
      <c r="I87" s="42"/>
      <c r="J87" s="42"/>
      <c r="K87" s="42"/>
      <c r="L87" s="34"/>
      <c r="M87" s="34"/>
      <c r="N87" s="36">
        <f t="shared" si="15"/>
        <v>0</v>
      </c>
      <c r="O87" s="36">
        <f t="shared" si="16"/>
        <v>0</v>
      </c>
      <c r="P87" s="37">
        <f t="shared" si="24"/>
        <v>0</v>
      </c>
      <c r="Q87" s="37">
        <f t="shared" si="25"/>
        <v>0</v>
      </c>
      <c r="R87" s="38">
        <f t="shared" si="17"/>
        <v>0</v>
      </c>
      <c r="S87" s="38">
        <f t="shared" si="18"/>
        <v>0</v>
      </c>
      <c r="T87" s="39">
        <f>IF(OR(E87="QS",B87=""),0,
VLOOKUP($S87,附表2_火險100RP地震非比例層調整係數!$B:$AF,MATCH($D87&amp;"a",附表2_火險100RP地震非比例層調整係數!$1:$1,0)-1,FALSE)
-IF($R87-1&lt;=0,0,VLOOKUP($R87-1,附表2_火險100RP地震非比例層調整係數!$B:$AF,MATCH($D87&amp;"a",附表2_火險100RP地震非比例層調整係數!$1:$1,0)-1,FALSE))
-VLOOKUP($S87,附表2_火險100RP地震非比例層調整係數!$B:$AF,MATCH($D87,附表2_火險100RP地震非比例層調整係數!$1:$1,0)-1,FALSE)*(S87/100-M87/G87)*100
-VLOOKUP($R87,附表2_火險100RP地震非比例層調整係數!$B:$AF,MATCH($D87,附表2_火險100RP地震非比例層調整係數!$1:$1,0)-1,FALSE)*(1-(R87/100-L87/G87)*100)
)</f>
        <v>0</v>
      </c>
      <c r="U87" s="39">
        <f>IF(OR(E87="QS",B87=""),0,
IF(C87="F",VLOOKUP($S87,附表2_火險200RP地震非比例層調整係數!$B:$AF,MATCH($D87&amp;"a",附表2_火險200RP地震非比例層調整係數!$1:$1,0)-1,FALSE)
-IF($R87-1&lt;=0,0,VLOOKUP($R87-1,附表2_火險200RP地震非比例層調整係數!$B:$AF,MATCH($D87&amp;"a",附表2_火險200RP地震非比例層調整係數!$1:$1,0)-1,FALSE))
-VLOOKUP($S87,附表2_火險200RP地震非比例層調整係數!$B:$AF,MATCH($D87,附表2_火險200RP地震非比例層調整係數!$1:$1,0)-1,FALSE)*(S87/100-M87/G87)*100
-VLOOKUP($R87,附表2_火險200RP地震非比例層調整係數!$B:$AF,MATCH($D87,附表2_火險200RP地震非比例層調整係數!$1:$1,0)-1,FALSE)*(1-(R87/100-L87/G87)*100),
IF(C87="E1",VLOOKUP($S87,附表2_工程險200RP地震非比例層調整係數!$B$1:$AF$101,MATCH($D87&amp;"a",附表2_工程險200RP地震非比例層調整係數!$1:$1,0)-1,FALSE)
-IF($R87-1&lt;=0,0,VLOOKUP($R87-1,附表2_工程險200RP地震非比例層調整係數!$B$1:$AF$101,MATCH($D87&amp;"a",附表2_工程險200RP地震非比例層調整係數!$1:$1,0)-1,FALSE))
-VLOOKUP($S87,附表2_工程險200RP地震非比例層調整係數!$B$1:$AF$101,MATCH($D87,附表2_工程險200RP地震非比例層調整係數!$1:$1,0)-1,FALSE)*(S87/100-M87/G87)*100
-VLOOKUP($R87,附表2_工程險200RP地震非比例層調整係數!$B$1:$AF$101,MATCH($D87,附表2_工程險200RP地震非比例層調整係數!$1:$1,0)-1,FALSE)*(1-(R87/100-L87/G87)*100),
IF(C87="E2",VLOOKUP($S87,附表2_工程險200RP地震非比例層調整係數!$B$111:$AF$211,MATCH($D87&amp;"a",附表2_工程險200RP地震非比例層調整係數!$1:$1,0)-1,FALSE)
-IF($R87-1&lt;=0,0,VLOOKUP($R87-1,附表2_工程險200RP地震非比例層調整係數!$B$111:$AF$211,MATCH($D87&amp;"a",附表2_工程險200RP地震非比例層調整係數!$1:$1,0)-1,FALSE))
-VLOOKUP($S87,附表2_工程險200RP地震非比例層調整係數!$B$111:$AF$211,MATCH($D87,附表2_工程險200RP地震非比例層調整係數!$1:$1,0)-1,FALSE)*(S87/100-M87/G87)*100
-VLOOKUP($R87,附表2_工程險200RP地震非比例層調整係數!$B$111:$AF$211,MATCH($D87,附表2_工程險200RP地震非比例層調整係數!$1:$1,0)-1,FALSE)*(1-(R87/100-L87/G87)*100),0))))</f>
        <v>0</v>
      </c>
      <c r="V87" s="40">
        <f t="shared" si="20"/>
        <v>0</v>
      </c>
      <c r="W87" s="40">
        <f t="shared" si="21"/>
        <v>0</v>
      </c>
      <c r="X87" s="40">
        <f t="shared" si="22"/>
        <v>0</v>
      </c>
      <c r="Y87" s="40">
        <f t="shared" si="23"/>
        <v>0</v>
      </c>
    </row>
    <row r="88" spans="1:25" s="8" customFormat="1" ht="15.75" x14ac:dyDescent="0.25">
      <c r="A88" s="32" t="str">
        <f t="shared" si="19"/>
        <v/>
      </c>
      <c r="B88" s="33"/>
      <c r="C88" s="33"/>
      <c r="D88" s="33"/>
      <c r="E88" s="34"/>
      <c r="F88" s="34"/>
      <c r="G88" s="35"/>
      <c r="H88" s="42"/>
      <c r="I88" s="42"/>
      <c r="J88" s="42"/>
      <c r="K88" s="42"/>
      <c r="L88" s="34"/>
      <c r="M88" s="34"/>
      <c r="N88" s="36">
        <f t="shared" si="15"/>
        <v>0</v>
      </c>
      <c r="O88" s="36">
        <f t="shared" si="16"/>
        <v>0</v>
      </c>
      <c r="P88" s="37">
        <f t="shared" si="24"/>
        <v>0</v>
      </c>
      <c r="Q88" s="37">
        <f t="shared" si="25"/>
        <v>0</v>
      </c>
      <c r="R88" s="38">
        <f t="shared" si="17"/>
        <v>0</v>
      </c>
      <c r="S88" s="38">
        <f t="shared" si="18"/>
        <v>0</v>
      </c>
      <c r="T88" s="39">
        <f>IF(OR(E88="QS",B88=""),0,
VLOOKUP($S88,附表2_火險100RP地震非比例層調整係數!$B:$AF,MATCH($D88&amp;"a",附表2_火險100RP地震非比例層調整係數!$1:$1,0)-1,FALSE)
-IF($R88-1&lt;=0,0,VLOOKUP($R88-1,附表2_火險100RP地震非比例層調整係數!$B:$AF,MATCH($D88&amp;"a",附表2_火險100RP地震非比例層調整係數!$1:$1,0)-1,FALSE))
-VLOOKUP($S88,附表2_火險100RP地震非比例層調整係數!$B:$AF,MATCH($D88,附表2_火險100RP地震非比例層調整係數!$1:$1,0)-1,FALSE)*(S88/100-M88/G88)*100
-VLOOKUP($R88,附表2_火險100RP地震非比例層調整係數!$B:$AF,MATCH($D88,附表2_火險100RP地震非比例層調整係數!$1:$1,0)-1,FALSE)*(1-(R88/100-L88/G88)*100)
)</f>
        <v>0</v>
      </c>
      <c r="U88" s="39">
        <f>IF(OR(E88="QS",B88=""),0,
IF(C88="F",VLOOKUP($S88,附表2_火險200RP地震非比例層調整係數!$B:$AF,MATCH($D88&amp;"a",附表2_火險200RP地震非比例層調整係數!$1:$1,0)-1,FALSE)
-IF($R88-1&lt;=0,0,VLOOKUP($R88-1,附表2_火險200RP地震非比例層調整係數!$B:$AF,MATCH($D88&amp;"a",附表2_火險200RP地震非比例層調整係數!$1:$1,0)-1,FALSE))
-VLOOKUP($S88,附表2_火險200RP地震非比例層調整係數!$B:$AF,MATCH($D88,附表2_火險200RP地震非比例層調整係數!$1:$1,0)-1,FALSE)*(S88/100-M88/G88)*100
-VLOOKUP($R88,附表2_火險200RP地震非比例層調整係數!$B:$AF,MATCH($D88,附表2_火險200RP地震非比例層調整係數!$1:$1,0)-1,FALSE)*(1-(R88/100-L88/G88)*100),
IF(C88="E1",VLOOKUP($S88,附表2_工程險200RP地震非比例層調整係數!$B$1:$AF$101,MATCH($D88&amp;"a",附表2_工程險200RP地震非比例層調整係數!$1:$1,0)-1,FALSE)
-IF($R88-1&lt;=0,0,VLOOKUP($R88-1,附表2_工程險200RP地震非比例層調整係數!$B$1:$AF$101,MATCH($D88&amp;"a",附表2_工程險200RP地震非比例層調整係數!$1:$1,0)-1,FALSE))
-VLOOKUP($S88,附表2_工程險200RP地震非比例層調整係數!$B$1:$AF$101,MATCH($D88,附表2_工程險200RP地震非比例層調整係數!$1:$1,0)-1,FALSE)*(S88/100-M88/G88)*100
-VLOOKUP($R88,附表2_工程險200RP地震非比例層調整係數!$B$1:$AF$101,MATCH($D88,附表2_工程險200RP地震非比例層調整係數!$1:$1,0)-1,FALSE)*(1-(R88/100-L88/G88)*100),
IF(C88="E2",VLOOKUP($S88,附表2_工程險200RP地震非比例層調整係數!$B$111:$AF$211,MATCH($D88&amp;"a",附表2_工程險200RP地震非比例層調整係數!$1:$1,0)-1,FALSE)
-IF($R88-1&lt;=0,0,VLOOKUP($R88-1,附表2_工程險200RP地震非比例層調整係數!$B$111:$AF$211,MATCH($D88&amp;"a",附表2_工程險200RP地震非比例層調整係數!$1:$1,0)-1,FALSE))
-VLOOKUP($S88,附表2_工程險200RP地震非比例層調整係數!$B$111:$AF$211,MATCH($D88,附表2_工程險200RP地震非比例層調整係數!$1:$1,0)-1,FALSE)*(S88/100-M88/G88)*100
-VLOOKUP($R88,附表2_工程險200RP地震非比例層調整係數!$B$111:$AF$211,MATCH($D88,附表2_工程險200RP地震非比例層調整係數!$1:$1,0)-1,FALSE)*(1-(R88/100-L88/G88)*100),0))))</f>
        <v>0</v>
      </c>
      <c r="V88" s="40">
        <f t="shared" si="20"/>
        <v>0</v>
      </c>
      <c r="W88" s="40">
        <f t="shared" si="21"/>
        <v>0</v>
      </c>
      <c r="X88" s="40">
        <f t="shared" si="22"/>
        <v>0</v>
      </c>
      <c r="Y88" s="40">
        <f t="shared" si="23"/>
        <v>0</v>
      </c>
    </row>
    <row r="89" spans="1:25" s="8" customFormat="1" ht="15.75" x14ac:dyDescent="0.25">
      <c r="A89" s="32" t="str">
        <f t="shared" si="19"/>
        <v/>
      </c>
      <c r="B89" s="33"/>
      <c r="C89" s="33"/>
      <c r="D89" s="33"/>
      <c r="E89" s="34"/>
      <c r="F89" s="34"/>
      <c r="G89" s="35"/>
      <c r="H89" s="42"/>
      <c r="I89" s="42"/>
      <c r="J89" s="42"/>
      <c r="K89" s="42"/>
      <c r="L89" s="34"/>
      <c r="M89" s="34"/>
      <c r="N89" s="36">
        <f t="shared" si="15"/>
        <v>0</v>
      </c>
      <c r="O89" s="36">
        <f t="shared" si="16"/>
        <v>0</v>
      </c>
      <c r="P89" s="37">
        <f t="shared" si="24"/>
        <v>0</v>
      </c>
      <c r="Q89" s="37">
        <f t="shared" si="25"/>
        <v>0</v>
      </c>
      <c r="R89" s="38">
        <f t="shared" si="17"/>
        <v>0</v>
      </c>
      <c r="S89" s="38">
        <f t="shared" si="18"/>
        <v>0</v>
      </c>
      <c r="T89" s="39">
        <f>IF(OR(E89="QS",B89=""),0,
VLOOKUP($S89,附表2_火險100RP地震非比例層調整係數!$B:$AF,MATCH($D89&amp;"a",附表2_火險100RP地震非比例層調整係數!$1:$1,0)-1,FALSE)
-IF($R89-1&lt;=0,0,VLOOKUP($R89-1,附表2_火險100RP地震非比例層調整係數!$B:$AF,MATCH($D89&amp;"a",附表2_火險100RP地震非比例層調整係數!$1:$1,0)-1,FALSE))
-VLOOKUP($S89,附表2_火險100RP地震非比例層調整係數!$B:$AF,MATCH($D89,附表2_火險100RP地震非比例層調整係數!$1:$1,0)-1,FALSE)*(S89/100-M89/G89)*100
-VLOOKUP($R89,附表2_火險100RP地震非比例層調整係數!$B:$AF,MATCH($D89,附表2_火險100RP地震非比例層調整係數!$1:$1,0)-1,FALSE)*(1-(R89/100-L89/G89)*100)
)</f>
        <v>0</v>
      </c>
      <c r="U89" s="39">
        <f>IF(OR(E89="QS",B89=""),0,
IF(C89="F",VLOOKUP($S89,附表2_火險200RP地震非比例層調整係數!$B:$AF,MATCH($D89&amp;"a",附表2_火險200RP地震非比例層調整係數!$1:$1,0)-1,FALSE)
-IF($R89-1&lt;=0,0,VLOOKUP($R89-1,附表2_火險200RP地震非比例層調整係數!$B:$AF,MATCH($D89&amp;"a",附表2_火險200RP地震非比例層調整係數!$1:$1,0)-1,FALSE))
-VLOOKUP($S89,附表2_火險200RP地震非比例層調整係數!$B:$AF,MATCH($D89,附表2_火險200RP地震非比例層調整係數!$1:$1,0)-1,FALSE)*(S89/100-M89/G89)*100
-VLOOKUP($R89,附表2_火險200RP地震非比例層調整係數!$B:$AF,MATCH($D89,附表2_火險200RP地震非比例層調整係數!$1:$1,0)-1,FALSE)*(1-(R89/100-L89/G89)*100),
IF(C89="E1",VLOOKUP($S89,附表2_工程險200RP地震非比例層調整係數!$B$1:$AF$101,MATCH($D89&amp;"a",附表2_工程險200RP地震非比例層調整係數!$1:$1,0)-1,FALSE)
-IF($R89-1&lt;=0,0,VLOOKUP($R89-1,附表2_工程險200RP地震非比例層調整係數!$B$1:$AF$101,MATCH($D89&amp;"a",附表2_工程險200RP地震非比例層調整係數!$1:$1,0)-1,FALSE))
-VLOOKUP($S89,附表2_工程險200RP地震非比例層調整係數!$B$1:$AF$101,MATCH($D89,附表2_工程險200RP地震非比例層調整係數!$1:$1,0)-1,FALSE)*(S89/100-M89/G89)*100
-VLOOKUP($R89,附表2_工程險200RP地震非比例層調整係數!$B$1:$AF$101,MATCH($D89,附表2_工程險200RP地震非比例層調整係數!$1:$1,0)-1,FALSE)*(1-(R89/100-L89/G89)*100),
IF(C89="E2",VLOOKUP($S89,附表2_工程險200RP地震非比例層調整係數!$B$111:$AF$211,MATCH($D89&amp;"a",附表2_工程險200RP地震非比例層調整係數!$1:$1,0)-1,FALSE)
-IF($R89-1&lt;=0,0,VLOOKUP($R89-1,附表2_工程險200RP地震非比例層調整係數!$B$111:$AF$211,MATCH($D89&amp;"a",附表2_工程險200RP地震非比例層調整係數!$1:$1,0)-1,FALSE))
-VLOOKUP($S89,附表2_工程險200RP地震非比例層調整係數!$B$111:$AF$211,MATCH($D89,附表2_工程險200RP地震非比例層調整係數!$1:$1,0)-1,FALSE)*(S89/100-M89/G89)*100
-VLOOKUP($R89,附表2_工程險200RP地震非比例層調整係數!$B$111:$AF$211,MATCH($D89,附表2_工程險200RP地震非比例層調整係數!$1:$1,0)-1,FALSE)*(1-(R89/100-L89/G89)*100),0))))</f>
        <v>0</v>
      </c>
      <c r="V89" s="40">
        <f t="shared" si="20"/>
        <v>0</v>
      </c>
      <c r="W89" s="40">
        <f t="shared" si="21"/>
        <v>0</v>
      </c>
      <c r="X89" s="40">
        <f t="shared" si="22"/>
        <v>0</v>
      </c>
      <c r="Y89" s="40">
        <f t="shared" si="23"/>
        <v>0</v>
      </c>
    </row>
    <row r="90" spans="1:25" s="8" customFormat="1" ht="15.75" x14ac:dyDescent="0.25">
      <c r="A90" s="32" t="str">
        <f t="shared" si="19"/>
        <v/>
      </c>
      <c r="B90" s="33"/>
      <c r="C90" s="33"/>
      <c r="D90" s="33"/>
      <c r="E90" s="34"/>
      <c r="F90" s="34"/>
      <c r="G90" s="35"/>
      <c r="H90" s="42"/>
      <c r="I90" s="42"/>
      <c r="J90" s="42"/>
      <c r="K90" s="42"/>
      <c r="L90" s="34"/>
      <c r="M90" s="34"/>
      <c r="N90" s="36">
        <f t="shared" si="15"/>
        <v>0</v>
      </c>
      <c r="O90" s="36">
        <f t="shared" si="16"/>
        <v>0</v>
      </c>
      <c r="P90" s="37">
        <f t="shared" si="24"/>
        <v>0</v>
      </c>
      <c r="Q90" s="37">
        <f t="shared" si="25"/>
        <v>0</v>
      </c>
      <c r="R90" s="38">
        <f t="shared" si="17"/>
        <v>0</v>
      </c>
      <c r="S90" s="38">
        <f t="shared" si="18"/>
        <v>0</v>
      </c>
      <c r="T90" s="39">
        <f>IF(OR(E90="QS",B90=""),0,
VLOOKUP($S90,附表2_火險100RP地震非比例層調整係數!$B:$AF,MATCH($D90&amp;"a",附表2_火險100RP地震非比例層調整係數!$1:$1,0)-1,FALSE)
-IF($R90-1&lt;=0,0,VLOOKUP($R90-1,附表2_火險100RP地震非比例層調整係數!$B:$AF,MATCH($D90&amp;"a",附表2_火險100RP地震非比例層調整係數!$1:$1,0)-1,FALSE))
-VLOOKUP($S90,附表2_火險100RP地震非比例層調整係數!$B:$AF,MATCH($D90,附表2_火險100RP地震非比例層調整係數!$1:$1,0)-1,FALSE)*(S90/100-M90/G90)*100
-VLOOKUP($R90,附表2_火險100RP地震非比例層調整係數!$B:$AF,MATCH($D90,附表2_火險100RP地震非比例層調整係數!$1:$1,0)-1,FALSE)*(1-(R90/100-L90/G90)*100)
)</f>
        <v>0</v>
      </c>
      <c r="U90" s="39">
        <f>IF(OR(E90="QS",B90=""),0,
IF(C90="F",VLOOKUP($S90,附表2_火險200RP地震非比例層調整係數!$B:$AF,MATCH($D90&amp;"a",附表2_火險200RP地震非比例層調整係數!$1:$1,0)-1,FALSE)
-IF($R90-1&lt;=0,0,VLOOKUP($R90-1,附表2_火險200RP地震非比例層調整係數!$B:$AF,MATCH($D90&amp;"a",附表2_火險200RP地震非比例層調整係數!$1:$1,0)-1,FALSE))
-VLOOKUP($S90,附表2_火險200RP地震非比例層調整係數!$B:$AF,MATCH($D90,附表2_火險200RP地震非比例層調整係數!$1:$1,0)-1,FALSE)*(S90/100-M90/G90)*100
-VLOOKUP($R90,附表2_火險200RP地震非比例層調整係數!$B:$AF,MATCH($D90,附表2_火險200RP地震非比例層調整係數!$1:$1,0)-1,FALSE)*(1-(R90/100-L90/G90)*100),
IF(C90="E1",VLOOKUP($S90,附表2_工程險200RP地震非比例層調整係數!$B$1:$AF$101,MATCH($D90&amp;"a",附表2_工程險200RP地震非比例層調整係數!$1:$1,0)-1,FALSE)
-IF($R90-1&lt;=0,0,VLOOKUP($R90-1,附表2_工程險200RP地震非比例層調整係數!$B$1:$AF$101,MATCH($D90&amp;"a",附表2_工程險200RP地震非比例層調整係數!$1:$1,0)-1,FALSE))
-VLOOKUP($S90,附表2_工程險200RP地震非比例層調整係數!$B$1:$AF$101,MATCH($D90,附表2_工程險200RP地震非比例層調整係數!$1:$1,0)-1,FALSE)*(S90/100-M90/G90)*100
-VLOOKUP($R90,附表2_工程險200RP地震非比例層調整係數!$B$1:$AF$101,MATCH($D90,附表2_工程險200RP地震非比例層調整係數!$1:$1,0)-1,FALSE)*(1-(R90/100-L90/G90)*100),
IF(C90="E2",VLOOKUP($S90,附表2_工程險200RP地震非比例層調整係數!$B$111:$AF$211,MATCH($D90&amp;"a",附表2_工程險200RP地震非比例層調整係數!$1:$1,0)-1,FALSE)
-IF($R90-1&lt;=0,0,VLOOKUP($R90-1,附表2_工程險200RP地震非比例層調整係數!$B$111:$AF$211,MATCH($D90&amp;"a",附表2_工程險200RP地震非比例層調整係數!$1:$1,0)-1,FALSE))
-VLOOKUP($S90,附表2_工程險200RP地震非比例層調整係數!$B$111:$AF$211,MATCH($D90,附表2_工程險200RP地震非比例層調整係數!$1:$1,0)-1,FALSE)*(S90/100-M90/G90)*100
-VLOOKUP($R90,附表2_工程險200RP地震非比例層調整係數!$B$111:$AF$211,MATCH($D90,附表2_工程險200RP地震非比例層調整係數!$1:$1,0)-1,FALSE)*(1-(R90/100-L90/G90)*100),0))))</f>
        <v>0</v>
      </c>
      <c r="V90" s="40">
        <f t="shared" si="20"/>
        <v>0</v>
      </c>
      <c r="W90" s="40">
        <f t="shared" si="21"/>
        <v>0</v>
      </c>
      <c r="X90" s="40">
        <f t="shared" si="22"/>
        <v>0</v>
      </c>
      <c r="Y90" s="40">
        <f t="shared" si="23"/>
        <v>0</v>
      </c>
    </row>
    <row r="91" spans="1:25" s="8" customFormat="1" ht="15.75" x14ac:dyDescent="0.25">
      <c r="A91" s="32" t="str">
        <f t="shared" si="19"/>
        <v/>
      </c>
      <c r="B91" s="33"/>
      <c r="C91" s="33"/>
      <c r="D91" s="33"/>
      <c r="E91" s="34"/>
      <c r="F91" s="34"/>
      <c r="G91" s="35"/>
      <c r="H91" s="42"/>
      <c r="I91" s="42"/>
      <c r="J91" s="42"/>
      <c r="K91" s="42"/>
      <c r="L91" s="34"/>
      <c r="M91" s="34"/>
      <c r="N91" s="36">
        <f t="shared" si="15"/>
        <v>0</v>
      </c>
      <c r="O91" s="36">
        <f t="shared" si="16"/>
        <v>0</v>
      </c>
      <c r="P91" s="37">
        <f t="shared" si="24"/>
        <v>0</v>
      </c>
      <c r="Q91" s="37">
        <f t="shared" si="25"/>
        <v>0</v>
      </c>
      <c r="R91" s="38">
        <f t="shared" si="17"/>
        <v>0</v>
      </c>
      <c r="S91" s="38">
        <f t="shared" si="18"/>
        <v>0</v>
      </c>
      <c r="T91" s="39">
        <f>IF(OR(E91="QS",B91=""),0,
VLOOKUP($S91,附表2_火險100RP地震非比例層調整係數!$B:$AF,MATCH($D91&amp;"a",附表2_火險100RP地震非比例層調整係數!$1:$1,0)-1,FALSE)
-IF($R91-1&lt;=0,0,VLOOKUP($R91-1,附表2_火險100RP地震非比例層調整係數!$B:$AF,MATCH($D91&amp;"a",附表2_火險100RP地震非比例層調整係數!$1:$1,0)-1,FALSE))
-VLOOKUP($S91,附表2_火險100RP地震非比例層調整係數!$B:$AF,MATCH($D91,附表2_火險100RP地震非比例層調整係數!$1:$1,0)-1,FALSE)*(S91/100-M91/G91)*100
-VLOOKUP($R91,附表2_火險100RP地震非比例層調整係數!$B:$AF,MATCH($D91,附表2_火險100RP地震非比例層調整係數!$1:$1,0)-1,FALSE)*(1-(R91/100-L91/G91)*100)
)</f>
        <v>0</v>
      </c>
      <c r="U91" s="39">
        <f>IF(OR(E91="QS",B91=""),0,
IF(C91="F",VLOOKUP($S91,附表2_火險200RP地震非比例層調整係數!$B:$AF,MATCH($D91&amp;"a",附表2_火險200RP地震非比例層調整係數!$1:$1,0)-1,FALSE)
-IF($R91-1&lt;=0,0,VLOOKUP($R91-1,附表2_火險200RP地震非比例層調整係數!$B:$AF,MATCH($D91&amp;"a",附表2_火險200RP地震非比例層調整係數!$1:$1,0)-1,FALSE))
-VLOOKUP($S91,附表2_火險200RP地震非比例層調整係數!$B:$AF,MATCH($D91,附表2_火險200RP地震非比例層調整係數!$1:$1,0)-1,FALSE)*(S91/100-M91/G91)*100
-VLOOKUP($R91,附表2_火險200RP地震非比例層調整係數!$B:$AF,MATCH($D91,附表2_火險200RP地震非比例層調整係數!$1:$1,0)-1,FALSE)*(1-(R91/100-L91/G91)*100),
IF(C91="E1",VLOOKUP($S91,附表2_工程險200RP地震非比例層調整係數!$B$1:$AF$101,MATCH($D91&amp;"a",附表2_工程險200RP地震非比例層調整係數!$1:$1,0)-1,FALSE)
-IF($R91-1&lt;=0,0,VLOOKUP($R91-1,附表2_工程險200RP地震非比例層調整係數!$B$1:$AF$101,MATCH($D91&amp;"a",附表2_工程險200RP地震非比例層調整係數!$1:$1,0)-1,FALSE))
-VLOOKUP($S91,附表2_工程險200RP地震非比例層調整係數!$B$1:$AF$101,MATCH($D91,附表2_工程險200RP地震非比例層調整係數!$1:$1,0)-1,FALSE)*(S91/100-M91/G91)*100
-VLOOKUP($R91,附表2_工程險200RP地震非比例層調整係數!$B$1:$AF$101,MATCH($D91,附表2_工程險200RP地震非比例層調整係數!$1:$1,0)-1,FALSE)*(1-(R91/100-L91/G91)*100),
IF(C91="E2",VLOOKUP($S91,附表2_工程險200RP地震非比例層調整係數!$B$111:$AF$211,MATCH($D91&amp;"a",附表2_工程險200RP地震非比例層調整係數!$1:$1,0)-1,FALSE)
-IF($R91-1&lt;=0,0,VLOOKUP($R91-1,附表2_工程險200RP地震非比例層調整係數!$B$111:$AF$211,MATCH($D91&amp;"a",附表2_工程險200RP地震非比例層調整係數!$1:$1,0)-1,FALSE))
-VLOOKUP($S91,附表2_工程險200RP地震非比例層調整係數!$B$111:$AF$211,MATCH($D91,附表2_工程險200RP地震非比例層調整係數!$1:$1,0)-1,FALSE)*(S91/100-M91/G91)*100
-VLOOKUP($R91,附表2_工程險200RP地震非比例層調整係數!$B$111:$AF$211,MATCH($D91,附表2_工程險200RP地震非比例層調整係數!$1:$1,0)-1,FALSE)*(1-(R91/100-L91/G91)*100),0))))</f>
        <v>0</v>
      </c>
      <c r="V91" s="40">
        <f t="shared" si="20"/>
        <v>0</v>
      </c>
      <c r="W91" s="40">
        <f t="shared" si="21"/>
        <v>0</v>
      </c>
      <c r="X91" s="40">
        <f t="shared" si="22"/>
        <v>0</v>
      </c>
      <c r="Y91" s="40">
        <f t="shared" si="23"/>
        <v>0</v>
      </c>
    </row>
    <row r="92" spans="1:25" s="8" customFormat="1" ht="15.75" x14ac:dyDescent="0.25">
      <c r="A92" s="32" t="str">
        <f t="shared" si="19"/>
        <v/>
      </c>
      <c r="B92" s="33"/>
      <c r="C92" s="33"/>
      <c r="D92" s="33"/>
      <c r="E92" s="34"/>
      <c r="F92" s="34"/>
      <c r="G92" s="35"/>
      <c r="H92" s="42"/>
      <c r="I92" s="42"/>
      <c r="J92" s="42"/>
      <c r="K92" s="42"/>
      <c r="L92" s="34"/>
      <c r="M92" s="34"/>
      <c r="N92" s="36">
        <f t="shared" si="15"/>
        <v>0</v>
      </c>
      <c r="O92" s="36">
        <f t="shared" si="16"/>
        <v>0</v>
      </c>
      <c r="P92" s="37">
        <f t="shared" si="24"/>
        <v>0</v>
      </c>
      <c r="Q92" s="37">
        <f t="shared" si="25"/>
        <v>0</v>
      </c>
      <c r="R92" s="38">
        <f t="shared" si="17"/>
        <v>0</v>
      </c>
      <c r="S92" s="38">
        <f t="shared" si="18"/>
        <v>0</v>
      </c>
      <c r="T92" s="39">
        <f>IF(OR(E92="QS",B92=""),0,
VLOOKUP($S92,附表2_火險100RP地震非比例層調整係數!$B:$AF,MATCH($D92&amp;"a",附表2_火險100RP地震非比例層調整係數!$1:$1,0)-1,FALSE)
-IF($R92-1&lt;=0,0,VLOOKUP($R92-1,附表2_火險100RP地震非比例層調整係數!$B:$AF,MATCH($D92&amp;"a",附表2_火險100RP地震非比例層調整係數!$1:$1,0)-1,FALSE))
-VLOOKUP($S92,附表2_火險100RP地震非比例層調整係數!$B:$AF,MATCH($D92,附表2_火險100RP地震非比例層調整係數!$1:$1,0)-1,FALSE)*(S92/100-M92/G92)*100
-VLOOKUP($R92,附表2_火險100RP地震非比例層調整係數!$B:$AF,MATCH($D92,附表2_火險100RP地震非比例層調整係數!$1:$1,0)-1,FALSE)*(1-(R92/100-L92/G92)*100)
)</f>
        <v>0</v>
      </c>
      <c r="U92" s="39">
        <f>IF(OR(E92="QS",B92=""),0,
IF(C92="F",VLOOKUP($S92,附表2_火險200RP地震非比例層調整係數!$B:$AF,MATCH($D92&amp;"a",附表2_火險200RP地震非比例層調整係數!$1:$1,0)-1,FALSE)
-IF($R92-1&lt;=0,0,VLOOKUP($R92-1,附表2_火險200RP地震非比例層調整係數!$B:$AF,MATCH($D92&amp;"a",附表2_火險200RP地震非比例層調整係數!$1:$1,0)-1,FALSE))
-VLOOKUP($S92,附表2_火險200RP地震非比例層調整係數!$B:$AF,MATCH($D92,附表2_火險200RP地震非比例層調整係數!$1:$1,0)-1,FALSE)*(S92/100-M92/G92)*100
-VLOOKUP($R92,附表2_火險200RP地震非比例層調整係數!$B:$AF,MATCH($D92,附表2_火險200RP地震非比例層調整係數!$1:$1,0)-1,FALSE)*(1-(R92/100-L92/G92)*100),
IF(C92="E1",VLOOKUP($S92,附表2_工程險200RP地震非比例層調整係數!$B$1:$AF$101,MATCH($D92&amp;"a",附表2_工程險200RP地震非比例層調整係數!$1:$1,0)-1,FALSE)
-IF($R92-1&lt;=0,0,VLOOKUP($R92-1,附表2_工程險200RP地震非比例層調整係數!$B$1:$AF$101,MATCH($D92&amp;"a",附表2_工程險200RP地震非比例層調整係數!$1:$1,0)-1,FALSE))
-VLOOKUP($S92,附表2_工程險200RP地震非比例層調整係數!$B$1:$AF$101,MATCH($D92,附表2_工程險200RP地震非比例層調整係數!$1:$1,0)-1,FALSE)*(S92/100-M92/G92)*100
-VLOOKUP($R92,附表2_工程險200RP地震非比例層調整係數!$B$1:$AF$101,MATCH($D92,附表2_工程險200RP地震非比例層調整係數!$1:$1,0)-1,FALSE)*(1-(R92/100-L92/G92)*100),
IF(C92="E2",VLOOKUP($S92,附表2_工程險200RP地震非比例層調整係數!$B$111:$AF$211,MATCH($D92&amp;"a",附表2_工程險200RP地震非比例層調整係數!$1:$1,0)-1,FALSE)
-IF($R92-1&lt;=0,0,VLOOKUP($R92-1,附表2_工程險200RP地震非比例層調整係數!$B$111:$AF$211,MATCH($D92&amp;"a",附表2_工程險200RP地震非比例層調整係數!$1:$1,0)-1,FALSE))
-VLOOKUP($S92,附表2_工程險200RP地震非比例層調整係數!$B$111:$AF$211,MATCH($D92,附表2_工程險200RP地震非比例層調整係數!$1:$1,0)-1,FALSE)*(S92/100-M92/G92)*100
-VLOOKUP($R92,附表2_工程險200RP地震非比例層調整係數!$B$111:$AF$211,MATCH($D92,附表2_工程險200RP地震非比例層調整係數!$1:$1,0)-1,FALSE)*(1-(R92/100-L92/G92)*100),0))))</f>
        <v>0</v>
      </c>
      <c r="V92" s="40">
        <f t="shared" si="20"/>
        <v>0</v>
      </c>
      <c r="W92" s="40">
        <f t="shared" si="21"/>
        <v>0</v>
      </c>
      <c r="X92" s="40">
        <f t="shared" si="22"/>
        <v>0</v>
      </c>
      <c r="Y92" s="40">
        <f t="shared" si="23"/>
        <v>0</v>
      </c>
    </row>
    <row r="93" spans="1:25" s="8" customFormat="1" ht="15.75" x14ac:dyDescent="0.25">
      <c r="A93" s="32" t="str">
        <f t="shared" si="19"/>
        <v/>
      </c>
      <c r="B93" s="33"/>
      <c r="C93" s="33"/>
      <c r="D93" s="33"/>
      <c r="E93" s="34"/>
      <c r="F93" s="34"/>
      <c r="G93" s="35"/>
      <c r="H93" s="42"/>
      <c r="I93" s="42"/>
      <c r="J93" s="42"/>
      <c r="K93" s="42"/>
      <c r="L93" s="34"/>
      <c r="M93" s="34"/>
      <c r="N93" s="36">
        <f t="shared" si="15"/>
        <v>0</v>
      </c>
      <c r="O93" s="36">
        <f t="shared" si="16"/>
        <v>0</v>
      </c>
      <c r="P93" s="37">
        <f t="shared" si="24"/>
        <v>0</v>
      </c>
      <c r="Q93" s="37">
        <f t="shared" si="25"/>
        <v>0</v>
      </c>
      <c r="R93" s="38">
        <f t="shared" si="17"/>
        <v>0</v>
      </c>
      <c r="S93" s="38">
        <f t="shared" si="18"/>
        <v>0</v>
      </c>
      <c r="T93" s="39">
        <f>IF(OR(E93="QS",B93=""),0,
VLOOKUP($S93,附表2_火險100RP地震非比例層調整係數!$B:$AF,MATCH($D93&amp;"a",附表2_火險100RP地震非比例層調整係數!$1:$1,0)-1,FALSE)
-IF($R93-1&lt;=0,0,VLOOKUP($R93-1,附表2_火險100RP地震非比例層調整係數!$B:$AF,MATCH($D93&amp;"a",附表2_火險100RP地震非比例層調整係數!$1:$1,0)-1,FALSE))
-VLOOKUP($S93,附表2_火險100RP地震非比例層調整係數!$B:$AF,MATCH($D93,附表2_火險100RP地震非比例層調整係數!$1:$1,0)-1,FALSE)*(S93/100-M93/G93)*100
-VLOOKUP($R93,附表2_火險100RP地震非比例層調整係數!$B:$AF,MATCH($D93,附表2_火險100RP地震非比例層調整係數!$1:$1,0)-1,FALSE)*(1-(R93/100-L93/G93)*100)
)</f>
        <v>0</v>
      </c>
      <c r="U93" s="39">
        <f>IF(OR(E93="QS",B93=""),0,
IF(C93="F",VLOOKUP($S93,附表2_火險200RP地震非比例層調整係數!$B:$AF,MATCH($D93&amp;"a",附表2_火險200RP地震非比例層調整係數!$1:$1,0)-1,FALSE)
-IF($R93-1&lt;=0,0,VLOOKUP($R93-1,附表2_火險200RP地震非比例層調整係數!$B:$AF,MATCH($D93&amp;"a",附表2_火險200RP地震非比例層調整係數!$1:$1,0)-1,FALSE))
-VLOOKUP($S93,附表2_火險200RP地震非比例層調整係數!$B:$AF,MATCH($D93,附表2_火險200RP地震非比例層調整係數!$1:$1,0)-1,FALSE)*(S93/100-M93/G93)*100
-VLOOKUP($R93,附表2_火險200RP地震非比例層調整係數!$B:$AF,MATCH($D93,附表2_火險200RP地震非比例層調整係數!$1:$1,0)-1,FALSE)*(1-(R93/100-L93/G93)*100),
IF(C93="E1",VLOOKUP($S93,附表2_工程險200RP地震非比例層調整係數!$B$1:$AF$101,MATCH($D93&amp;"a",附表2_工程險200RP地震非比例層調整係數!$1:$1,0)-1,FALSE)
-IF($R93-1&lt;=0,0,VLOOKUP($R93-1,附表2_工程險200RP地震非比例層調整係數!$B$1:$AF$101,MATCH($D93&amp;"a",附表2_工程險200RP地震非比例層調整係數!$1:$1,0)-1,FALSE))
-VLOOKUP($S93,附表2_工程險200RP地震非比例層調整係數!$B$1:$AF$101,MATCH($D93,附表2_工程險200RP地震非比例層調整係數!$1:$1,0)-1,FALSE)*(S93/100-M93/G93)*100
-VLOOKUP($R93,附表2_工程險200RP地震非比例層調整係數!$B$1:$AF$101,MATCH($D93,附表2_工程險200RP地震非比例層調整係數!$1:$1,0)-1,FALSE)*(1-(R93/100-L93/G93)*100),
IF(C93="E2",VLOOKUP($S93,附表2_工程險200RP地震非比例層調整係數!$B$111:$AF$211,MATCH($D93&amp;"a",附表2_工程險200RP地震非比例層調整係數!$1:$1,0)-1,FALSE)
-IF($R93-1&lt;=0,0,VLOOKUP($R93-1,附表2_工程險200RP地震非比例層調整係數!$B$111:$AF$211,MATCH($D93&amp;"a",附表2_工程險200RP地震非比例層調整係數!$1:$1,0)-1,FALSE))
-VLOOKUP($S93,附表2_工程險200RP地震非比例層調整係數!$B$111:$AF$211,MATCH($D93,附表2_工程險200RP地震非比例層調整係數!$1:$1,0)-1,FALSE)*(S93/100-M93/G93)*100
-VLOOKUP($R93,附表2_工程險200RP地震非比例層調整係數!$B$111:$AF$211,MATCH($D93,附表2_工程險200RP地震非比例層調整係數!$1:$1,0)-1,FALSE)*(1-(R93/100-L93/G93)*100),0))))</f>
        <v>0</v>
      </c>
      <c r="V93" s="40">
        <f t="shared" si="20"/>
        <v>0</v>
      </c>
      <c r="W93" s="40">
        <f t="shared" si="21"/>
        <v>0</v>
      </c>
      <c r="X93" s="40">
        <f t="shared" si="22"/>
        <v>0</v>
      </c>
      <c r="Y93" s="40">
        <f t="shared" si="23"/>
        <v>0</v>
      </c>
    </row>
    <row r="94" spans="1:25" s="8" customFormat="1" ht="15.75" x14ac:dyDescent="0.25">
      <c r="A94" s="32" t="str">
        <f t="shared" si="19"/>
        <v/>
      </c>
      <c r="B94" s="33"/>
      <c r="C94" s="33"/>
      <c r="D94" s="33"/>
      <c r="E94" s="34"/>
      <c r="F94" s="34"/>
      <c r="G94" s="35"/>
      <c r="H94" s="42"/>
      <c r="I94" s="42"/>
      <c r="J94" s="42"/>
      <c r="K94" s="42"/>
      <c r="L94" s="34"/>
      <c r="M94" s="34"/>
      <c r="N94" s="36">
        <f t="shared" si="15"/>
        <v>0</v>
      </c>
      <c r="O94" s="36">
        <f t="shared" si="16"/>
        <v>0</v>
      </c>
      <c r="P94" s="37">
        <f t="shared" si="24"/>
        <v>0</v>
      </c>
      <c r="Q94" s="37">
        <f t="shared" si="25"/>
        <v>0</v>
      </c>
      <c r="R94" s="38">
        <f t="shared" si="17"/>
        <v>0</v>
      </c>
      <c r="S94" s="38">
        <f t="shared" si="18"/>
        <v>0</v>
      </c>
      <c r="T94" s="39">
        <f>IF(OR(E94="QS",B94=""),0,
VLOOKUP($S94,附表2_火險100RP地震非比例層調整係數!$B:$AF,MATCH($D94&amp;"a",附表2_火險100RP地震非比例層調整係數!$1:$1,0)-1,FALSE)
-IF($R94-1&lt;=0,0,VLOOKUP($R94-1,附表2_火險100RP地震非比例層調整係數!$B:$AF,MATCH($D94&amp;"a",附表2_火險100RP地震非比例層調整係數!$1:$1,0)-1,FALSE))
-VLOOKUP($S94,附表2_火險100RP地震非比例層調整係數!$B:$AF,MATCH($D94,附表2_火險100RP地震非比例層調整係數!$1:$1,0)-1,FALSE)*(S94/100-M94/G94)*100
-VLOOKUP($R94,附表2_火險100RP地震非比例層調整係數!$B:$AF,MATCH($D94,附表2_火險100RP地震非比例層調整係數!$1:$1,0)-1,FALSE)*(1-(R94/100-L94/G94)*100)
)</f>
        <v>0</v>
      </c>
      <c r="U94" s="39">
        <f>IF(OR(E94="QS",B94=""),0,
IF(C94="F",VLOOKUP($S94,附表2_火險200RP地震非比例層調整係數!$B:$AF,MATCH($D94&amp;"a",附表2_火險200RP地震非比例層調整係數!$1:$1,0)-1,FALSE)
-IF($R94-1&lt;=0,0,VLOOKUP($R94-1,附表2_火險200RP地震非比例層調整係數!$B:$AF,MATCH($D94&amp;"a",附表2_火險200RP地震非比例層調整係數!$1:$1,0)-1,FALSE))
-VLOOKUP($S94,附表2_火險200RP地震非比例層調整係數!$B:$AF,MATCH($D94,附表2_火險200RP地震非比例層調整係數!$1:$1,0)-1,FALSE)*(S94/100-M94/G94)*100
-VLOOKUP($R94,附表2_火險200RP地震非比例層調整係數!$B:$AF,MATCH($D94,附表2_火險200RP地震非比例層調整係數!$1:$1,0)-1,FALSE)*(1-(R94/100-L94/G94)*100),
IF(C94="E1",VLOOKUP($S94,附表2_工程險200RP地震非比例層調整係數!$B$1:$AF$101,MATCH($D94&amp;"a",附表2_工程險200RP地震非比例層調整係數!$1:$1,0)-1,FALSE)
-IF($R94-1&lt;=0,0,VLOOKUP($R94-1,附表2_工程險200RP地震非比例層調整係數!$B$1:$AF$101,MATCH($D94&amp;"a",附表2_工程險200RP地震非比例層調整係數!$1:$1,0)-1,FALSE))
-VLOOKUP($S94,附表2_工程險200RP地震非比例層調整係數!$B$1:$AF$101,MATCH($D94,附表2_工程險200RP地震非比例層調整係數!$1:$1,0)-1,FALSE)*(S94/100-M94/G94)*100
-VLOOKUP($R94,附表2_工程險200RP地震非比例層調整係數!$B$1:$AF$101,MATCH($D94,附表2_工程險200RP地震非比例層調整係數!$1:$1,0)-1,FALSE)*(1-(R94/100-L94/G94)*100),
IF(C94="E2",VLOOKUP($S94,附表2_工程險200RP地震非比例層調整係數!$B$111:$AF$211,MATCH($D94&amp;"a",附表2_工程險200RP地震非比例層調整係數!$1:$1,0)-1,FALSE)
-IF($R94-1&lt;=0,0,VLOOKUP($R94-1,附表2_工程險200RP地震非比例層調整係數!$B$111:$AF$211,MATCH($D94&amp;"a",附表2_工程險200RP地震非比例層調整係數!$1:$1,0)-1,FALSE))
-VLOOKUP($S94,附表2_工程險200RP地震非比例層調整係數!$B$111:$AF$211,MATCH($D94,附表2_工程險200RP地震非比例層調整係數!$1:$1,0)-1,FALSE)*(S94/100-M94/G94)*100
-VLOOKUP($R94,附表2_工程險200RP地震非比例層調整係數!$B$111:$AF$211,MATCH($D94,附表2_工程險200RP地震非比例層調整係數!$1:$1,0)-1,FALSE)*(1-(R94/100-L94/G94)*100),0))))</f>
        <v>0</v>
      </c>
      <c r="V94" s="40">
        <f t="shared" si="20"/>
        <v>0</v>
      </c>
      <c r="W94" s="40">
        <f t="shared" si="21"/>
        <v>0</v>
      </c>
      <c r="X94" s="40">
        <f t="shared" si="22"/>
        <v>0</v>
      </c>
      <c r="Y94" s="40">
        <f t="shared" si="23"/>
        <v>0</v>
      </c>
    </row>
    <row r="95" spans="1:25" s="8" customFormat="1" ht="15.75" x14ac:dyDescent="0.25">
      <c r="A95" s="32" t="str">
        <f t="shared" si="19"/>
        <v/>
      </c>
      <c r="B95" s="33"/>
      <c r="C95" s="33"/>
      <c r="D95" s="33"/>
      <c r="E95" s="34"/>
      <c r="F95" s="34"/>
      <c r="G95" s="35"/>
      <c r="H95" s="42"/>
      <c r="I95" s="42"/>
      <c r="J95" s="42"/>
      <c r="K95" s="42"/>
      <c r="L95" s="34"/>
      <c r="M95" s="34"/>
      <c r="N95" s="36">
        <f t="shared" si="15"/>
        <v>0</v>
      </c>
      <c r="O95" s="36">
        <f t="shared" si="16"/>
        <v>0</v>
      </c>
      <c r="P95" s="37">
        <f t="shared" si="24"/>
        <v>0</v>
      </c>
      <c r="Q95" s="37">
        <f t="shared" si="25"/>
        <v>0</v>
      </c>
      <c r="R95" s="38">
        <f t="shared" si="17"/>
        <v>0</v>
      </c>
      <c r="S95" s="38">
        <f t="shared" si="18"/>
        <v>0</v>
      </c>
      <c r="T95" s="39">
        <f>IF(OR(E95="QS",B95=""),0,
VLOOKUP($S95,附表2_火險100RP地震非比例層調整係數!$B:$AF,MATCH($D95&amp;"a",附表2_火險100RP地震非比例層調整係數!$1:$1,0)-1,FALSE)
-IF($R95-1&lt;=0,0,VLOOKUP($R95-1,附表2_火險100RP地震非比例層調整係數!$B:$AF,MATCH($D95&amp;"a",附表2_火險100RP地震非比例層調整係數!$1:$1,0)-1,FALSE))
-VLOOKUP($S95,附表2_火險100RP地震非比例層調整係數!$B:$AF,MATCH($D95,附表2_火險100RP地震非比例層調整係數!$1:$1,0)-1,FALSE)*(S95/100-M95/G95)*100
-VLOOKUP($R95,附表2_火險100RP地震非比例層調整係數!$B:$AF,MATCH($D95,附表2_火險100RP地震非比例層調整係數!$1:$1,0)-1,FALSE)*(1-(R95/100-L95/G95)*100)
)</f>
        <v>0</v>
      </c>
      <c r="U95" s="39">
        <f>IF(OR(E95="QS",B95=""),0,
IF(C95="F",VLOOKUP($S95,附表2_火險200RP地震非比例層調整係數!$B:$AF,MATCH($D95&amp;"a",附表2_火險200RP地震非比例層調整係數!$1:$1,0)-1,FALSE)
-IF($R95-1&lt;=0,0,VLOOKUP($R95-1,附表2_火險200RP地震非比例層調整係數!$B:$AF,MATCH($D95&amp;"a",附表2_火險200RP地震非比例層調整係數!$1:$1,0)-1,FALSE))
-VLOOKUP($S95,附表2_火險200RP地震非比例層調整係數!$B:$AF,MATCH($D95,附表2_火險200RP地震非比例層調整係數!$1:$1,0)-1,FALSE)*(S95/100-M95/G95)*100
-VLOOKUP($R95,附表2_火險200RP地震非比例層調整係數!$B:$AF,MATCH($D95,附表2_火險200RP地震非比例層調整係數!$1:$1,0)-1,FALSE)*(1-(R95/100-L95/G95)*100),
IF(C95="E1",VLOOKUP($S95,附表2_工程險200RP地震非比例層調整係數!$B$1:$AF$101,MATCH($D95&amp;"a",附表2_工程險200RP地震非比例層調整係數!$1:$1,0)-1,FALSE)
-IF($R95-1&lt;=0,0,VLOOKUP($R95-1,附表2_工程險200RP地震非比例層調整係數!$B$1:$AF$101,MATCH($D95&amp;"a",附表2_工程險200RP地震非比例層調整係數!$1:$1,0)-1,FALSE))
-VLOOKUP($S95,附表2_工程險200RP地震非比例層調整係數!$B$1:$AF$101,MATCH($D95,附表2_工程險200RP地震非比例層調整係數!$1:$1,0)-1,FALSE)*(S95/100-M95/G95)*100
-VLOOKUP($R95,附表2_工程險200RP地震非比例層調整係數!$B$1:$AF$101,MATCH($D95,附表2_工程險200RP地震非比例層調整係數!$1:$1,0)-1,FALSE)*(1-(R95/100-L95/G95)*100),
IF(C95="E2",VLOOKUP($S95,附表2_工程險200RP地震非比例層調整係數!$B$111:$AF$211,MATCH($D95&amp;"a",附表2_工程險200RP地震非比例層調整係數!$1:$1,0)-1,FALSE)
-IF($R95-1&lt;=0,0,VLOOKUP($R95-1,附表2_工程險200RP地震非比例層調整係數!$B$111:$AF$211,MATCH($D95&amp;"a",附表2_工程險200RP地震非比例層調整係數!$1:$1,0)-1,FALSE))
-VLOOKUP($S95,附表2_工程險200RP地震非比例層調整係數!$B$111:$AF$211,MATCH($D95,附表2_工程險200RP地震非比例層調整係數!$1:$1,0)-1,FALSE)*(S95/100-M95/G95)*100
-VLOOKUP($R95,附表2_工程險200RP地震非比例層調整係數!$B$111:$AF$211,MATCH($D95,附表2_工程險200RP地震非比例層調整係數!$1:$1,0)-1,FALSE)*(1-(R95/100-L95/G95)*100),0))))</f>
        <v>0</v>
      </c>
      <c r="V95" s="40">
        <f t="shared" si="20"/>
        <v>0</v>
      </c>
      <c r="W95" s="40">
        <f t="shared" si="21"/>
        <v>0</v>
      </c>
      <c r="X95" s="40">
        <f t="shared" si="22"/>
        <v>0</v>
      </c>
      <c r="Y95" s="40">
        <f t="shared" si="23"/>
        <v>0</v>
      </c>
    </row>
    <row r="96" spans="1:25" s="8" customFormat="1" ht="15.75" x14ac:dyDescent="0.25">
      <c r="A96" s="32" t="str">
        <f t="shared" si="19"/>
        <v/>
      </c>
      <c r="B96" s="33"/>
      <c r="C96" s="33"/>
      <c r="D96" s="33"/>
      <c r="E96" s="34"/>
      <c r="F96" s="34"/>
      <c r="G96" s="35"/>
      <c r="H96" s="42"/>
      <c r="I96" s="42"/>
      <c r="J96" s="42"/>
      <c r="K96" s="42"/>
      <c r="L96" s="34"/>
      <c r="M96" s="34"/>
      <c r="N96" s="36">
        <f t="shared" si="15"/>
        <v>0</v>
      </c>
      <c r="O96" s="36">
        <f t="shared" si="16"/>
        <v>0</v>
      </c>
      <c r="P96" s="37">
        <f t="shared" si="24"/>
        <v>0</v>
      </c>
      <c r="Q96" s="37">
        <f t="shared" si="25"/>
        <v>0</v>
      </c>
      <c r="R96" s="38">
        <f t="shared" si="17"/>
        <v>0</v>
      </c>
      <c r="S96" s="38">
        <f t="shared" si="18"/>
        <v>0</v>
      </c>
      <c r="T96" s="39">
        <f>IF(OR(E96="QS",B96=""),0,
VLOOKUP($S96,附表2_火險100RP地震非比例層調整係數!$B:$AF,MATCH($D96&amp;"a",附表2_火險100RP地震非比例層調整係數!$1:$1,0)-1,FALSE)
-IF($R96-1&lt;=0,0,VLOOKUP($R96-1,附表2_火險100RP地震非比例層調整係數!$B:$AF,MATCH($D96&amp;"a",附表2_火險100RP地震非比例層調整係數!$1:$1,0)-1,FALSE))
-VLOOKUP($S96,附表2_火險100RP地震非比例層調整係數!$B:$AF,MATCH($D96,附表2_火險100RP地震非比例層調整係數!$1:$1,0)-1,FALSE)*(S96/100-M96/G96)*100
-VLOOKUP($R96,附表2_火險100RP地震非比例層調整係數!$B:$AF,MATCH($D96,附表2_火險100RP地震非比例層調整係數!$1:$1,0)-1,FALSE)*(1-(R96/100-L96/G96)*100)
)</f>
        <v>0</v>
      </c>
      <c r="U96" s="39">
        <f>IF(OR(E96="QS",B96=""),0,
IF(C96="F",VLOOKUP($S96,附表2_火險200RP地震非比例層調整係數!$B:$AF,MATCH($D96&amp;"a",附表2_火險200RP地震非比例層調整係數!$1:$1,0)-1,FALSE)
-IF($R96-1&lt;=0,0,VLOOKUP($R96-1,附表2_火險200RP地震非比例層調整係數!$B:$AF,MATCH($D96&amp;"a",附表2_火險200RP地震非比例層調整係數!$1:$1,0)-1,FALSE))
-VLOOKUP($S96,附表2_火險200RP地震非比例層調整係數!$B:$AF,MATCH($D96,附表2_火險200RP地震非比例層調整係數!$1:$1,0)-1,FALSE)*(S96/100-M96/G96)*100
-VLOOKUP($R96,附表2_火險200RP地震非比例層調整係數!$B:$AF,MATCH($D96,附表2_火險200RP地震非比例層調整係數!$1:$1,0)-1,FALSE)*(1-(R96/100-L96/G96)*100),
IF(C96="E1",VLOOKUP($S96,附表2_工程險200RP地震非比例層調整係數!$B$1:$AF$101,MATCH($D96&amp;"a",附表2_工程險200RP地震非比例層調整係數!$1:$1,0)-1,FALSE)
-IF($R96-1&lt;=0,0,VLOOKUP($R96-1,附表2_工程險200RP地震非比例層調整係數!$B$1:$AF$101,MATCH($D96&amp;"a",附表2_工程險200RP地震非比例層調整係數!$1:$1,0)-1,FALSE))
-VLOOKUP($S96,附表2_工程險200RP地震非比例層調整係數!$B$1:$AF$101,MATCH($D96,附表2_工程險200RP地震非比例層調整係數!$1:$1,0)-1,FALSE)*(S96/100-M96/G96)*100
-VLOOKUP($R96,附表2_工程險200RP地震非比例層調整係數!$B$1:$AF$101,MATCH($D96,附表2_工程險200RP地震非比例層調整係數!$1:$1,0)-1,FALSE)*(1-(R96/100-L96/G96)*100),
IF(C96="E2",VLOOKUP($S96,附表2_工程險200RP地震非比例層調整係數!$B$111:$AF$211,MATCH($D96&amp;"a",附表2_工程險200RP地震非比例層調整係數!$1:$1,0)-1,FALSE)
-IF($R96-1&lt;=0,0,VLOOKUP($R96-1,附表2_工程險200RP地震非比例層調整係數!$B$111:$AF$211,MATCH($D96&amp;"a",附表2_工程險200RP地震非比例層調整係數!$1:$1,0)-1,FALSE))
-VLOOKUP($S96,附表2_工程險200RP地震非比例層調整係數!$B$111:$AF$211,MATCH($D96,附表2_工程險200RP地震非比例層調整係數!$1:$1,0)-1,FALSE)*(S96/100-M96/G96)*100
-VLOOKUP($R96,附表2_工程險200RP地震非比例層調整係數!$B$111:$AF$211,MATCH($D96,附表2_工程險200RP地震非比例層調整係數!$1:$1,0)-1,FALSE)*(1-(R96/100-L96/G96)*100),0))))</f>
        <v>0</v>
      </c>
      <c r="V96" s="40">
        <f t="shared" si="20"/>
        <v>0</v>
      </c>
      <c r="W96" s="40">
        <f t="shared" si="21"/>
        <v>0</v>
      </c>
      <c r="X96" s="40">
        <f t="shared" si="22"/>
        <v>0</v>
      </c>
      <c r="Y96" s="40">
        <f t="shared" si="23"/>
        <v>0</v>
      </c>
    </row>
    <row r="97" spans="1:25" s="8" customFormat="1" ht="15.75" x14ac:dyDescent="0.25">
      <c r="A97" s="32" t="str">
        <f t="shared" si="19"/>
        <v/>
      </c>
      <c r="B97" s="33"/>
      <c r="C97" s="33"/>
      <c r="D97" s="33"/>
      <c r="E97" s="34"/>
      <c r="F97" s="34"/>
      <c r="G97" s="35"/>
      <c r="H97" s="42"/>
      <c r="I97" s="42"/>
      <c r="J97" s="42"/>
      <c r="K97" s="42"/>
      <c r="L97" s="34"/>
      <c r="M97" s="34"/>
      <c r="N97" s="36">
        <f t="shared" si="15"/>
        <v>0</v>
      </c>
      <c r="O97" s="36">
        <f t="shared" si="16"/>
        <v>0</v>
      </c>
      <c r="P97" s="37">
        <f t="shared" si="24"/>
        <v>0</v>
      </c>
      <c r="Q97" s="37">
        <f t="shared" si="25"/>
        <v>0</v>
      </c>
      <c r="R97" s="38">
        <f t="shared" si="17"/>
        <v>0</v>
      </c>
      <c r="S97" s="38">
        <f t="shared" si="18"/>
        <v>0</v>
      </c>
      <c r="T97" s="39">
        <f>IF(OR(E97="QS",B97=""),0,
VLOOKUP($S97,附表2_火險100RP地震非比例層調整係數!$B:$AF,MATCH($D97&amp;"a",附表2_火險100RP地震非比例層調整係數!$1:$1,0)-1,FALSE)
-IF($R97-1&lt;=0,0,VLOOKUP($R97-1,附表2_火險100RP地震非比例層調整係數!$B:$AF,MATCH($D97&amp;"a",附表2_火險100RP地震非比例層調整係數!$1:$1,0)-1,FALSE))
-VLOOKUP($S97,附表2_火險100RP地震非比例層調整係數!$B:$AF,MATCH($D97,附表2_火險100RP地震非比例層調整係數!$1:$1,0)-1,FALSE)*(S97/100-M97/G97)*100
-VLOOKUP($R97,附表2_火險100RP地震非比例層調整係數!$B:$AF,MATCH($D97,附表2_火險100RP地震非比例層調整係數!$1:$1,0)-1,FALSE)*(1-(R97/100-L97/G97)*100)
)</f>
        <v>0</v>
      </c>
      <c r="U97" s="39">
        <f>IF(OR(E97="QS",B97=""),0,
IF(C97="F",VLOOKUP($S97,附表2_火險200RP地震非比例層調整係數!$B:$AF,MATCH($D97&amp;"a",附表2_火險200RP地震非比例層調整係數!$1:$1,0)-1,FALSE)
-IF($R97-1&lt;=0,0,VLOOKUP($R97-1,附表2_火險200RP地震非比例層調整係數!$B:$AF,MATCH($D97&amp;"a",附表2_火險200RP地震非比例層調整係數!$1:$1,0)-1,FALSE))
-VLOOKUP($S97,附表2_火險200RP地震非比例層調整係數!$B:$AF,MATCH($D97,附表2_火險200RP地震非比例層調整係數!$1:$1,0)-1,FALSE)*(S97/100-M97/G97)*100
-VLOOKUP($R97,附表2_火險200RP地震非比例層調整係數!$B:$AF,MATCH($D97,附表2_火險200RP地震非比例層調整係數!$1:$1,0)-1,FALSE)*(1-(R97/100-L97/G97)*100),
IF(C97="E1",VLOOKUP($S97,附表2_工程險200RP地震非比例層調整係數!$B$1:$AF$101,MATCH($D97&amp;"a",附表2_工程險200RP地震非比例層調整係數!$1:$1,0)-1,FALSE)
-IF($R97-1&lt;=0,0,VLOOKUP($R97-1,附表2_工程險200RP地震非比例層調整係數!$B$1:$AF$101,MATCH($D97&amp;"a",附表2_工程險200RP地震非比例層調整係數!$1:$1,0)-1,FALSE))
-VLOOKUP($S97,附表2_工程險200RP地震非比例層調整係數!$B$1:$AF$101,MATCH($D97,附表2_工程險200RP地震非比例層調整係數!$1:$1,0)-1,FALSE)*(S97/100-M97/G97)*100
-VLOOKUP($R97,附表2_工程險200RP地震非比例層調整係數!$B$1:$AF$101,MATCH($D97,附表2_工程險200RP地震非比例層調整係數!$1:$1,0)-1,FALSE)*(1-(R97/100-L97/G97)*100),
IF(C97="E2",VLOOKUP($S97,附表2_工程險200RP地震非比例層調整係數!$B$111:$AF$211,MATCH($D97&amp;"a",附表2_工程險200RP地震非比例層調整係數!$1:$1,0)-1,FALSE)
-IF($R97-1&lt;=0,0,VLOOKUP($R97-1,附表2_工程險200RP地震非比例層調整係數!$B$111:$AF$211,MATCH($D97&amp;"a",附表2_工程險200RP地震非比例層調整係數!$1:$1,0)-1,FALSE))
-VLOOKUP($S97,附表2_工程險200RP地震非比例層調整係數!$B$111:$AF$211,MATCH($D97,附表2_工程險200RP地震非比例層調整係數!$1:$1,0)-1,FALSE)*(S97/100-M97/G97)*100
-VLOOKUP($R97,附表2_工程險200RP地震非比例層調整係數!$B$111:$AF$211,MATCH($D97,附表2_工程險200RP地震非比例層調整係數!$1:$1,0)-1,FALSE)*(1-(R97/100-L97/G97)*100),0))))</f>
        <v>0</v>
      </c>
      <c r="V97" s="40">
        <f t="shared" si="20"/>
        <v>0</v>
      </c>
      <c r="W97" s="40">
        <f t="shared" si="21"/>
        <v>0</v>
      </c>
      <c r="X97" s="40">
        <f t="shared" si="22"/>
        <v>0</v>
      </c>
      <c r="Y97" s="40">
        <f t="shared" si="23"/>
        <v>0</v>
      </c>
    </row>
    <row r="98" spans="1:25" s="8" customFormat="1" ht="15.75" x14ac:dyDescent="0.25">
      <c r="A98" s="32" t="str">
        <f t="shared" si="19"/>
        <v/>
      </c>
      <c r="B98" s="33"/>
      <c r="C98" s="33"/>
      <c r="D98" s="33"/>
      <c r="E98" s="34"/>
      <c r="F98" s="34"/>
      <c r="G98" s="35"/>
      <c r="H98" s="42"/>
      <c r="I98" s="42"/>
      <c r="J98" s="42"/>
      <c r="K98" s="42"/>
      <c r="L98" s="34"/>
      <c r="M98" s="34"/>
      <c r="N98" s="36">
        <f t="shared" si="15"/>
        <v>0</v>
      </c>
      <c r="O98" s="36">
        <f t="shared" si="16"/>
        <v>0</v>
      </c>
      <c r="P98" s="37">
        <f t="shared" si="24"/>
        <v>0</v>
      </c>
      <c r="Q98" s="37">
        <f t="shared" si="25"/>
        <v>0</v>
      </c>
      <c r="R98" s="38">
        <f t="shared" si="17"/>
        <v>0</v>
      </c>
      <c r="S98" s="38">
        <f t="shared" si="18"/>
        <v>0</v>
      </c>
      <c r="T98" s="39">
        <f>IF(OR(E98="QS",B98=""),0,
VLOOKUP($S98,附表2_火險100RP地震非比例層調整係數!$B:$AF,MATCH($D98&amp;"a",附表2_火險100RP地震非比例層調整係數!$1:$1,0)-1,FALSE)
-IF($R98-1&lt;=0,0,VLOOKUP($R98-1,附表2_火險100RP地震非比例層調整係數!$B:$AF,MATCH($D98&amp;"a",附表2_火險100RP地震非比例層調整係數!$1:$1,0)-1,FALSE))
-VLOOKUP($S98,附表2_火險100RP地震非比例層調整係數!$B:$AF,MATCH($D98,附表2_火險100RP地震非比例層調整係數!$1:$1,0)-1,FALSE)*(S98/100-M98/G98)*100
-VLOOKUP($R98,附表2_火險100RP地震非比例層調整係數!$B:$AF,MATCH($D98,附表2_火險100RP地震非比例層調整係數!$1:$1,0)-1,FALSE)*(1-(R98/100-L98/G98)*100)
)</f>
        <v>0</v>
      </c>
      <c r="U98" s="39">
        <f>IF(OR(E98="QS",B98=""),0,
IF(C98="F",VLOOKUP($S98,附表2_火險200RP地震非比例層調整係數!$B:$AF,MATCH($D98&amp;"a",附表2_火險200RP地震非比例層調整係數!$1:$1,0)-1,FALSE)
-IF($R98-1&lt;=0,0,VLOOKUP($R98-1,附表2_火險200RP地震非比例層調整係數!$B:$AF,MATCH($D98&amp;"a",附表2_火險200RP地震非比例層調整係數!$1:$1,0)-1,FALSE))
-VLOOKUP($S98,附表2_火險200RP地震非比例層調整係數!$B:$AF,MATCH($D98,附表2_火險200RP地震非比例層調整係數!$1:$1,0)-1,FALSE)*(S98/100-M98/G98)*100
-VLOOKUP($R98,附表2_火險200RP地震非比例層調整係數!$B:$AF,MATCH($D98,附表2_火險200RP地震非比例層調整係數!$1:$1,0)-1,FALSE)*(1-(R98/100-L98/G98)*100),
IF(C98="E1",VLOOKUP($S98,附表2_工程險200RP地震非比例層調整係數!$B$1:$AF$101,MATCH($D98&amp;"a",附表2_工程險200RP地震非比例層調整係數!$1:$1,0)-1,FALSE)
-IF($R98-1&lt;=0,0,VLOOKUP($R98-1,附表2_工程險200RP地震非比例層調整係數!$B$1:$AF$101,MATCH($D98&amp;"a",附表2_工程險200RP地震非比例層調整係數!$1:$1,0)-1,FALSE))
-VLOOKUP($S98,附表2_工程險200RP地震非比例層調整係數!$B$1:$AF$101,MATCH($D98,附表2_工程險200RP地震非比例層調整係數!$1:$1,0)-1,FALSE)*(S98/100-M98/G98)*100
-VLOOKUP($R98,附表2_工程險200RP地震非比例層調整係數!$B$1:$AF$101,MATCH($D98,附表2_工程險200RP地震非比例層調整係數!$1:$1,0)-1,FALSE)*(1-(R98/100-L98/G98)*100),
IF(C98="E2",VLOOKUP($S98,附表2_工程險200RP地震非比例層調整係數!$B$111:$AF$211,MATCH($D98&amp;"a",附表2_工程險200RP地震非比例層調整係數!$1:$1,0)-1,FALSE)
-IF($R98-1&lt;=0,0,VLOOKUP($R98-1,附表2_工程險200RP地震非比例層調整係數!$B$111:$AF$211,MATCH($D98&amp;"a",附表2_工程險200RP地震非比例層調整係數!$1:$1,0)-1,FALSE))
-VLOOKUP($S98,附表2_工程險200RP地震非比例層調整係數!$B$111:$AF$211,MATCH($D98,附表2_工程險200RP地震非比例層調整係數!$1:$1,0)-1,FALSE)*(S98/100-M98/G98)*100
-VLOOKUP($R98,附表2_工程險200RP地震非比例層調整係數!$B$111:$AF$211,MATCH($D98,附表2_工程險200RP地震非比例層調整係數!$1:$1,0)-1,FALSE)*(1-(R98/100-L98/G98)*100),0))))</f>
        <v>0</v>
      </c>
      <c r="V98" s="40">
        <f t="shared" si="20"/>
        <v>0</v>
      </c>
      <c r="W98" s="40">
        <f t="shared" si="21"/>
        <v>0</v>
      </c>
      <c r="X98" s="40">
        <f t="shared" si="22"/>
        <v>0</v>
      </c>
      <c r="Y98" s="40">
        <f t="shared" si="23"/>
        <v>0</v>
      </c>
    </row>
    <row r="99" spans="1:25" s="8" customFormat="1" ht="15.75" x14ac:dyDescent="0.25">
      <c r="A99" s="32" t="str">
        <f t="shared" si="19"/>
        <v/>
      </c>
      <c r="B99" s="33"/>
      <c r="C99" s="33"/>
      <c r="D99" s="33"/>
      <c r="E99" s="34"/>
      <c r="F99" s="34"/>
      <c r="G99" s="35"/>
      <c r="H99" s="42"/>
      <c r="I99" s="42"/>
      <c r="J99" s="42"/>
      <c r="K99" s="42"/>
      <c r="L99" s="34"/>
      <c r="M99" s="34"/>
      <c r="N99" s="36">
        <f t="shared" ref="N99:N130" si="26">IF(E99="QS",F99*H99,0)</f>
        <v>0</v>
      </c>
      <c r="O99" s="36">
        <f t="shared" ref="O99:O130" si="27">IF(E99="QS",F99*I99,0)</f>
        <v>0</v>
      </c>
      <c r="P99" s="37">
        <f t="shared" si="24"/>
        <v>0</v>
      </c>
      <c r="Q99" s="37">
        <f t="shared" si="25"/>
        <v>0</v>
      </c>
      <c r="R99" s="38">
        <f t="shared" ref="R99:R130" si="28">IF(OR(E99="QS",B99=""),0,CEILING((L99+1)/G99*100,1))</f>
        <v>0</v>
      </c>
      <c r="S99" s="38">
        <f t="shared" ref="S99:S130" si="29">IF(OR(E99="QS",B99=""),0,CEILING(M99/G99*100,1))</f>
        <v>0</v>
      </c>
      <c r="T99" s="39">
        <f>IF(OR(E99="QS",B99=""),0,
VLOOKUP($S99,附表2_火險100RP地震非比例層調整係數!$B:$AF,MATCH($D99&amp;"a",附表2_火險100RP地震非比例層調整係數!$1:$1,0)-1,FALSE)
-IF($R99-1&lt;=0,0,VLOOKUP($R99-1,附表2_火險100RP地震非比例層調整係數!$B:$AF,MATCH($D99&amp;"a",附表2_火險100RP地震非比例層調整係數!$1:$1,0)-1,FALSE))
-VLOOKUP($S99,附表2_火險100RP地震非比例層調整係數!$B:$AF,MATCH($D99,附表2_火險100RP地震非比例層調整係數!$1:$1,0)-1,FALSE)*(S99/100-M99/G99)*100
-VLOOKUP($R99,附表2_火險100RP地震非比例層調整係數!$B:$AF,MATCH($D99,附表2_火險100RP地震非比例層調整係數!$1:$1,0)-1,FALSE)*(1-(R99/100-L99/G99)*100)
)</f>
        <v>0</v>
      </c>
      <c r="U99" s="39">
        <f>IF(OR(E99="QS",B99=""),0,
IF(C99="F",VLOOKUP($S99,附表2_火險200RP地震非比例層調整係數!$B:$AF,MATCH($D99&amp;"a",附表2_火險200RP地震非比例層調整係數!$1:$1,0)-1,FALSE)
-IF($R99-1&lt;=0,0,VLOOKUP($R99-1,附表2_火險200RP地震非比例層調整係數!$B:$AF,MATCH($D99&amp;"a",附表2_火險200RP地震非比例層調整係數!$1:$1,0)-1,FALSE))
-VLOOKUP($S99,附表2_火險200RP地震非比例層調整係數!$B:$AF,MATCH($D99,附表2_火險200RP地震非比例層調整係數!$1:$1,0)-1,FALSE)*(S99/100-M99/G99)*100
-VLOOKUP($R99,附表2_火險200RP地震非比例層調整係數!$B:$AF,MATCH($D99,附表2_火險200RP地震非比例層調整係數!$1:$1,0)-1,FALSE)*(1-(R99/100-L99/G99)*100),
IF(C99="E1",VLOOKUP($S99,附表2_工程險200RP地震非比例層調整係數!$B$1:$AF$101,MATCH($D99&amp;"a",附表2_工程險200RP地震非比例層調整係數!$1:$1,0)-1,FALSE)
-IF($R99-1&lt;=0,0,VLOOKUP($R99-1,附表2_工程險200RP地震非比例層調整係數!$B$1:$AF$101,MATCH($D99&amp;"a",附表2_工程險200RP地震非比例層調整係數!$1:$1,0)-1,FALSE))
-VLOOKUP($S99,附表2_工程險200RP地震非比例層調整係數!$B$1:$AF$101,MATCH($D99,附表2_工程險200RP地震非比例層調整係數!$1:$1,0)-1,FALSE)*(S99/100-M99/G99)*100
-VLOOKUP($R99,附表2_工程險200RP地震非比例層調整係數!$B$1:$AF$101,MATCH($D99,附表2_工程險200RP地震非比例層調整係數!$1:$1,0)-1,FALSE)*(1-(R99/100-L99/G99)*100),
IF(C99="E2",VLOOKUP($S99,附表2_工程險200RP地震非比例層調整係數!$B$111:$AF$211,MATCH($D99&amp;"a",附表2_工程險200RP地震非比例層調整係數!$1:$1,0)-1,FALSE)
-IF($R99-1&lt;=0,0,VLOOKUP($R99-1,附表2_工程險200RP地震非比例層調整係數!$B$111:$AF$211,MATCH($D99&amp;"a",附表2_工程險200RP地震非比例層調整係數!$1:$1,0)-1,FALSE))
-VLOOKUP($S99,附表2_工程險200RP地震非比例層調整係數!$B$111:$AF$211,MATCH($D99,附表2_工程險200RP地震非比例層調整係數!$1:$1,0)-1,FALSE)*(S99/100-M99/G99)*100
-VLOOKUP($R99,附表2_工程險200RP地震非比例層調整係數!$B$111:$AF$211,MATCH($D99,附表2_工程險200RP地震非比例層調整係數!$1:$1,0)-1,FALSE)*(1-(R99/100-L99/G99)*100),0))))</f>
        <v>0</v>
      </c>
      <c r="V99" s="40">
        <f t="shared" si="20"/>
        <v>0</v>
      </c>
      <c r="W99" s="40">
        <f t="shared" si="21"/>
        <v>0</v>
      </c>
      <c r="X99" s="40">
        <f t="shared" si="22"/>
        <v>0</v>
      </c>
      <c r="Y99" s="40">
        <f t="shared" si="23"/>
        <v>0</v>
      </c>
    </row>
    <row r="100" spans="1:25" s="8" customFormat="1" ht="15.75" x14ac:dyDescent="0.25">
      <c r="A100" s="32" t="str">
        <f t="shared" si="19"/>
        <v/>
      </c>
      <c r="B100" s="33"/>
      <c r="C100" s="33"/>
      <c r="D100" s="33"/>
      <c r="E100" s="34"/>
      <c r="F100" s="34"/>
      <c r="G100" s="35"/>
      <c r="H100" s="42"/>
      <c r="I100" s="42"/>
      <c r="J100" s="42"/>
      <c r="K100" s="42"/>
      <c r="L100" s="34"/>
      <c r="M100" s="34"/>
      <c r="N100" s="36">
        <f t="shared" si="26"/>
        <v>0</v>
      </c>
      <c r="O100" s="36">
        <f t="shared" si="27"/>
        <v>0</v>
      </c>
      <c r="P100" s="37">
        <f t="shared" si="24"/>
        <v>0</v>
      </c>
      <c r="Q100" s="37">
        <f t="shared" si="25"/>
        <v>0</v>
      </c>
      <c r="R100" s="38">
        <f t="shared" si="28"/>
        <v>0</v>
      </c>
      <c r="S100" s="38">
        <f t="shared" si="29"/>
        <v>0</v>
      </c>
      <c r="T100" s="39">
        <f>IF(OR(E100="QS",B100=""),0,
VLOOKUP($S100,附表2_火險100RP地震非比例層調整係數!$B:$AF,MATCH($D100&amp;"a",附表2_火險100RP地震非比例層調整係數!$1:$1,0)-1,FALSE)
-IF($R100-1&lt;=0,0,VLOOKUP($R100-1,附表2_火險100RP地震非比例層調整係數!$B:$AF,MATCH($D100&amp;"a",附表2_火險100RP地震非比例層調整係數!$1:$1,0)-1,FALSE))
-VLOOKUP($S100,附表2_火險100RP地震非比例層調整係數!$B:$AF,MATCH($D100,附表2_火險100RP地震非比例層調整係數!$1:$1,0)-1,FALSE)*(S100/100-M100/G100)*100
-VLOOKUP($R100,附表2_火險100RP地震非比例層調整係數!$B:$AF,MATCH($D100,附表2_火險100RP地震非比例層調整係數!$1:$1,0)-1,FALSE)*(1-(R100/100-L100/G100)*100)
)</f>
        <v>0</v>
      </c>
      <c r="U100" s="39">
        <f>IF(OR(E100="QS",B100=""),0,
IF(C100="F",VLOOKUP($S100,附表2_火險200RP地震非比例層調整係數!$B:$AF,MATCH($D100&amp;"a",附表2_火險200RP地震非比例層調整係數!$1:$1,0)-1,FALSE)
-IF($R100-1&lt;=0,0,VLOOKUP($R100-1,附表2_火險200RP地震非比例層調整係數!$B:$AF,MATCH($D100&amp;"a",附表2_火險200RP地震非比例層調整係數!$1:$1,0)-1,FALSE))
-VLOOKUP($S100,附表2_火險200RP地震非比例層調整係數!$B:$AF,MATCH($D100,附表2_火險200RP地震非比例層調整係數!$1:$1,0)-1,FALSE)*(S100/100-M100/G100)*100
-VLOOKUP($R100,附表2_火險200RP地震非比例層調整係數!$B:$AF,MATCH($D100,附表2_火險200RP地震非比例層調整係數!$1:$1,0)-1,FALSE)*(1-(R100/100-L100/G100)*100),
IF(C100="E1",VLOOKUP($S100,附表2_工程險200RP地震非比例層調整係數!$B$1:$AF$101,MATCH($D100&amp;"a",附表2_工程險200RP地震非比例層調整係數!$1:$1,0)-1,FALSE)
-IF($R100-1&lt;=0,0,VLOOKUP($R100-1,附表2_工程險200RP地震非比例層調整係數!$B$1:$AF$101,MATCH($D100&amp;"a",附表2_工程險200RP地震非比例層調整係數!$1:$1,0)-1,FALSE))
-VLOOKUP($S100,附表2_工程險200RP地震非比例層調整係數!$B$1:$AF$101,MATCH($D100,附表2_工程險200RP地震非比例層調整係數!$1:$1,0)-1,FALSE)*(S100/100-M100/G100)*100
-VLOOKUP($R100,附表2_工程險200RP地震非比例層調整係數!$B$1:$AF$101,MATCH($D100,附表2_工程險200RP地震非比例層調整係數!$1:$1,0)-1,FALSE)*(1-(R100/100-L100/G100)*100),
IF(C100="E2",VLOOKUP($S100,附表2_工程險200RP地震非比例層調整係數!$B$111:$AF$211,MATCH($D100&amp;"a",附表2_工程險200RP地震非比例層調整係數!$1:$1,0)-1,FALSE)
-IF($R100-1&lt;=0,0,VLOOKUP($R100-1,附表2_工程險200RP地震非比例層調整係數!$B$111:$AF$211,MATCH($D100&amp;"a",附表2_工程險200RP地震非比例層調整係數!$1:$1,0)-1,FALSE))
-VLOOKUP($S100,附表2_工程險200RP地震非比例層調整係數!$B$111:$AF$211,MATCH($D100,附表2_工程險200RP地震非比例層調整係數!$1:$1,0)-1,FALSE)*(S100/100-M100/G100)*100
-VLOOKUP($R100,附表2_工程險200RP地震非比例層調整係數!$B$111:$AF$211,MATCH($D100,附表2_工程險200RP地震非比例層調整係數!$1:$1,0)-1,FALSE)*(1-(R100/100-L100/G100)*100),0))))</f>
        <v>0</v>
      </c>
      <c r="V100" s="40">
        <f t="shared" si="20"/>
        <v>0</v>
      </c>
      <c r="W100" s="40">
        <f t="shared" si="21"/>
        <v>0</v>
      </c>
      <c r="X100" s="40">
        <f t="shared" si="22"/>
        <v>0</v>
      </c>
      <c r="Y100" s="40">
        <f t="shared" si="23"/>
        <v>0</v>
      </c>
    </row>
    <row r="101" spans="1:25" s="8" customFormat="1" ht="15.75" x14ac:dyDescent="0.25">
      <c r="A101" s="32" t="str">
        <f t="shared" si="19"/>
        <v/>
      </c>
      <c r="B101" s="33"/>
      <c r="C101" s="33"/>
      <c r="D101" s="33"/>
      <c r="E101" s="34"/>
      <c r="F101" s="34"/>
      <c r="G101" s="35"/>
      <c r="H101" s="42"/>
      <c r="I101" s="42"/>
      <c r="J101" s="42"/>
      <c r="K101" s="42"/>
      <c r="L101" s="34"/>
      <c r="M101" s="34"/>
      <c r="N101" s="36">
        <f t="shared" si="26"/>
        <v>0</v>
      </c>
      <c r="O101" s="36">
        <f t="shared" si="27"/>
        <v>0</v>
      </c>
      <c r="P101" s="37">
        <f t="shared" si="24"/>
        <v>0</v>
      </c>
      <c r="Q101" s="37">
        <f t="shared" si="25"/>
        <v>0</v>
      </c>
      <c r="R101" s="38">
        <f t="shared" si="28"/>
        <v>0</v>
      </c>
      <c r="S101" s="38">
        <f t="shared" si="29"/>
        <v>0</v>
      </c>
      <c r="T101" s="39">
        <f>IF(OR(E101="QS",B101=""),0,
VLOOKUP($S101,附表2_火險100RP地震非比例層調整係數!$B:$AF,MATCH($D101&amp;"a",附表2_火險100RP地震非比例層調整係數!$1:$1,0)-1,FALSE)
-IF($R101-1&lt;=0,0,VLOOKUP($R101-1,附表2_火險100RP地震非比例層調整係數!$B:$AF,MATCH($D101&amp;"a",附表2_火險100RP地震非比例層調整係數!$1:$1,0)-1,FALSE))
-VLOOKUP($S101,附表2_火險100RP地震非比例層調整係數!$B:$AF,MATCH($D101,附表2_火險100RP地震非比例層調整係數!$1:$1,0)-1,FALSE)*(S101/100-M101/G101)*100
-VLOOKUP($R101,附表2_火險100RP地震非比例層調整係數!$B:$AF,MATCH($D101,附表2_火險100RP地震非比例層調整係數!$1:$1,0)-1,FALSE)*(1-(R101/100-L101/G101)*100)
)</f>
        <v>0</v>
      </c>
      <c r="U101" s="39">
        <f>IF(OR(E101="QS",B101=""),0,
IF(C101="F",VLOOKUP($S101,附表2_火險200RP地震非比例層調整係數!$B:$AF,MATCH($D101&amp;"a",附表2_火險200RP地震非比例層調整係數!$1:$1,0)-1,FALSE)
-IF($R101-1&lt;=0,0,VLOOKUP($R101-1,附表2_火險200RP地震非比例層調整係數!$B:$AF,MATCH($D101&amp;"a",附表2_火險200RP地震非比例層調整係數!$1:$1,0)-1,FALSE))
-VLOOKUP($S101,附表2_火險200RP地震非比例層調整係數!$B:$AF,MATCH($D101,附表2_火險200RP地震非比例層調整係數!$1:$1,0)-1,FALSE)*(S101/100-M101/G101)*100
-VLOOKUP($R101,附表2_火險200RP地震非比例層調整係數!$B:$AF,MATCH($D101,附表2_火險200RP地震非比例層調整係數!$1:$1,0)-1,FALSE)*(1-(R101/100-L101/G101)*100),
IF(C101="E1",VLOOKUP($S101,附表2_工程險200RP地震非比例層調整係數!$B$1:$AF$101,MATCH($D101&amp;"a",附表2_工程險200RP地震非比例層調整係數!$1:$1,0)-1,FALSE)
-IF($R101-1&lt;=0,0,VLOOKUP($R101-1,附表2_工程險200RP地震非比例層調整係數!$B$1:$AF$101,MATCH($D101&amp;"a",附表2_工程險200RP地震非比例層調整係數!$1:$1,0)-1,FALSE))
-VLOOKUP($S101,附表2_工程險200RP地震非比例層調整係數!$B$1:$AF$101,MATCH($D101,附表2_工程險200RP地震非比例層調整係數!$1:$1,0)-1,FALSE)*(S101/100-M101/G101)*100
-VLOOKUP($R101,附表2_工程險200RP地震非比例層調整係數!$B$1:$AF$101,MATCH($D101,附表2_工程險200RP地震非比例層調整係數!$1:$1,0)-1,FALSE)*(1-(R101/100-L101/G101)*100),
IF(C101="E2",VLOOKUP($S101,附表2_工程險200RP地震非比例層調整係數!$B$111:$AF$211,MATCH($D101&amp;"a",附表2_工程險200RP地震非比例層調整係數!$1:$1,0)-1,FALSE)
-IF($R101-1&lt;=0,0,VLOOKUP($R101-1,附表2_工程險200RP地震非比例層調整係數!$B$111:$AF$211,MATCH($D101&amp;"a",附表2_工程險200RP地震非比例層調整係數!$1:$1,0)-1,FALSE))
-VLOOKUP($S101,附表2_工程險200RP地震非比例層調整係數!$B$111:$AF$211,MATCH($D101,附表2_工程險200RP地震非比例層調整係數!$1:$1,0)-1,FALSE)*(S101/100-M101/G101)*100
-VLOOKUP($R101,附表2_工程險200RP地震非比例層調整係數!$B$111:$AF$211,MATCH($D101,附表2_工程險200RP地震非比例層調整係數!$1:$1,0)-1,FALSE)*(1-(R101/100-L101/G101)*100),0))))</f>
        <v>0</v>
      </c>
      <c r="V101" s="40">
        <f t="shared" si="20"/>
        <v>0</v>
      </c>
      <c r="W101" s="40">
        <f t="shared" si="21"/>
        <v>0</v>
      </c>
      <c r="X101" s="40">
        <f t="shared" si="22"/>
        <v>0</v>
      </c>
      <c r="Y101" s="40">
        <f t="shared" si="23"/>
        <v>0</v>
      </c>
    </row>
    <row r="102" spans="1:25" s="8" customFormat="1" ht="15.75" x14ac:dyDescent="0.25">
      <c r="A102" s="32" t="str">
        <f t="shared" si="19"/>
        <v/>
      </c>
      <c r="B102" s="33"/>
      <c r="C102" s="33"/>
      <c r="D102" s="33"/>
      <c r="E102" s="34"/>
      <c r="F102" s="34"/>
      <c r="G102" s="35"/>
      <c r="H102" s="42"/>
      <c r="I102" s="42"/>
      <c r="J102" s="42"/>
      <c r="K102" s="42"/>
      <c r="L102" s="34"/>
      <c r="M102" s="34"/>
      <c r="N102" s="36">
        <f t="shared" si="26"/>
        <v>0</v>
      </c>
      <c r="O102" s="36">
        <f t="shared" si="27"/>
        <v>0</v>
      </c>
      <c r="P102" s="37">
        <f t="shared" si="24"/>
        <v>0</v>
      </c>
      <c r="Q102" s="37">
        <f t="shared" si="25"/>
        <v>0</v>
      </c>
      <c r="R102" s="38">
        <f t="shared" si="28"/>
        <v>0</v>
      </c>
      <c r="S102" s="38">
        <f t="shared" si="29"/>
        <v>0</v>
      </c>
      <c r="T102" s="39">
        <f>IF(OR(E102="QS",B102=""),0,
VLOOKUP($S102,附表2_火險100RP地震非比例層調整係數!$B:$AF,MATCH($D102&amp;"a",附表2_火險100RP地震非比例層調整係數!$1:$1,0)-1,FALSE)
-IF($R102-1&lt;=0,0,VLOOKUP($R102-1,附表2_火險100RP地震非比例層調整係數!$B:$AF,MATCH($D102&amp;"a",附表2_火險100RP地震非比例層調整係數!$1:$1,0)-1,FALSE))
-VLOOKUP($S102,附表2_火險100RP地震非比例層調整係數!$B:$AF,MATCH($D102,附表2_火險100RP地震非比例層調整係數!$1:$1,0)-1,FALSE)*(S102/100-M102/G102)*100
-VLOOKUP($R102,附表2_火險100RP地震非比例層調整係數!$B:$AF,MATCH($D102,附表2_火險100RP地震非比例層調整係數!$1:$1,0)-1,FALSE)*(1-(R102/100-L102/G102)*100)
)</f>
        <v>0</v>
      </c>
      <c r="U102" s="39">
        <f>IF(OR(E102="QS",B102=""),0,
IF(C102="F",VLOOKUP($S102,附表2_火險200RP地震非比例層調整係數!$B:$AF,MATCH($D102&amp;"a",附表2_火險200RP地震非比例層調整係數!$1:$1,0)-1,FALSE)
-IF($R102-1&lt;=0,0,VLOOKUP($R102-1,附表2_火險200RP地震非比例層調整係數!$B:$AF,MATCH($D102&amp;"a",附表2_火險200RP地震非比例層調整係數!$1:$1,0)-1,FALSE))
-VLOOKUP($S102,附表2_火險200RP地震非比例層調整係數!$B:$AF,MATCH($D102,附表2_火險200RP地震非比例層調整係數!$1:$1,0)-1,FALSE)*(S102/100-M102/G102)*100
-VLOOKUP($R102,附表2_火險200RP地震非比例層調整係數!$B:$AF,MATCH($D102,附表2_火險200RP地震非比例層調整係數!$1:$1,0)-1,FALSE)*(1-(R102/100-L102/G102)*100),
IF(C102="E1",VLOOKUP($S102,附表2_工程險200RP地震非比例層調整係數!$B$1:$AF$101,MATCH($D102&amp;"a",附表2_工程險200RP地震非比例層調整係數!$1:$1,0)-1,FALSE)
-IF($R102-1&lt;=0,0,VLOOKUP($R102-1,附表2_工程險200RP地震非比例層調整係數!$B$1:$AF$101,MATCH($D102&amp;"a",附表2_工程險200RP地震非比例層調整係數!$1:$1,0)-1,FALSE))
-VLOOKUP($S102,附表2_工程險200RP地震非比例層調整係數!$B$1:$AF$101,MATCH($D102,附表2_工程險200RP地震非比例層調整係數!$1:$1,0)-1,FALSE)*(S102/100-M102/G102)*100
-VLOOKUP($R102,附表2_工程險200RP地震非比例層調整係數!$B$1:$AF$101,MATCH($D102,附表2_工程險200RP地震非比例層調整係數!$1:$1,0)-1,FALSE)*(1-(R102/100-L102/G102)*100),
IF(C102="E2",VLOOKUP($S102,附表2_工程險200RP地震非比例層調整係數!$B$111:$AF$211,MATCH($D102&amp;"a",附表2_工程險200RP地震非比例層調整係數!$1:$1,0)-1,FALSE)
-IF($R102-1&lt;=0,0,VLOOKUP($R102-1,附表2_工程險200RP地震非比例層調整係數!$B$111:$AF$211,MATCH($D102&amp;"a",附表2_工程險200RP地震非比例層調整係數!$1:$1,0)-1,FALSE))
-VLOOKUP($S102,附表2_工程險200RP地震非比例層調整係數!$B$111:$AF$211,MATCH($D102,附表2_工程險200RP地震非比例層調整係數!$1:$1,0)-1,FALSE)*(S102/100-M102/G102)*100
-VLOOKUP($R102,附表2_工程險200RP地震非比例層調整係數!$B$111:$AF$211,MATCH($D102,附表2_工程險200RP地震非比例層調整係數!$1:$1,0)-1,FALSE)*(1-(R102/100-L102/G102)*100),0))))</f>
        <v>0</v>
      </c>
      <c r="V102" s="40">
        <f t="shared" si="20"/>
        <v>0</v>
      </c>
      <c r="W102" s="40">
        <f t="shared" si="21"/>
        <v>0</v>
      </c>
      <c r="X102" s="40">
        <f t="shared" si="22"/>
        <v>0</v>
      </c>
      <c r="Y102" s="40">
        <f t="shared" si="23"/>
        <v>0</v>
      </c>
    </row>
    <row r="103" spans="1:25" s="8" customFormat="1" ht="15.75" x14ac:dyDescent="0.25">
      <c r="A103" s="32" t="str">
        <f t="shared" si="19"/>
        <v/>
      </c>
      <c r="B103" s="33"/>
      <c r="C103" s="33"/>
      <c r="D103" s="33"/>
      <c r="E103" s="34"/>
      <c r="F103" s="34"/>
      <c r="G103" s="35"/>
      <c r="H103" s="42"/>
      <c r="I103" s="42"/>
      <c r="J103" s="42"/>
      <c r="K103" s="42"/>
      <c r="L103" s="34"/>
      <c r="M103" s="34"/>
      <c r="N103" s="36">
        <f t="shared" si="26"/>
        <v>0</v>
      </c>
      <c r="O103" s="36">
        <f t="shared" si="27"/>
        <v>0</v>
      </c>
      <c r="P103" s="37">
        <f t="shared" si="24"/>
        <v>0</v>
      </c>
      <c r="Q103" s="37">
        <f t="shared" si="25"/>
        <v>0</v>
      </c>
      <c r="R103" s="38">
        <f t="shared" si="28"/>
        <v>0</v>
      </c>
      <c r="S103" s="38">
        <f t="shared" si="29"/>
        <v>0</v>
      </c>
      <c r="T103" s="39">
        <f>IF(OR(E103="QS",B103=""),0,
VLOOKUP($S103,附表2_火險100RP地震非比例層調整係數!$B:$AF,MATCH($D103&amp;"a",附表2_火險100RP地震非比例層調整係數!$1:$1,0)-1,FALSE)
-IF($R103-1&lt;=0,0,VLOOKUP($R103-1,附表2_火險100RP地震非比例層調整係數!$B:$AF,MATCH($D103&amp;"a",附表2_火險100RP地震非比例層調整係數!$1:$1,0)-1,FALSE))
-VLOOKUP($S103,附表2_火險100RP地震非比例層調整係數!$B:$AF,MATCH($D103,附表2_火險100RP地震非比例層調整係數!$1:$1,0)-1,FALSE)*(S103/100-M103/G103)*100
-VLOOKUP($R103,附表2_火險100RP地震非比例層調整係數!$B:$AF,MATCH($D103,附表2_火險100RP地震非比例層調整係數!$1:$1,0)-1,FALSE)*(1-(R103/100-L103/G103)*100)
)</f>
        <v>0</v>
      </c>
      <c r="U103" s="39">
        <f>IF(OR(E103="QS",B103=""),0,
IF(C103="F",VLOOKUP($S103,附表2_火險200RP地震非比例層調整係數!$B:$AF,MATCH($D103&amp;"a",附表2_火險200RP地震非比例層調整係數!$1:$1,0)-1,FALSE)
-IF($R103-1&lt;=0,0,VLOOKUP($R103-1,附表2_火險200RP地震非比例層調整係數!$B:$AF,MATCH($D103&amp;"a",附表2_火險200RP地震非比例層調整係數!$1:$1,0)-1,FALSE))
-VLOOKUP($S103,附表2_火險200RP地震非比例層調整係數!$B:$AF,MATCH($D103,附表2_火險200RP地震非比例層調整係數!$1:$1,0)-1,FALSE)*(S103/100-M103/G103)*100
-VLOOKUP($R103,附表2_火險200RP地震非比例層調整係數!$B:$AF,MATCH($D103,附表2_火險200RP地震非比例層調整係數!$1:$1,0)-1,FALSE)*(1-(R103/100-L103/G103)*100),
IF(C103="E1",VLOOKUP($S103,附表2_工程險200RP地震非比例層調整係數!$B$1:$AF$101,MATCH($D103&amp;"a",附表2_工程險200RP地震非比例層調整係數!$1:$1,0)-1,FALSE)
-IF($R103-1&lt;=0,0,VLOOKUP($R103-1,附表2_工程險200RP地震非比例層調整係數!$B$1:$AF$101,MATCH($D103&amp;"a",附表2_工程險200RP地震非比例層調整係數!$1:$1,0)-1,FALSE))
-VLOOKUP($S103,附表2_工程險200RP地震非比例層調整係數!$B$1:$AF$101,MATCH($D103,附表2_工程險200RP地震非比例層調整係數!$1:$1,0)-1,FALSE)*(S103/100-M103/G103)*100
-VLOOKUP($R103,附表2_工程險200RP地震非比例層調整係數!$B$1:$AF$101,MATCH($D103,附表2_工程險200RP地震非比例層調整係數!$1:$1,0)-1,FALSE)*(1-(R103/100-L103/G103)*100),
IF(C103="E2",VLOOKUP($S103,附表2_工程險200RP地震非比例層調整係數!$B$111:$AF$211,MATCH($D103&amp;"a",附表2_工程險200RP地震非比例層調整係數!$1:$1,0)-1,FALSE)
-IF($R103-1&lt;=0,0,VLOOKUP($R103-1,附表2_工程險200RP地震非比例層調整係數!$B$111:$AF$211,MATCH($D103&amp;"a",附表2_工程險200RP地震非比例層調整係數!$1:$1,0)-1,FALSE))
-VLOOKUP($S103,附表2_工程險200RP地震非比例層調整係數!$B$111:$AF$211,MATCH($D103,附表2_工程險200RP地震非比例層調整係數!$1:$1,0)-1,FALSE)*(S103/100-M103/G103)*100
-VLOOKUP($R103,附表2_工程險200RP地震非比例層調整係數!$B$111:$AF$211,MATCH($D103,附表2_工程險200RP地震非比例層調整係數!$1:$1,0)-1,FALSE)*(1-(R103/100-L103/G103)*100),0))))</f>
        <v>0</v>
      </c>
      <c r="V103" s="40">
        <f t="shared" si="20"/>
        <v>0</v>
      </c>
      <c r="W103" s="40">
        <f t="shared" si="21"/>
        <v>0</v>
      </c>
      <c r="X103" s="40">
        <f t="shared" si="22"/>
        <v>0</v>
      </c>
      <c r="Y103" s="40">
        <f t="shared" si="23"/>
        <v>0</v>
      </c>
    </row>
    <row r="104" spans="1:25" s="8" customFormat="1" ht="15.75" x14ac:dyDescent="0.25">
      <c r="A104" s="32" t="str">
        <f t="shared" si="19"/>
        <v/>
      </c>
      <c r="B104" s="33"/>
      <c r="C104" s="33"/>
      <c r="D104" s="33"/>
      <c r="E104" s="34"/>
      <c r="F104" s="34"/>
      <c r="G104" s="35"/>
      <c r="H104" s="42"/>
      <c r="I104" s="42"/>
      <c r="J104" s="42"/>
      <c r="K104" s="42"/>
      <c r="L104" s="34"/>
      <c r="M104" s="34"/>
      <c r="N104" s="36">
        <f t="shared" si="26"/>
        <v>0</v>
      </c>
      <c r="O104" s="36">
        <f t="shared" si="27"/>
        <v>0</v>
      </c>
      <c r="P104" s="37">
        <f t="shared" si="24"/>
        <v>0</v>
      </c>
      <c r="Q104" s="37">
        <f t="shared" si="25"/>
        <v>0</v>
      </c>
      <c r="R104" s="38">
        <f t="shared" si="28"/>
        <v>0</v>
      </c>
      <c r="S104" s="38">
        <f t="shared" si="29"/>
        <v>0</v>
      </c>
      <c r="T104" s="39">
        <f>IF(OR(E104="QS",B104=""),0,
VLOOKUP($S104,附表2_火險100RP地震非比例層調整係數!$B:$AF,MATCH($D104&amp;"a",附表2_火險100RP地震非比例層調整係數!$1:$1,0)-1,FALSE)
-IF($R104-1&lt;=0,0,VLOOKUP($R104-1,附表2_火險100RP地震非比例層調整係數!$B:$AF,MATCH($D104&amp;"a",附表2_火險100RP地震非比例層調整係數!$1:$1,0)-1,FALSE))
-VLOOKUP($S104,附表2_火險100RP地震非比例層調整係數!$B:$AF,MATCH($D104,附表2_火險100RP地震非比例層調整係數!$1:$1,0)-1,FALSE)*(S104/100-M104/G104)*100
-VLOOKUP($R104,附表2_火險100RP地震非比例層調整係數!$B:$AF,MATCH($D104,附表2_火險100RP地震非比例層調整係數!$1:$1,0)-1,FALSE)*(1-(R104/100-L104/G104)*100)
)</f>
        <v>0</v>
      </c>
      <c r="U104" s="39">
        <f>IF(OR(E104="QS",B104=""),0,
IF(C104="F",VLOOKUP($S104,附表2_火險200RP地震非比例層調整係數!$B:$AF,MATCH($D104&amp;"a",附表2_火險200RP地震非比例層調整係數!$1:$1,0)-1,FALSE)
-IF($R104-1&lt;=0,0,VLOOKUP($R104-1,附表2_火險200RP地震非比例層調整係數!$B:$AF,MATCH($D104&amp;"a",附表2_火險200RP地震非比例層調整係數!$1:$1,0)-1,FALSE))
-VLOOKUP($S104,附表2_火險200RP地震非比例層調整係數!$B:$AF,MATCH($D104,附表2_火險200RP地震非比例層調整係數!$1:$1,0)-1,FALSE)*(S104/100-M104/G104)*100
-VLOOKUP($R104,附表2_火險200RP地震非比例層調整係數!$B:$AF,MATCH($D104,附表2_火險200RP地震非比例層調整係數!$1:$1,0)-1,FALSE)*(1-(R104/100-L104/G104)*100),
IF(C104="E1",VLOOKUP($S104,附表2_工程險200RP地震非比例層調整係數!$B$1:$AF$101,MATCH($D104&amp;"a",附表2_工程險200RP地震非比例層調整係數!$1:$1,0)-1,FALSE)
-IF($R104-1&lt;=0,0,VLOOKUP($R104-1,附表2_工程險200RP地震非比例層調整係數!$B$1:$AF$101,MATCH($D104&amp;"a",附表2_工程險200RP地震非比例層調整係數!$1:$1,0)-1,FALSE))
-VLOOKUP($S104,附表2_工程險200RP地震非比例層調整係數!$B$1:$AF$101,MATCH($D104,附表2_工程險200RP地震非比例層調整係數!$1:$1,0)-1,FALSE)*(S104/100-M104/G104)*100
-VLOOKUP($R104,附表2_工程險200RP地震非比例層調整係數!$B$1:$AF$101,MATCH($D104,附表2_工程險200RP地震非比例層調整係數!$1:$1,0)-1,FALSE)*(1-(R104/100-L104/G104)*100),
IF(C104="E2",VLOOKUP($S104,附表2_工程險200RP地震非比例層調整係數!$B$111:$AF$211,MATCH($D104&amp;"a",附表2_工程險200RP地震非比例層調整係數!$1:$1,0)-1,FALSE)
-IF($R104-1&lt;=0,0,VLOOKUP($R104-1,附表2_工程險200RP地震非比例層調整係數!$B$111:$AF$211,MATCH($D104&amp;"a",附表2_工程險200RP地震非比例層調整係數!$1:$1,0)-1,FALSE))
-VLOOKUP($S104,附表2_工程險200RP地震非比例層調整係數!$B$111:$AF$211,MATCH($D104,附表2_工程險200RP地震非比例層調整係數!$1:$1,0)-1,FALSE)*(S104/100-M104/G104)*100
-VLOOKUP($R104,附表2_工程險200RP地震非比例層調整係數!$B$111:$AF$211,MATCH($D104,附表2_工程險200RP地震非比例層調整係數!$1:$1,0)-1,FALSE)*(1-(R104/100-L104/G104)*100),0))))</f>
        <v>0</v>
      </c>
      <c r="V104" s="40">
        <f t="shared" si="20"/>
        <v>0</v>
      </c>
      <c r="W104" s="40">
        <f t="shared" si="21"/>
        <v>0</v>
      </c>
      <c r="X104" s="40">
        <f t="shared" si="22"/>
        <v>0</v>
      </c>
      <c r="Y104" s="40">
        <f t="shared" si="23"/>
        <v>0</v>
      </c>
    </row>
    <row r="105" spans="1:25" s="8" customFormat="1" ht="15.75" x14ac:dyDescent="0.25">
      <c r="A105" s="32" t="str">
        <f t="shared" si="19"/>
        <v/>
      </c>
      <c r="B105" s="33"/>
      <c r="C105" s="33"/>
      <c r="D105" s="33"/>
      <c r="E105" s="34"/>
      <c r="F105" s="34"/>
      <c r="G105" s="35"/>
      <c r="H105" s="42"/>
      <c r="I105" s="42"/>
      <c r="J105" s="42"/>
      <c r="K105" s="42"/>
      <c r="L105" s="34"/>
      <c r="M105" s="34"/>
      <c r="N105" s="36">
        <f t="shared" si="26"/>
        <v>0</v>
      </c>
      <c r="O105" s="36">
        <f t="shared" si="27"/>
        <v>0</v>
      </c>
      <c r="P105" s="37">
        <f t="shared" si="24"/>
        <v>0</v>
      </c>
      <c r="Q105" s="37">
        <f t="shared" si="25"/>
        <v>0</v>
      </c>
      <c r="R105" s="38">
        <f t="shared" si="28"/>
        <v>0</v>
      </c>
      <c r="S105" s="38">
        <f t="shared" si="29"/>
        <v>0</v>
      </c>
      <c r="T105" s="39">
        <f>IF(OR(E105="QS",B105=""),0,
VLOOKUP($S105,附表2_火險100RP地震非比例層調整係數!$B:$AF,MATCH($D105&amp;"a",附表2_火險100RP地震非比例層調整係數!$1:$1,0)-1,FALSE)
-IF($R105-1&lt;=0,0,VLOOKUP($R105-1,附表2_火險100RP地震非比例層調整係數!$B:$AF,MATCH($D105&amp;"a",附表2_火險100RP地震非比例層調整係數!$1:$1,0)-1,FALSE))
-VLOOKUP($S105,附表2_火險100RP地震非比例層調整係數!$B:$AF,MATCH($D105,附表2_火險100RP地震非比例層調整係數!$1:$1,0)-1,FALSE)*(S105/100-M105/G105)*100
-VLOOKUP($R105,附表2_火險100RP地震非比例層調整係數!$B:$AF,MATCH($D105,附表2_火險100RP地震非比例層調整係數!$1:$1,0)-1,FALSE)*(1-(R105/100-L105/G105)*100)
)</f>
        <v>0</v>
      </c>
      <c r="U105" s="39">
        <f>IF(OR(E105="QS",B105=""),0,
IF(C105="F",VLOOKUP($S105,附表2_火險200RP地震非比例層調整係數!$B:$AF,MATCH($D105&amp;"a",附表2_火險200RP地震非比例層調整係數!$1:$1,0)-1,FALSE)
-IF($R105-1&lt;=0,0,VLOOKUP($R105-1,附表2_火險200RP地震非比例層調整係數!$B:$AF,MATCH($D105&amp;"a",附表2_火險200RP地震非比例層調整係數!$1:$1,0)-1,FALSE))
-VLOOKUP($S105,附表2_火險200RP地震非比例層調整係數!$B:$AF,MATCH($D105,附表2_火險200RP地震非比例層調整係數!$1:$1,0)-1,FALSE)*(S105/100-M105/G105)*100
-VLOOKUP($R105,附表2_火險200RP地震非比例層調整係數!$B:$AF,MATCH($D105,附表2_火險200RP地震非比例層調整係數!$1:$1,0)-1,FALSE)*(1-(R105/100-L105/G105)*100),
IF(C105="E1",VLOOKUP($S105,附表2_工程險200RP地震非比例層調整係數!$B$1:$AF$101,MATCH($D105&amp;"a",附表2_工程險200RP地震非比例層調整係數!$1:$1,0)-1,FALSE)
-IF($R105-1&lt;=0,0,VLOOKUP($R105-1,附表2_工程險200RP地震非比例層調整係數!$B$1:$AF$101,MATCH($D105&amp;"a",附表2_工程險200RP地震非比例層調整係數!$1:$1,0)-1,FALSE))
-VLOOKUP($S105,附表2_工程險200RP地震非比例層調整係數!$B$1:$AF$101,MATCH($D105,附表2_工程險200RP地震非比例層調整係數!$1:$1,0)-1,FALSE)*(S105/100-M105/G105)*100
-VLOOKUP($R105,附表2_工程險200RP地震非比例層調整係數!$B$1:$AF$101,MATCH($D105,附表2_工程險200RP地震非比例層調整係數!$1:$1,0)-1,FALSE)*(1-(R105/100-L105/G105)*100),
IF(C105="E2",VLOOKUP($S105,附表2_工程險200RP地震非比例層調整係數!$B$111:$AF$211,MATCH($D105&amp;"a",附表2_工程險200RP地震非比例層調整係數!$1:$1,0)-1,FALSE)
-IF($R105-1&lt;=0,0,VLOOKUP($R105-1,附表2_工程險200RP地震非比例層調整係數!$B$111:$AF$211,MATCH($D105&amp;"a",附表2_工程險200RP地震非比例層調整係數!$1:$1,0)-1,FALSE))
-VLOOKUP($S105,附表2_工程險200RP地震非比例層調整係數!$B$111:$AF$211,MATCH($D105,附表2_工程險200RP地震非比例層調整係數!$1:$1,0)-1,FALSE)*(S105/100-M105/G105)*100
-VLOOKUP($R105,附表2_工程險200RP地震非比例層調整係數!$B$111:$AF$211,MATCH($D105,附表2_工程險200RP地震非比例層調整係數!$1:$1,0)-1,FALSE)*(1-(R105/100-L105/G105)*100),0))))</f>
        <v>0</v>
      </c>
      <c r="V105" s="40">
        <f t="shared" si="20"/>
        <v>0</v>
      </c>
      <c r="W105" s="40">
        <f t="shared" si="21"/>
        <v>0</v>
      </c>
      <c r="X105" s="40">
        <f t="shared" si="22"/>
        <v>0</v>
      </c>
      <c r="Y105" s="40">
        <f t="shared" si="23"/>
        <v>0</v>
      </c>
    </row>
    <row r="106" spans="1:25" s="8" customFormat="1" ht="15.75" x14ac:dyDescent="0.25">
      <c r="A106" s="32" t="str">
        <f t="shared" si="19"/>
        <v/>
      </c>
      <c r="B106" s="33"/>
      <c r="C106" s="33"/>
      <c r="D106" s="33"/>
      <c r="E106" s="34"/>
      <c r="F106" s="34"/>
      <c r="G106" s="35"/>
      <c r="H106" s="42"/>
      <c r="I106" s="42"/>
      <c r="J106" s="42"/>
      <c r="K106" s="42"/>
      <c r="L106" s="34"/>
      <c r="M106" s="34"/>
      <c r="N106" s="36">
        <f t="shared" si="26"/>
        <v>0</v>
      </c>
      <c r="O106" s="36">
        <f t="shared" si="27"/>
        <v>0</v>
      </c>
      <c r="P106" s="37">
        <f t="shared" si="24"/>
        <v>0</v>
      </c>
      <c r="Q106" s="37">
        <f t="shared" si="25"/>
        <v>0</v>
      </c>
      <c r="R106" s="38">
        <f t="shared" si="28"/>
        <v>0</v>
      </c>
      <c r="S106" s="38">
        <f t="shared" si="29"/>
        <v>0</v>
      </c>
      <c r="T106" s="39">
        <f>IF(OR(E106="QS",B106=""),0,
VLOOKUP($S106,附表2_火險100RP地震非比例層調整係數!$B:$AF,MATCH($D106&amp;"a",附表2_火險100RP地震非比例層調整係數!$1:$1,0)-1,FALSE)
-IF($R106-1&lt;=0,0,VLOOKUP($R106-1,附表2_火險100RP地震非比例層調整係數!$B:$AF,MATCH($D106&amp;"a",附表2_火險100RP地震非比例層調整係數!$1:$1,0)-1,FALSE))
-VLOOKUP($S106,附表2_火險100RP地震非比例層調整係數!$B:$AF,MATCH($D106,附表2_火險100RP地震非比例層調整係數!$1:$1,0)-1,FALSE)*(S106/100-M106/G106)*100
-VLOOKUP($R106,附表2_火險100RP地震非比例層調整係數!$B:$AF,MATCH($D106,附表2_火險100RP地震非比例層調整係數!$1:$1,0)-1,FALSE)*(1-(R106/100-L106/G106)*100)
)</f>
        <v>0</v>
      </c>
      <c r="U106" s="39">
        <f>IF(OR(E106="QS",B106=""),0,
IF(C106="F",VLOOKUP($S106,附表2_火險200RP地震非比例層調整係數!$B:$AF,MATCH($D106&amp;"a",附表2_火險200RP地震非比例層調整係數!$1:$1,0)-1,FALSE)
-IF($R106-1&lt;=0,0,VLOOKUP($R106-1,附表2_火險200RP地震非比例層調整係數!$B:$AF,MATCH($D106&amp;"a",附表2_火險200RP地震非比例層調整係數!$1:$1,0)-1,FALSE))
-VLOOKUP($S106,附表2_火險200RP地震非比例層調整係數!$B:$AF,MATCH($D106,附表2_火險200RP地震非比例層調整係數!$1:$1,0)-1,FALSE)*(S106/100-M106/G106)*100
-VLOOKUP($R106,附表2_火險200RP地震非比例層調整係數!$B:$AF,MATCH($D106,附表2_火險200RP地震非比例層調整係數!$1:$1,0)-1,FALSE)*(1-(R106/100-L106/G106)*100),
IF(C106="E1",VLOOKUP($S106,附表2_工程險200RP地震非比例層調整係數!$B$1:$AF$101,MATCH($D106&amp;"a",附表2_工程險200RP地震非比例層調整係數!$1:$1,0)-1,FALSE)
-IF($R106-1&lt;=0,0,VLOOKUP($R106-1,附表2_工程險200RP地震非比例層調整係數!$B$1:$AF$101,MATCH($D106&amp;"a",附表2_工程險200RP地震非比例層調整係數!$1:$1,0)-1,FALSE))
-VLOOKUP($S106,附表2_工程險200RP地震非比例層調整係數!$B$1:$AF$101,MATCH($D106,附表2_工程險200RP地震非比例層調整係數!$1:$1,0)-1,FALSE)*(S106/100-M106/G106)*100
-VLOOKUP($R106,附表2_工程險200RP地震非比例層調整係數!$B$1:$AF$101,MATCH($D106,附表2_工程險200RP地震非比例層調整係數!$1:$1,0)-1,FALSE)*(1-(R106/100-L106/G106)*100),
IF(C106="E2",VLOOKUP($S106,附表2_工程險200RP地震非比例層調整係數!$B$111:$AF$211,MATCH($D106&amp;"a",附表2_工程險200RP地震非比例層調整係數!$1:$1,0)-1,FALSE)
-IF($R106-1&lt;=0,0,VLOOKUP($R106-1,附表2_工程險200RP地震非比例層調整係數!$B$111:$AF$211,MATCH($D106&amp;"a",附表2_工程險200RP地震非比例層調整係數!$1:$1,0)-1,FALSE))
-VLOOKUP($S106,附表2_工程險200RP地震非比例層調整係數!$B$111:$AF$211,MATCH($D106,附表2_工程險200RP地震非比例層調整係數!$1:$1,0)-1,FALSE)*(S106/100-M106/G106)*100
-VLOOKUP($R106,附表2_工程險200RP地震非比例層調整係數!$B$111:$AF$211,MATCH($D106,附表2_工程險200RP地震非比例層調整係數!$1:$1,0)-1,FALSE)*(1-(R106/100-L106/G106)*100),0))))</f>
        <v>0</v>
      </c>
      <c r="V106" s="40">
        <f t="shared" si="20"/>
        <v>0</v>
      </c>
      <c r="W106" s="40">
        <f t="shared" si="21"/>
        <v>0</v>
      </c>
      <c r="X106" s="40">
        <f t="shared" si="22"/>
        <v>0</v>
      </c>
      <c r="Y106" s="40">
        <f t="shared" si="23"/>
        <v>0</v>
      </c>
    </row>
    <row r="107" spans="1:25" s="8" customFormat="1" ht="15.75" x14ac:dyDescent="0.25">
      <c r="A107" s="32" t="str">
        <f t="shared" si="19"/>
        <v/>
      </c>
      <c r="B107" s="33"/>
      <c r="C107" s="33"/>
      <c r="D107" s="33"/>
      <c r="E107" s="34"/>
      <c r="F107" s="34"/>
      <c r="G107" s="35"/>
      <c r="H107" s="42"/>
      <c r="I107" s="42"/>
      <c r="J107" s="42"/>
      <c r="K107" s="42"/>
      <c r="L107" s="34"/>
      <c r="M107" s="34"/>
      <c r="N107" s="36">
        <f t="shared" si="26"/>
        <v>0</v>
      </c>
      <c r="O107" s="36">
        <f t="shared" si="27"/>
        <v>0</v>
      </c>
      <c r="P107" s="37">
        <f t="shared" si="24"/>
        <v>0</v>
      </c>
      <c r="Q107" s="37">
        <f t="shared" si="25"/>
        <v>0</v>
      </c>
      <c r="R107" s="38">
        <f t="shared" si="28"/>
        <v>0</v>
      </c>
      <c r="S107" s="38">
        <f t="shared" si="29"/>
        <v>0</v>
      </c>
      <c r="T107" s="39">
        <f>IF(OR(E107="QS",B107=""),0,
VLOOKUP($S107,附表2_火險100RP地震非比例層調整係數!$B:$AF,MATCH($D107&amp;"a",附表2_火險100RP地震非比例層調整係數!$1:$1,0)-1,FALSE)
-IF($R107-1&lt;=0,0,VLOOKUP($R107-1,附表2_火險100RP地震非比例層調整係數!$B:$AF,MATCH($D107&amp;"a",附表2_火險100RP地震非比例層調整係數!$1:$1,0)-1,FALSE))
-VLOOKUP($S107,附表2_火險100RP地震非比例層調整係數!$B:$AF,MATCH($D107,附表2_火險100RP地震非比例層調整係數!$1:$1,0)-1,FALSE)*(S107/100-M107/G107)*100
-VLOOKUP($R107,附表2_火險100RP地震非比例層調整係數!$B:$AF,MATCH($D107,附表2_火險100RP地震非比例層調整係數!$1:$1,0)-1,FALSE)*(1-(R107/100-L107/G107)*100)
)</f>
        <v>0</v>
      </c>
      <c r="U107" s="39">
        <f>IF(OR(E107="QS",B107=""),0,
IF(C107="F",VLOOKUP($S107,附表2_火險200RP地震非比例層調整係數!$B:$AF,MATCH($D107&amp;"a",附表2_火險200RP地震非比例層調整係數!$1:$1,0)-1,FALSE)
-IF($R107-1&lt;=0,0,VLOOKUP($R107-1,附表2_火險200RP地震非比例層調整係數!$B:$AF,MATCH($D107&amp;"a",附表2_火險200RP地震非比例層調整係數!$1:$1,0)-1,FALSE))
-VLOOKUP($S107,附表2_火險200RP地震非比例層調整係數!$B:$AF,MATCH($D107,附表2_火險200RP地震非比例層調整係數!$1:$1,0)-1,FALSE)*(S107/100-M107/G107)*100
-VLOOKUP($R107,附表2_火險200RP地震非比例層調整係數!$B:$AF,MATCH($D107,附表2_火險200RP地震非比例層調整係數!$1:$1,0)-1,FALSE)*(1-(R107/100-L107/G107)*100),
IF(C107="E1",VLOOKUP($S107,附表2_工程險200RP地震非比例層調整係數!$B$1:$AF$101,MATCH($D107&amp;"a",附表2_工程險200RP地震非比例層調整係數!$1:$1,0)-1,FALSE)
-IF($R107-1&lt;=0,0,VLOOKUP($R107-1,附表2_工程險200RP地震非比例層調整係數!$B$1:$AF$101,MATCH($D107&amp;"a",附表2_工程險200RP地震非比例層調整係數!$1:$1,0)-1,FALSE))
-VLOOKUP($S107,附表2_工程險200RP地震非比例層調整係數!$B$1:$AF$101,MATCH($D107,附表2_工程險200RP地震非比例層調整係數!$1:$1,0)-1,FALSE)*(S107/100-M107/G107)*100
-VLOOKUP($R107,附表2_工程險200RP地震非比例層調整係數!$B$1:$AF$101,MATCH($D107,附表2_工程險200RP地震非比例層調整係數!$1:$1,0)-1,FALSE)*(1-(R107/100-L107/G107)*100),
IF(C107="E2",VLOOKUP($S107,附表2_工程險200RP地震非比例層調整係數!$B$111:$AF$211,MATCH($D107&amp;"a",附表2_工程險200RP地震非比例層調整係數!$1:$1,0)-1,FALSE)
-IF($R107-1&lt;=0,0,VLOOKUP($R107-1,附表2_工程險200RP地震非比例層調整係數!$B$111:$AF$211,MATCH($D107&amp;"a",附表2_工程險200RP地震非比例層調整係數!$1:$1,0)-1,FALSE))
-VLOOKUP($S107,附表2_工程險200RP地震非比例層調整係數!$B$111:$AF$211,MATCH($D107,附表2_工程險200RP地震非比例層調整係數!$1:$1,0)-1,FALSE)*(S107/100-M107/G107)*100
-VLOOKUP($R107,附表2_工程險200RP地震非比例層調整係數!$B$111:$AF$211,MATCH($D107,附表2_工程險200RP地震非比例層調整係數!$1:$1,0)-1,FALSE)*(1-(R107/100-L107/G107)*100),0))))</f>
        <v>0</v>
      </c>
      <c r="V107" s="40">
        <f t="shared" si="20"/>
        <v>0</v>
      </c>
      <c r="W107" s="40">
        <f t="shared" si="21"/>
        <v>0</v>
      </c>
      <c r="X107" s="40">
        <f t="shared" si="22"/>
        <v>0</v>
      </c>
      <c r="Y107" s="40">
        <f t="shared" si="23"/>
        <v>0</v>
      </c>
    </row>
    <row r="108" spans="1:25" s="8" customFormat="1" ht="15.75" x14ac:dyDescent="0.25">
      <c r="A108" s="32" t="str">
        <f t="shared" si="19"/>
        <v/>
      </c>
      <c r="B108" s="33"/>
      <c r="C108" s="33"/>
      <c r="D108" s="33"/>
      <c r="E108" s="34"/>
      <c r="F108" s="34"/>
      <c r="G108" s="35"/>
      <c r="H108" s="42"/>
      <c r="I108" s="42"/>
      <c r="J108" s="42"/>
      <c r="K108" s="42"/>
      <c r="L108" s="34"/>
      <c r="M108" s="34"/>
      <c r="N108" s="36">
        <f t="shared" si="26"/>
        <v>0</v>
      </c>
      <c r="O108" s="36">
        <f t="shared" si="27"/>
        <v>0</v>
      </c>
      <c r="P108" s="37">
        <f t="shared" si="24"/>
        <v>0</v>
      </c>
      <c r="Q108" s="37">
        <f t="shared" si="25"/>
        <v>0</v>
      </c>
      <c r="R108" s="38">
        <f t="shared" si="28"/>
        <v>0</v>
      </c>
      <c r="S108" s="38">
        <f t="shared" si="29"/>
        <v>0</v>
      </c>
      <c r="T108" s="39">
        <f>IF(OR(E108="QS",B108=""),0,
VLOOKUP($S108,附表2_火險100RP地震非比例層調整係數!$B:$AF,MATCH($D108&amp;"a",附表2_火險100RP地震非比例層調整係數!$1:$1,0)-1,FALSE)
-IF($R108-1&lt;=0,0,VLOOKUP($R108-1,附表2_火險100RP地震非比例層調整係數!$B:$AF,MATCH($D108&amp;"a",附表2_火險100RP地震非比例層調整係數!$1:$1,0)-1,FALSE))
-VLOOKUP($S108,附表2_火險100RP地震非比例層調整係數!$B:$AF,MATCH($D108,附表2_火險100RP地震非比例層調整係數!$1:$1,0)-1,FALSE)*(S108/100-M108/G108)*100
-VLOOKUP($R108,附表2_火險100RP地震非比例層調整係數!$B:$AF,MATCH($D108,附表2_火險100RP地震非比例層調整係數!$1:$1,0)-1,FALSE)*(1-(R108/100-L108/G108)*100)
)</f>
        <v>0</v>
      </c>
      <c r="U108" s="39">
        <f>IF(OR(E108="QS",B108=""),0,
IF(C108="F",VLOOKUP($S108,附表2_火險200RP地震非比例層調整係數!$B:$AF,MATCH($D108&amp;"a",附表2_火險200RP地震非比例層調整係數!$1:$1,0)-1,FALSE)
-IF($R108-1&lt;=0,0,VLOOKUP($R108-1,附表2_火險200RP地震非比例層調整係數!$B:$AF,MATCH($D108&amp;"a",附表2_火險200RP地震非比例層調整係數!$1:$1,0)-1,FALSE))
-VLOOKUP($S108,附表2_火險200RP地震非比例層調整係數!$B:$AF,MATCH($D108,附表2_火險200RP地震非比例層調整係數!$1:$1,0)-1,FALSE)*(S108/100-M108/G108)*100
-VLOOKUP($R108,附表2_火險200RP地震非比例層調整係數!$B:$AF,MATCH($D108,附表2_火險200RP地震非比例層調整係數!$1:$1,0)-1,FALSE)*(1-(R108/100-L108/G108)*100),
IF(C108="E1",VLOOKUP($S108,附表2_工程險200RP地震非比例層調整係數!$B$1:$AF$101,MATCH($D108&amp;"a",附表2_工程險200RP地震非比例層調整係數!$1:$1,0)-1,FALSE)
-IF($R108-1&lt;=0,0,VLOOKUP($R108-1,附表2_工程險200RP地震非比例層調整係數!$B$1:$AF$101,MATCH($D108&amp;"a",附表2_工程險200RP地震非比例層調整係數!$1:$1,0)-1,FALSE))
-VLOOKUP($S108,附表2_工程險200RP地震非比例層調整係數!$B$1:$AF$101,MATCH($D108,附表2_工程險200RP地震非比例層調整係數!$1:$1,0)-1,FALSE)*(S108/100-M108/G108)*100
-VLOOKUP($R108,附表2_工程險200RP地震非比例層調整係數!$B$1:$AF$101,MATCH($D108,附表2_工程險200RP地震非比例層調整係數!$1:$1,0)-1,FALSE)*(1-(R108/100-L108/G108)*100),
IF(C108="E2",VLOOKUP($S108,附表2_工程險200RP地震非比例層調整係數!$B$111:$AF$211,MATCH($D108&amp;"a",附表2_工程險200RP地震非比例層調整係數!$1:$1,0)-1,FALSE)
-IF($R108-1&lt;=0,0,VLOOKUP($R108-1,附表2_工程險200RP地震非比例層調整係數!$B$111:$AF$211,MATCH($D108&amp;"a",附表2_工程險200RP地震非比例層調整係數!$1:$1,0)-1,FALSE))
-VLOOKUP($S108,附表2_工程險200RP地震非比例層調整係數!$B$111:$AF$211,MATCH($D108,附表2_工程險200RP地震非比例層調整係數!$1:$1,0)-1,FALSE)*(S108/100-M108/G108)*100
-VLOOKUP($R108,附表2_工程險200RP地震非比例層調整係數!$B$111:$AF$211,MATCH($D108,附表2_工程險200RP地震非比例層調整係數!$1:$1,0)-1,FALSE)*(1-(R108/100-L108/G108)*100),0))))</f>
        <v>0</v>
      </c>
      <c r="V108" s="40">
        <f t="shared" si="20"/>
        <v>0</v>
      </c>
      <c r="W108" s="40">
        <f t="shared" si="21"/>
        <v>0</v>
      </c>
      <c r="X108" s="40">
        <f t="shared" si="22"/>
        <v>0</v>
      </c>
      <c r="Y108" s="40">
        <f t="shared" si="23"/>
        <v>0</v>
      </c>
    </row>
    <row r="109" spans="1:25" s="8" customFormat="1" ht="15.75" x14ac:dyDescent="0.25">
      <c r="A109" s="32" t="str">
        <f t="shared" si="19"/>
        <v/>
      </c>
      <c r="B109" s="33"/>
      <c r="C109" s="33"/>
      <c r="D109" s="33"/>
      <c r="E109" s="34"/>
      <c r="F109" s="34"/>
      <c r="G109" s="35"/>
      <c r="H109" s="42"/>
      <c r="I109" s="42"/>
      <c r="J109" s="42"/>
      <c r="K109" s="42"/>
      <c r="L109" s="34"/>
      <c r="M109" s="34"/>
      <c r="N109" s="36">
        <f t="shared" si="26"/>
        <v>0</v>
      </c>
      <c r="O109" s="36">
        <f t="shared" si="27"/>
        <v>0</v>
      </c>
      <c r="P109" s="37">
        <f t="shared" si="24"/>
        <v>0</v>
      </c>
      <c r="Q109" s="37">
        <f t="shared" si="25"/>
        <v>0</v>
      </c>
      <c r="R109" s="38">
        <f t="shared" si="28"/>
        <v>0</v>
      </c>
      <c r="S109" s="38">
        <f t="shared" si="29"/>
        <v>0</v>
      </c>
      <c r="T109" s="39">
        <f>IF(OR(E109="QS",B109=""),0,
VLOOKUP($S109,附表2_火險100RP地震非比例層調整係數!$B:$AF,MATCH($D109&amp;"a",附表2_火險100RP地震非比例層調整係數!$1:$1,0)-1,FALSE)
-IF($R109-1&lt;=0,0,VLOOKUP($R109-1,附表2_火險100RP地震非比例層調整係數!$B:$AF,MATCH($D109&amp;"a",附表2_火險100RP地震非比例層調整係數!$1:$1,0)-1,FALSE))
-VLOOKUP($S109,附表2_火險100RP地震非比例層調整係數!$B:$AF,MATCH($D109,附表2_火險100RP地震非比例層調整係數!$1:$1,0)-1,FALSE)*(S109/100-M109/G109)*100
-VLOOKUP($R109,附表2_火險100RP地震非比例層調整係數!$B:$AF,MATCH($D109,附表2_火險100RP地震非比例層調整係數!$1:$1,0)-1,FALSE)*(1-(R109/100-L109/G109)*100)
)</f>
        <v>0</v>
      </c>
      <c r="U109" s="39">
        <f>IF(OR(E109="QS",B109=""),0,
IF(C109="F",VLOOKUP($S109,附表2_火險200RP地震非比例層調整係數!$B:$AF,MATCH($D109&amp;"a",附表2_火險200RP地震非比例層調整係數!$1:$1,0)-1,FALSE)
-IF($R109-1&lt;=0,0,VLOOKUP($R109-1,附表2_火險200RP地震非比例層調整係數!$B:$AF,MATCH($D109&amp;"a",附表2_火險200RP地震非比例層調整係數!$1:$1,0)-1,FALSE))
-VLOOKUP($S109,附表2_火險200RP地震非比例層調整係數!$B:$AF,MATCH($D109,附表2_火險200RP地震非比例層調整係數!$1:$1,0)-1,FALSE)*(S109/100-M109/G109)*100
-VLOOKUP($R109,附表2_火險200RP地震非比例層調整係數!$B:$AF,MATCH($D109,附表2_火險200RP地震非比例層調整係數!$1:$1,0)-1,FALSE)*(1-(R109/100-L109/G109)*100),
IF(C109="E1",VLOOKUP($S109,附表2_工程險200RP地震非比例層調整係數!$B$1:$AF$101,MATCH($D109&amp;"a",附表2_工程險200RP地震非比例層調整係數!$1:$1,0)-1,FALSE)
-IF($R109-1&lt;=0,0,VLOOKUP($R109-1,附表2_工程險200RP地震非比例層調整係數!$B$1:$AF$101,MATCH($D109&amp;"a",附表2_工程險200RP地震非比例層調整係數!$1:$1,0)-1,FALSE))
-VLOOKUP($S109,附表2_工程險200RP地震非比例層調整係數!$B$1:$AF$101,MATCH($D109,附表2_工程險200RP地震非比例層調整係數!$1:$1,0)-1,FALSE)*(S109/100-M109/G109)*100
-VLOOKUP($R109,附表2_工程險200RP地震非比例層調整係數!$B$1:$AF$101,MATCH($D109,附表2_工程險200RP地震非比例層調整係數!$1:$1,0)-1,FALSE)*(1-(R109/100-L109/G109)*100),
IF(C109="E2",VLOOKUP($S109,附表2_工程險200RP地震非比例層調整係數!$B$111:$AF$211,MATCH($D109&amp;"a",附表2_工程險200RP地震非比例層調整係數!$1:$1,0)-1,FALSE)
-IF($R109-1&lt;=0,0,VLOOKUP($R109-1,附表2_工程險200RP地震非比例層調整係數!$B$111:$AF$211,MATCH($D109&amp;"a",附表2_工程險200RP地震非比例層調整係數!$1:$1,0)-1,FALSE))
-VLOOKUP($S109,附表2_工程險200RP地震非比例層調整係數!$B$111:$AF$211,MATCH($D109,附表2_工程險200RP地震非比例層調整係數!$1:$1,0)-1,FALSE)*(S109/100-M109/G109)*100
-VLOOKUP($R109,附表2_工程險200RP地震非比例層調整係數!$B$111:$AF$211,MATCH($D109,附表2_工程險200RP地震非比例層調整係數!$1:$1,0)-1,FALSE)*(1-(R109/100-L109/G109)*100),0))))</f>
        <v>0</v>
      </c>
      <c r="V109" s="40">
        <f t="shared" si="20"/>
        <v>0</v>
      </c>
      <c r="W109" s="40">
        <f t="shared" si="21"/>
        <v>0</v>
      </c>
      <c r="X109" s="40">
        <f t="shared" si="22"/>
        <v>0</v>
      </c>
      <c r="Y109" s="40">
        <f t="shared" si="23"/>
        <v>0</v>
      </c>
    </row>
    <row r="110" spans="1:25" s="8" customFormat="1" ht="15.75" x14ac:dyDescent="0.25">
      <c r="A110" s="32" t="str">
        <f t="shared" si="19"/>
        <v/>
      </c>
      <c r="B110" s="33"/>
      <c r="C110" s="33"/>
      <c r="D110" s="33"/>
      <c r="E110" s="34"/>
      <c r="F110" s="34"/>
      <c r="G110" s="35"/>
      <c r="H110" s="42"/>
      <c r="I110" s="42"/>
      <c r="J110" s="42"/>
      <c r="K110" s="42"/>
      <c r="L110" s="34"/>
      <c r="M110" s="34"/>
      <c r="N110" s="36">
        <f t="shared" si="26"/>
        <v>0</v>
      </c>
      <c r="O110" s="36">
        <f t="shared" si="27"/>
        <v>0</v>
      </c>
      <c r="P110" s="37">
        <f t="shared" si="24"/>
        <v>0</v>
      </c>
      <c r="Q110" s="37">
        <f t="shared" si="25"/>
        <v>0</v>
      </c>
      <c r="R110" s="38">
        <f t="shared" si="28"/>
        <v>0</v>
      </c>
      <c r="S110" s="38">
        <f t="shared" si="29"/>
        <v>0</v>
      </c>
      <c r="T110" s="39">
        <f>IF(OR(E110="QS",B110=""),0,
VLOOKUP($S110,附表2_火險100RP地震非比例層調整係數!$B:$AF,MATCH($D110&amp;"a",附表2_火險100RP地震非比例層調整係數!$1:$1,0)-1,FALSE)
-IF($R110-1&lt;=0,0,VLOOKUP($R110-1,附表2_火險100RP地震非比例層調整係數!$B:$AF,MATCH($D110&amp;"a",附表2_火險100RP地震非比例層調整係數!$1:$1,0)-1,FALSE))
-VLOOKUP($S110,附表2_火險100RP地震非比例層調整係數!$B:$AF,MATCH($D110,附表2_火險100RP地震非比例層調整係數!$1:$1,0)-1,FALSE)*(S110/100-M110/G110)*100
-VLOOKUP($R110,附表2_火險100RP地震非比例層調整係數!$B:$AF,MATCH($D110,附表2_火險100RP地震非比例層調整係數!$1:$1,0)-1,FALSE)*(1-(R110/100-L110/G110)*100)
)</f>
        <v>0</v>
      </c>
      <c r="U110" s="39">
        <f>IF(OR(E110="QS",B110=""),0,
IF(C110="F",VLOOKUP($S110,附表2_火險200RP地震非比例層調整係數!$B:$AF,MATCH($D110&amp;"a",附表2_火險200RP地震非比例層調整係數!$1:$1,0)-1,FALSE)
-IF($R110-1&lt;=0,0,VLOOKUP($R110-1,附表2_火險200RP地震非比例層調整係數!$B:$AF,MATCH($D110&amp;"a",附表2_火險200RP地震非比例層調整係數!$1:$1,0)-1,FALSE))
-VLOOKUP($S110,附表2_火險200RP地震非比例層調整係數!$B:$AF,MATCH($D110,附表2_火險200RP地震非比例層調整係數!$1:$1,0)-1,FALSE)*(S110/100-M110/G110)*100
-VLOOKUP($R110,附表2_火險200RP地震非比例層調整係數!$B:$AF,MATCH($D110,附表2_火險200RP地震非比例層調整係數!$1:$1,0)-1,FALSE)*(1-(R110/100-L110/G110)*100),
IF(C110="E1",VLOOKUP($S110,附表2_工程險200RP地震非比例層調整係數!$B$1:$AF$101,MATCH($D110&amp;"a",附表2_工程險200RP地震非比例層調整係數!$1:$1,0)-1,FALSE)
-IF($R110-1&lt;=0,0,VLOOKUP($R110-1,附表2_工程險200RP地震非比例層調整係數!$B$1:$AF$101,MATCH($D110&amp;"a",附表2_工程險200RP地震非比例層調整係數!$1:$1,0)-1,FALSE))
-VLOOKUP($S110,附表2_工程險200RP地震非比例層調整係數!$B$1:$AF$101,MATCH($D110,附表2_工程險200RP地震非比例層調整係數!$1:$1,0)-1,FALSE)*(S110/100-M110/G110)*100
-VLOOKUP($R110,附表2_工程險200RP地震非比例層調整係數!$B$1:$AF$101,MATCH($D110,附表2_工程險200RP地震非比例層調整係數!$1:$1,0)-1,FALSE)*(1-(R110/100-L110/G110)*100),
IF(C110="E2",VLOOKUP($S110,附表2_工程險200RP地震非比例層調整係數!$B$111:$AF$211,MATCH($D110&amp;"a",附表2_工程險200RP地震非比例層調整係數!$1:$1,0)-1,FALSE)
-IF($R110-1&lt;=0,0,VLOOKUP($R110-1,附表2_工程險200RP地震非比例層調整係數!$B$111:$AF$211,MATCH($D110&amp;"a",附表2_工程險200RP地震非比例層調整係數!$1:$1,0)-1,FALSE))
-VLOOKUP($S110,附表2_工程險200RP地震非比例層調整係數!$B$111:$AF$211,MATCH($D110,附表2_工程險200RP地震非比例層調整係數!$1:$1,0)-1,FALSE)*(S110/100-M110/G110)*100
-VLOOKUP($R110,附表2_工程險200RP地震非比例層調整係數!$B$111:$AF$211,MATCH($D110,附表2_工程險200RP地震非比例層調整係數!$1:$1,0)-1,FALSE)*(1-(R110/100-L110/G110)*100),0))))</f>
        <v>0</v>
      </c>
      <c r="V110" s="40">
        <f t="shared" si="20"/>
        <v>0</v>
      </c>
      <c r="W110" s="40">
        <f t="shared" si="21"/>
        <v>0</v>
      </c>
      <c r="X110" s="40">
        <f t="shared" si="22"/>
        <v>0</v>
      </c>
      <c r="Y110" s="40">
        <f t="shared" si="23"/>
        <v>0</v>
      </c>
    </row>
    <row r="111" spans="1:25" s="8" customFormat="1" ht="15.75" x14ac:dyDescent="0.25">
      <c r="A111" s="32" t="str">
        <f t="shared" si="19"/>
        <v/>
      </c>
      <c r="B111" s="33"/>
      <c r="C111" s="33"/>
      <c r="D111" s="33"/>
      <c r="E111" s="34"/>
      <c r="F111" s="34"/>
      <c r="G111" s="35"/>
      <c r="H111" s="42"/>
      <c r="I111" s="42"/>
      <c r="J111" s="42"/>
      <c r="K111" s="42"/>
      <c r="L111" s="34"/>
      <c r="M111" s="34"/>
      <c r="N111" s="36">
        <f t="shared" si="26"/>
        <v>0</v>
      </c>
      <c r="O111" s="36">
        <f t="shared" si="27"/>
        <v>0</v>
      </c>
      <c r="P111" s="37">
        <f t="shared" si="24"/>
        <v>0</v>
      </c>
      <c r="Q111" s="37">
        <f t="shared" si="25"/>
        <v>0</v>
      </c>
      <c r="R111" s="38">
        <f t="shared" si="28"/>
        <v>0</v>
      </c>
      <c r="S111" s="38">
        <f t="shared" si="29"/>
        <v>0</v>
      </c>
      <c r="T111" s="39">
        <f>IF(OR(E111="QS",B111=""),0,
VLOOKUP($S111,附表2_火險100RP地震非比例層調整係數!$B:$AF,MATCH($D111&amp;"a",附表2_火險100RP地震非比例層調整係數!$1:$1,0)-1,FALSE)
-IF($R111-1&lt;=0,0,VLOOKUP($R111-1,附表2_火險100RP地震非比例層調整係數!$B:$AF,MATCH($D111&amp;"a",附表2_火險100RP地震非比例層調整係數!$1:$1,0)-1,FALSE))
-VLOOKUP($S111,附表2_火險100RP地震非比例層調整係數!$B:$AF,MATCH($D111,附表2_火險100RP地震非比例層調整係數!$1:$1,0)-1,FALSE)*(S111/100-M111/G111)*100
-VLOOKUP($R111,附表2_火險100RP地震非比例層調整係數!$B:$AF,MATCH($D111,附表2_火險100RP地震非比例層調整係數!$1:$1,0)-1,FALSE)*(1-(R111/100-L111/G111)*100)
)</f>
        <v>0</v>
      </c>
      <c r="U111" s="39">
        <f>IF(OR(E111="QS",B111=""),0,
IF(C111="F",VLOOKUP($S111,附表2_火險200RP地震非比例層調整係數!$B:$AF,MATCH($D111&amp;"a",附表2_火險200RP地震非比例層調整係數!$1:$1,0)-1,FALSE)
-IF($R111-1&lt;=0,0,VLOOKUP($R111-1,附表2_火險200RP地震非比例層調整係數!$B:$AF,MATCH($D111&amp;"a",附表2_火險200RP地震非比例層調整係數!$1:$1,0)-1,FALSE))
-VLOOKUP($S111,附表2_火險200RP地震非比例層調整係數!$B:$AF,MATCH($D111,附表2_火險200RP地震非比例層調整係數!$1:$1,0)-1,FALSE)*(S111/100-M111/G111)*100
-VLOOKUP($R111,附表2_火險200RP地震非比例層調整係數!$B:$AF,MATCH($D111,附表2_火險200RP地震非比例層調整係數!$1:$1,0)-1,FALSE)*(1-(R111/100-L111/G111)*100),
IF(C111="E1",VLOOKUP($S111,附表2_工程險200RP地震非比例層調整係數!$B$1:$AF$101,MATCH($D111&amp;"a",附表2_工程險200RP地震非比例層調整係數!$1:$1,0)-1,FALSE)
-IF($R111-1&lt;=0,0,VLOOKUP($R111-1,附表2_工程險200RP地震非比例層調整係數!$B$1:$AF$101,MATCH($D111&amp;"a",附表2_工程險200RP地震非比例層調整係數!$1:$1,0)-1,FALSE))
-VLOOKUP($S111,附表2_工程險200RP地震非比例層調整係數!$B$1:$AF$101,MATCH($D111,附表2_工程險200RP地震非比例層調整係數!$1:$1,0)-1,FALSE)*(S111/100-M111/G111)*100
-VLOOKUP($R111,附表2_工程險200RP地震非比例層調整係數!$B$1:$AF$101,MATCH($D111,附表2_工程險200RP地震非比例層調整係數!$1:$1,0)-1,FALSE)*(1-(R111/100-L111/G111)*100),
IF(C111="E2",VLOOKUP($S111,附表2_工程險200RP地震非比例層調整係數!$B$111:$AF$211,MATCH($D111&amp;"a",附表2_工程險200RP地震非比例層調整係數!$1:$1,0)-1,FALSE)
-IF($R111-1&lt;=0,0,VLOOKUP($R111-1,附表2_工程險200RP地震非比例層調整係數!$B$111:$AF$211,MATCH($D111&amp;"a",附表2_工程險200RP地震非比例層調整係數!$1:$1,0)-1,FALSE))
-VLOOKUP($S111,附表2_工程險200RP地震非比例層調整係數!$B$111:$AF$211,MATCH($D111,附表2_工程險200RP地震非比例層調整係數!$1:$1,0)-1,FALSE)*(S111/100-M111/G111)*100
-VLOOKUP($R111,附表2_工程險200RP地震非比例層調整係數!$B$111:$AF$211,MATCH($D111,附表2_工程險200RP地震非比例層調整係數!$1:$1,0)-1,FALSE)*(1-(R111/100-L111/G111)*100),0))))</f>
        <v>0</v>
      </c>
      <c r="V111" s="40">
        <f t="shared" si="20"/>
        <v>0</v>
      </c>
      <c r="W111" s="40">
        <f t="shared" si="21"/>
        <v>0</v>
      </c>
      <c r="X111" s="40">
        <f t="shared" si="22"/>
        <v>0</v>
      </c>
      <c r="Y111" s="40">
        <f t="shared" si="23"/>
        <v>0</v>
      </c>
    </row>
    <row r="112" spans="1:25" s="8" customFormat="1" ht="15.75" x14ac:dyDescent="0.25">
      <c r="A112" s="32" t="str">
        <f t="shared" si="19"/>
        <v/>
      </c>
      <c r="B112" s="33"/>
      <c r="C112" s="33"/>
      <c r="D112" s="33"/>
      <c r="E112" s="34"/>
      <c r="F112" s="34"/>
      <c r="G112" s="35"/>
      <c r="H112" s="42"/>
      <c r="I112" s="42"/>
      <c r="J112" s="42"/>
      <c r="K112" s="42"/>
      <c r="L112" s="34"/>
      <c r="M112" s="34"/>
      <c r="N112" s="36">
        <f t="shared" si="26"/>
        <v>0</v>
      </c>
      <c r="O112" s="36">
        <f t="shared" si="27"/>
        <v>0</v>
      </c>
      <c r="P112" s="37">
        <f t="shared" si="24"/>
        <v>0</v>
      </c>
      <c r="Q112" s="37">
        <f t="shared" si="25"/>
        <v>0</v>
      </c>
      <c r="R112" s="38">
        <f t="shared" si="28"/>
        <v>0</v>
      </c>
      <c r="S112" s="38">
        <f t="shared" si="29"/>
        <v>0</v>
      </c>
      <c r="T112" s="39">
        <f>IF(OR(E112="QS",B112=""),0,
VLOOKUP($S112,附表2_火險100RP地震非比例層調整係數!$B:$AF,MATCH($D112&amp;"a",附表2_火險100RP地震非比例層調整係數!$1:$1,0)-1,FALSE)
-IF($R112-1&lt;=0,0,VLOOKUP($R112-1,附表2_火險100RP地震非比例層調整係數!$B:$AF,MATCH($D112&amp;"a",附表2_火險100RP地震非比例層調整係數!$1:$1,0)-1,FALSE))
-VLOOKUP($S112,附表2_火險100RP地震非比例層調整係數!$B:$AF,MATCH($D112,附表2_火險100RP地震非比例層調整係數!$1:$1,0)-1,FALSE)*(S112/100-M112/G112)*100
-VLOOKUP($R112,附表2_火險100RP地震非比例層調整係數!$B:$AF,MATCH($D112,附表2_火險100RP地震非比例層調整係數!$1:$1,0)-1,FALSE)*(1-(R112/100-L112/G112)*100)
)</f>
        <v>0</v>
      </c>
      <c r="U112" s="39">
        <f>IF(OR(E112="QS",B112=""),0,
IF(C112="F",VLOOKUP($S112,附表2_火險200RP地震非比例層調整係數!$B:$AF,MATCH($D112&amp;"a",附表2_火險200RP地震非比例層調整係數!$1:$1,0)-1,FALSE)
-IF($R112-1&lt;=0,0,VLOOKUP($R112-1,附表2_火險200RP地震非比例層調整係數!$B:$AF,MATCH($D112&amp;"a",附表2_火險200RP地震非比例層調整係數!$1:$1,0)-1,FALSE))
-VLOOKUP($S112,附表2_火險200RP地震非比例層調整係數!$B:$AF,MATCH($D112,附表2_火險200RP地震非比例層調整係數!$1:$1,0)-1,FALSE)*(S112/100-M112/G112)*100
-VLOOKUP($R112,附表2_火險200RP地震非比例層調整係數!$B:$AF,MATCH($D112,附表2_火險200RP地震非比例層調整係數!$1:$1,0)-1,FALSE)*(1-(R112/100-L112/G112)*100),
IF(C112="E1",VLOOKUP($S112,附表2_工程險200RP地震非比例層調整係數!$B$1:$AF$101,MATCH($D112&amp;"a",附表2_工程險200RP地震非比例層調整係數!$1:$1,0)-1,FALSE)
-IF($R112-1&lt;=0,0,VLOOKUP($R112-1,附表2_工程險200RP地震非比例層調整係數!$B$1:$AF$101,MATCH($D112&amp;"a",附表2_工程險200RP地震非比例層調整係數!$1:$1,0)-1,FALSE))
-VLOOKUP($S112,附表2_工程險200RP地震非比例層調整係數!$B$1:$AF$101,MATCH($D112,附表2_工程險200RP地震非比例層調整係數!$1:$1,0)-1,FALSE)*(S112/100-M112/G112)*100
-VLOOKUP($R112,附表2_工程險200RP地震非比例層調整係數!$B$1:$AF$101,MATCH($D112,附表2_工程險200RP地震非比例層調整係數!$1:$1,0)-1,FALSE)*(1-(R112/100-L112/G112)*100),
IF(C112="E2",VLOOKUP($S112,附表2_工程險200RP地震非比例層調整係數!$B$111:$AF$211,MATCH($D112&amp;"a",附表2_工程險200RP地震非比例層調整係數!$1:$1,0)-1,FALSE)
-IF($R112-1&lt;=0,0,VLOOKUP($R112-1,附表2_工程險200RP地震非比例層調整係數!$B$111:$AF$211,MATCH($D112&amp;"a",附表2_工程險200RP地震非比例層調整係數!$1:$1,0)-1,FALSE))
-VLOOKUP($S112,附表2_工程險200RP地震非比例層調整係數!$B$111:$AF$211,MATCH($D112,附表2_工程險200RP地震非比例層調整係數!$1:$1,0)-1,FALSE)*(S112/100-M112/G112)*100
-VLOOKUP($R112,附表2_工程險200RP地震非比例層調整係數!$B$111:$AF$211,MATCH($D112,附表2_工程險200RP地震非比例層調整係數!$1:$1,0)-1,FALSE)*(1-(R112/100-L112/G112)*100),0))))</f>
        <v>0</v>
      </c>
      <c r="V112" s="40">
        <f t="shared" si="20"/>
        <v>0</v>
      </c>
      <c r="W112" s="40">
        <f t="shared" si="21"/>
        <v>0</v>
      </c>
      <c r="X112" s="40">
        <f t="shared" si="22"/>
        <v>0</v>
      </c>
      <c r="Y112" s="40">
        <f t="shared" si="23"/>
        <v>0</v>
      </c>
    </row>
    <row r="113" spans="1:25" s="8" customFormat="1" ht="15.75" x14ac:dyDescent="0.25">
      <c r="A113" s="32" t="str">
        <f t="shared" si="19"/>
        <v/>
      </c>
      <c r="B113" s="33"/>
      <c r="C113" s="33"/>
      <c r="D113" s="33"/>
      <c r="E113" s="34"/>
      <c r="F113" s="34"/>
      <c r="G113" s="35"/>
      <c r="H113" s="42"/>
      <c r="I113" s="42"/>
      <c r="J113" s="42"/>
      <c r="K113" s="42"/>
      <c r="L113" s="34"/>
      <c r="M113" s="34"/>
      <c r="N113" s="36">
        <f t="shared" si="26"/>
        <v>0</v>
      </c>
      <c r="O113" s="36">
        <f t="shared" si="27"/>
        <v>0</v>
      </c>
      <c r="P113" s="37">
        <f t="shared" si="24"/>
        <v>0</v>
      </c>
      <c r="Q113" s="37">
        <f t="shared" si="25"/>
        <v>0</v>
      </c>
      <c r="R113" s="38">
        <f t="shared" si="28"/>
        <v>0</v>
      </c>
      <c r="S113" s="38">
        <f t="shared" si="29"/>
        <v>0</v>
      </c>
      <c r="T113" s="39">
        <f>IF(OR(E113="QS",B113=""),0,
VLOOKUP($S113,附表2_火險100RP地震非比例層調整係數!$B:$AF,MATCH($D113&amp;"a",附表2_火險100RP地震非比例層調整係數!$1:$1,0)-1,FALSE)
-IF($R113-1&lt;=0,0,VLOOKUP($R113-1,附表2_火險100RP地震非比例層調整係數!$B:$AF,MATCH($D113&amp;"a",附表2_火險100RP地震非比例層調整係數!$1:$1,0)-1,FALSE))
-VLOOKUP($S113,附表2_火險100RP地震非比例層調整係數!$B:$AF,MATCH($D113,附表2_火險100RP地震非比例層調整係數!$1:$1,0)-1,FALSE)*(S113/100-M113/G113)*100
-VLOOKUP($R113,附表2_火險100RP地震非比例層調整係數!$B:$AF,MATCH($D113,附表2_火險100RP地震非比例層調整係數!$1:$1,0)-1,FALSE)*(1-(R113/100-L113/G113)*100)
)</f>
        <v>0</v>
      </c>
      <c r="U113" s="39">
        <f>IF(OR(E113="QS",B113=""),0,
IF(C113="F",VLOOKUP($S113,附表2_火險200RP地震非比例層調整係數!$B:$AF,MATCH($D113&amp;"a",附表2_火險200RP地震非比例層調整係數!$1:$1,0)-1,FALSE)
-IF($R113-1&lt;=0,0,VLOOKUP($R113-1,附表2_火險200RP地震非比例層調整係數!$B:$AF,MATCH($D113&amp;"a",附表2_火險200RP地震非比例層調整係數!$1:$1,0)-1,FALSE))
-VLOOKUP($S113,附表2_火險200RP地震非比例層調整係數!$B:$AF,MATCH($D113,附表2_火險200RP地震非比例層調整係數!$1:$1,0)-1,FALSE)*(S113/100-M113/G113)*100
-VLOOKUP($R113,附表2_火險200RP地震非比例層調整係數!$B:$AF,MATCH($D113,附表2_火險200RP地震非比例層調整係數!$1:$1,0)-1,FALSE)*(1-(R113/100-L113/G113)*100),
IF(C113="E1",VLOOKUP($S113,附表2_工程險200RP地震非比例層調整係數!$B$1:$AF$101,MATCH($D113&amp;"a",附表2_工程險200RP地震非比例層調整係數!$1:$1,0)-1,FALSE)
-IF($R113-1&lt;=0,0,VLOOKUP($R113-1,附表2_工程險200RP地震非比例層調整係數!$B$1:$AF$101,MATCH($D113&amp;"a",附表2_工程險200RP地震非比例層調整係數!$1:$1,0)-1,FALSE))
-VLOOKUP($S113,附表2_工程險200RP地震非比例層調整係數!$B$1:$AF$101,MATCH($D113,附表2_工程險200RP地震非比例層調整係數!$1:$1,0)-1,FALSE)*(S113/100-M113/G113)*100
-VLOOKUP($R113,附表2_工程險200RP地震非比例層調整係數!$B$1:$AF$101,MATCH($D113,附表2_工程險200RP地震非比例層調整係數!$1:$1,0)-1,FALSE)*(1-(R113/100-L113/G113)*100),
IF(C113="E2",VLOOKUP($S113,附表2_工程險200RP地震非比例層調整係數!$B$111:$AF$211,MATCH($D113&amp;"a",附表2_工程險200RP地震非比例層調整係數!$1:$1,0)-1,FALSE)
-IF($R113-1&lt;=0,0,VLOOKUP($R113-1,附表2_工程險200RP地震非比例層調整係數!$B$111:$AF$211,MATCH($D113&amp;"a",附表2_工程險200RP地震非比例層調整係數!$1:$1,0)-1,FALSE))
-VLOOKUP($S113,附表2_工程險200RP地震非比例層調整係數!$B$111:$AF$211,MATCH($D113,附表2_工程險200RP地震非比例層調整係數!$1:$1,0)-1,FALSE)*(S113/100-M113/G113)*100
-VLOOKUP($R113,附表2_工程險200RP地震非比例層調整係數!$B$111:$AF$211,MATCH($D113,附表2_工程險200RP地震非比例層調整係數!$1:$1,0)-1,FALSE)*(1-(R113/100-L113/G113)*100),0))))</f>
        <v>0</v>
      </c>
      <c r="V113" s="40">
        <f t="shared" si="20"/>
        <v>0</v>
      </c>
      <c r="W113" s="40">
        <f t="shared" si="21"/>
        <v>0</v>
      </c>
      <c r="X113" s="40">
        <f t="shared" si="22"/>
        <v>0</v>
      </c>
      <c r="Y113" s="40">
        <f t="shared" si="23"/>
        <v>0</v>
      </c>
    </row>
    <row r="114" spans="1:25" s="8" customFormat="1" ht="15.75" x14ac:dyDescent="0.25">
      <c r="A114" s="32" t="str">
        <f t="shared" si="19"/>
        <v/>
      </c>
      <c r="B114" s="33"/>
      <c r="C114" s="33"/>
      <c r="D114" s="33"/>
      <c r="E114" s="34"/>
      <c r="F114" s="34"/>
      <c r="G114" s="35"/>
      <c r="H114" s="42"/>
      <c r="I114" s="42"/>
      <c r="J114" s="42"/>
      <c r="K114" s="42"/>
      <c r="L114" s="34"/>
      <c r="M114" s="34"/>
      <c r="N114" s="36">
        <f t="shared" si="26"/>
        <v>0</v>
      </c>
      <c r="O114" s="36">
        <f t="shared" si="27"/>
        <v>0</v>
      </c>
      <c r="P114" s="37">
        <f t="shared" si="24"/>
        <v>0</v>
      </c>
      <c r="Q114" s="37">
        <f t="shared" si="25"/>
        <v>0</v>
      </c>
      <c r="R114" s="38">
        <f t="shared" si="28"/>
        <v>0</v>
      </c>
      <c r="S114" s="38">
        <f t="shared" si="29"/>
        <v>0</v>
      </c>
      <c r="T114" s="39">
        <f>IF(OR(E114="QS",B114=""),0,
VLOOKUP($S114,附表2_火險100RP地震非比例層調整係數!$B:$AF,MATCH($D114&amp;"a",附表2_火險100RP地震非比例層調整係數!$1:$1,0)-1,FALSE)
-IF($R114-1&lt;=0,0,VLOOKUP($R114-1,附表2_火險100RP地震非比例層調整係數!$B:$AF,MATCH($D114&amp;"a",附表2_火險100RP地震非比例層調整係數!$1:$1,0)-1,FALSE))
-VLOOKUP($S114,附表2_火險100RP地震非比例層調整係數!$B:$AF,MATCH($D114,附表2_火險100RP地震非比例層調整係數!$1:$1,0)-1,FALSE)*(S114/100-M114/G114)*100
-VLOOKUP($R114,附表2_火險100RP地震非比例層調整係數!$B:$AF,MATCH($D114,附表2_火險100RP地震非比例層調整係數!$1:$1,0)-1,FALSE)*(1-(R114/100-L114/G114)*100)
)</f>
        <v>0</v>
      </c>
      <c r="U114" s="39">
        <f>IF(OR(E114="QS",B114=""),0,
IF(C114="F",VLOOKUP($S114,附表2_火險200RP地震非比例層調整係數!$B:$AF,MATCH($D114&amp;"a",附表2_火險200RP地震非比例層調整係數!$1:$1,0)-1,FALSE)
-IF($R114-1&lt;=0,0,VLOOKUP($R114-1,附表2_火險200RP地震非比例層調整係數!$B:$AF,MATCH($D114&amp;"a",附表2_火險200RP地震非比例層調整係數!$1:$1,0)-1,FALSE))
-VLOOKUP($S114,附表2_火險200RP地震非比例層調整係數!$B:$AF,MATCH($D114,附表2_火險200RP地震非比例層調整係數!$1:$1,0)-1,FALSE)*(S114/100-M114/G114)*100
-VLOOKUP($R114,附表2_火險200RP地震非比例層調整係數!$B:$AF,MATCH($D114,附表2_火險200RP地震非比例層調整係數!$1:$1,0)-1,FALSE)*(1-(R114/100-L114/G114)*100),
IF(C114="E1",VLOOKUP($S114,附表2_工程險200RP地震非比例層調整係數!$B$1:$AF$101,MATCH($D114&amp;"a",附表2_工程險200RP地震非比例層調整係數!$1:$1,0)-1,FALSE)
-IF($R114-1&lt;=0,0,VLOOKUP($R114-1,附表2_工程險200RP地震非比例層調整係數!$B$1:$AF$101,MATCH($D114&amp;"a",附表2_工程險200RP地震非比例層調整係數!$1:$1,0)-1,FALSE))
-VLOOKUP($S114,附表2_工程險200RP地震非比例層調整係數!$B$1:$AF$101,MATCH($D114,附表2_工程險200RP地震非比例層調整係數!$1:$1,0)-1,FALSE)*(S114/100-M114/G114)*100
-VLOOKUP($R114,附表2_工程險200RP地震非比例層調整係數!$B$1:$AF$101,MATCH($D114,附表2_工程險200RP地震非比例層調整係數!$1:$1,0)-1,FALSE)*(1-(R114/100-L114/G114)*100),
IF(C114="E2",VLOOKUP($S114,附表2_工程險200RP地震非比例層調整係數!$B$111:$AF$211,MATCH($D114&amp;"a",附表2_工程險200RP地震非比例層調整係數!$1:$1,0)-1,FALSE)
-IF($R114-1&lt;=0,0,VLOOKUP($R114-1,附表2_工程險200RP地震非比例層調整係數!$B$111:$AF$211,MATCH($D114&amp;"a",附表2_工程險200RP地震非比例層調整係數!$1:$1,0)-1,FALSE))
-VLOOKUP($S114,附表2_工程險200RP地震非比例層調整係數!$B$111:$AF$211,MATCH($D114,附表2_工程險200RP地震非比例層調整係數!$1:$1,0)-1,FALSE)*(S114/100-M114/G114)*100
-VLOOKUP($R114,附表2_工程險200RP地震非比例層調整係數!$B$111:$AF$211,MATCH($D114,附表2_工程險200RP地震非比例層調整係數!$1:$1,0)-1,FALSE)*(1-(R114/100-L114/G114)*100),0))))</f>
        <v>0</v>
      </c>
      <c r="V114" s="40">
        <f t="shared" si="20"/>
        <v>0</v>
      </c>
      <c r="W114" s="40">
        <f t="shared" si="21"/>
        <v>0</v>
      </c>
      <c r="X114" s="40">
        <f t="shared" si="22"/>
        <v>0</v>
      </c>
      <c r="Y114" s="40">
        <f t="shared" si="23"/>
        <v>0</v>
      </c>
    </row>
    <row r="115" spans="1:25" s="8" customFormat="1" ht="15.75" x14ac:dyDescent="0.25">
      <c r="A115" s="32" t="str">
        <f t="shared" si="19"/>
        <v/>
      </c>
      <c r="B115" s="33"/>
      <c r="C115" s="33"/>
      <c r="D115" s="33"/>
      <c r="E115" s="34"/>
      <c r="F115" s="34"/>
      <c r="G115" s="35"/>
      <c r="H115" s="42"/>
      <c r="I115" s="42"/>
      <c r="J115" s="42"/>
      <c r="K115" s="42"/>
      <c r="L115" s="34"/>
      <c r="M115" s="34"/>
      <c r="N115" s="36">
        <f t="shared" si="26"/>
        <v>0</v>
      </c>
      <c r="O115" s="36">
        <f t="shared" si="27"/>
        <v>0</v>
      </c>
      <c r="P115" s="37">
        <f t="shared" si="24"/>
        <v>0</v>
      </c>
      <c r="Q115" s="37">
        <f t="shared" si="25"/>
        <v>0</v>
      </c>
      <c r="R115" s="38">
        <f t="shared" si="28"/>
        <v>0</v>
      </c>
      <c r="S115" s="38">
        <f t="shared" si="29"/>
        <v>0</v>
      </c>
      <c r="T115" s="39">
        <f>IF(OR(E115="QS",B115=""),0,
VLOOKUP($S115,附表2_火險100RP地震非比例層調整係數!$B:$AF,MATCH($D115&amp;"a",附表2_火險100RP地震非比例層調整係數!$1:$1,0)-1,FALSE)
-IF($R115-1&lt;=0,0,VLOOKUP($R115-1,附表2_火險100RP地震非比例層調整係數!$B:$AF,MATCH($D115&amp;"a",附表2_火險100RP地震非比例層調整係數!$1:$1,0)-1,FALSE))
-VLOOKUP($S115,附表2_火險100RP地震非比例層調整係數!$B:$AF,MATCH($D115,附表2_火險100RP地震非比例層調整係數!$1:$1,0)-1,FALSE)*(S115/100-M115/G115)*100
-VLOOKUP($R115,附表2_火險100RP地震非比例層調整係數!$B:$AF,MATCH($D115,附表2_火險100RP地震非比例層調整係數!$1:$1,0)-1,FALSE)*(1-(R115/100-L115/G115)*100)
)</f>
        <v>0</v>
      </c>
      <c r="U115" s="39">
        <f>IF(OR(E115="QS",B115=""),0,
IF(C115="F",VLOOKUP($S115,附表2_火險200RP地震非比例層調整係數!$B:$AF,MATCH($D115&amp;"a",附表2_火險200RP地震非比例層調整係數!$1:$1,0)-1,FALSE)
-IF($R115-1&lt;=0,0,VLOOKUP($R115-1,附表2_火險200RP地震非比例層調整係數!$B:$AF,MATCH($D115&amp;"a",附表2_火險200RP地震非比例層調整係數!$1:$1,0)-1,FALSE))
-VLOOKUP($S115,附表2_火險200RP地震非比例層調整係數!$B:$AF,MATCH($D115,附表2_火險200RP地震非比例層調整係數!$1:$1,0)-1,FALSE)*(S115/100-M115/G115)*100
-VLOOKUP($R115,附表2_火險200RP地震非比例層調整係數!$B:$AF,MATCH($D115,附表2_火險200RP地震非比例層調整係數!$1:$1,0)-1,FALSE)*(1-(R115/100-L115/G115)*100),
IF(C115="E1",VLOOKUP($S115,附表2_工程險200RP地震非比例層調整係數!$B$1:$AF$101,MATCH($D115&amp;"a",附表2_工程險200RP地震非比例層調整係數!$1:$1,0)-1,FALSE)
-IF($R115-1&lt;=0,0,VLOOKUP($R115-1,附表2_工程險200RP地震非比例層調整係數!$B$1:$AF$101,MATCH($D115&amp;"a",附表2_工程險200RP地震非比例層調整係數!$1:$1,0)-1,FALSE))
-VLOOKUP($S115,附表2_工程險200RP地震非比例層調整係數!$B$1:$AF$101,MATCH($D115,附表2_工程險200RP地震非比例層調整係數!$1:$1,0)-1,FALSE)*(S115/100-M115/G115)*100
-VLOOKUP($R115,附表2_工程險200RP地震非比例層調整係數!$B$1:$AF$101,MATCH($D115,附表2_工程險200RP地震非比例層調整係數!$1:$1,0)-1,FALSE)*(1-(R115/100-L115/G115)*100),
IF(C115="E2",VLOOKUP($S115,附表2_工程險200RP地震非比例層調整係數!$B$111:$AF$211,MATCH($D115&amp;"a",附表2_工程險200RP地震非比例層調整係數!$1:$1,0)-1,FALSE)
-IF($R115-1&lt;=0,0,VLOOKUP($R115-1,附表2_工程險200RP地震非比例層調整係數!$B$111:$AF$211,MATCH($D115&amp;"a",附表2_工程險200RP地震非比例層調整係數!$1:$1,0)-1,FALSE))
-VLOOKUP($S115,附表2_工程險200RP地震非比例層調整係數!$B$111:$AF$211,MATCH($D115,附表2_工程險200RP地震非比例層調整係數!$1:$1,0)-1,FALSE)*(S115/100-M115/G115)*100
-VLOOKUP($R115,附表2_工程險200RP地震非比例層調整係數!$B$111:$AF$211,MATCH($D115,附表2_工程險200RP地震非比例層調整係數!$1:$1,0)-1,FALSE)*(1-(R115/100-L115/G115)*100),0))))</f>
        <v>0</v>
      </c>
      <c r="V115" s="40">
        <f t="shared" si="20"/>
        <v>0</v>
      </c>
      <c r="W115" s="40">
        <f t="shared" si="21"/>
        <v>0</v>
      </c>
      <c r="X115" s="40">
        <f t="shared" si="22"/>
        <v>0</v>
      </c>
      <c r="Y115" s="40">
        <f t="shared" si="23"/>
        <v>0</v>
      </c>
    </row>
    <row r="116" spans="1:25" s="8" customFormat="1" ht="15.75" x14ac:dyDescent="0.25">
      <c r="A116" s="32" t="str">
        <f t="shared" si="19"/>
        <v/>
      </c>
      <c r="B116" s="33"/>
      <c r="C116" s="33"/>
      <c r="D116" s="33"/>
      <c r="E116" s="34"/>
      <c r="F116" s="34"/>
      <c r="G116" s="35"/>
      <c r="H116" s="42"/>
      <c r="I116" s="42"/>
      <c r="J116" s="42"/>
      <c r="K116" s="42"/>
      <c r="L116" s="34"/>
      <c r="M116" s="34"/>
      <c r="N116" s="36">
        <f t="shared" si="26"/>
        <v>0</v>
      </c>
      <c r="O116" s="36">
        <f t="shared" si="27"/>
        <v>0</v>
      </c>
      <c r="P116" s="37">
        <f t="shared" si="24"/>
        <v>0</v>
      </c>
      <c r="Q116" s="37">
        <f t="shared" si="25"/>
        <v>0</v>
      </c>
      <c r="R116" s="38">
        <f t="shared" si="28"/>
        <v>0</v>
      </c>
      <c r="S116" s="38">
        <f t="shared" si="29"/>
        <v>0</v>
      </c>
      <c r="T116" s="39">
        <f>IF(OR(E116="QS",B116=""),0,
VLOOKUP($S116,附表2_火險100RP地震非比例層調整係數!$B:$AF,MATCH($D116&amp;"a",附表2_火險100RP地震非比例層調整係數!$1:$1,0)-1,FALSE)
-IF($R116-1&lt;=0,0,VLOOKUP($R116-1,附表2_火險100RP地震非比例層調整係數!$B:$AF,MATCH($D116&amp;"a",附表2_火險100RP地震非比例層調整係數!$1:$1,0)-1,FALSE))
-VLOOKUP($S116,附表2_火險100RP地震非比例層調整係數!$B:$AF,MATCH($D116,附表2_火險100RP地震非比例層調整係數!$1:$1,0)-1,FALSE)*(S116/100-M116/G116)*100
-VLOOKUP($R116,附表2_火險100RP地震非比例層調整係數!$B:$AF,MATCH($D116,附表2_火險100RP地震非比例層調整係數!$1:$1,0)-1,FALSE)*(1-(R116/100-L116/G116)*100)
)</f>
        <v>0</v>
      </c>
      <c r="U116" s="39">
        <f>IF(OR(E116="QS",B116=""),0,
IF(C116="F",VLOOKUP($S116,附表2_火險200RP地震非比例層調整係數!$B:$AF,MATCH($D116&amp;"a",附表2_火險200RP地震非比例層調整係數!$1:$1,0)-1,FALSE)
-IF($R116-1&lt;=0,0,VLOOKUP($R116-1,附表2_火險200RP地震非比例層調整係數!$B:$AF,MATCH($D116&amp;"a",附表2_火險200RP地震非比例層調整係數!$1:$1,0)-1,FALSE))
-VLOOKUP($S116,附表2_火險200RP地震非比例層調整係數!$B:$AF,MATCH($D116,附表2_火險200RP地震非比例層調整係數!$1:$1,0)-1,FALSE)*(S116/100-M116/G116)*100
-VLOOKUP($R116,附表2_火險200RP地震非比例層調整係數!$B:$AF,MATCH($D116,附表2_火險200RP地震非比例層調整係數!$1:$1,0)-1,FALSE)*(1-(R116/100-L116/G116)*100),
IF(C116="E1",VLOOKUP($S116,附表2_工程險200RP地震非比例層調整係數!$B$1:$AF$101,MATCH($D116&amp;"a",附表2_工程險200RP地震非比例層調整係數!$1:$1,0)-1,FALSE)
-IF($R116-1&lt;=0,0,VLOOKUP($R116-1,附表2_工程險200RP地震非比例層調整係數!$B$1:$AF$101,MATCH($D116&amp;"a",附表2_工程險200RP地震非比例層調整係數!$1:$1,0)-1,FALSE))
-VLOOKUP($S116,附表2_工程險200RP地震非比例層調整係數!$B$1:$AF$101,MATCH($D116,附表2_工程險200RP地震非比例層調整係數!$1:$1,0)-1,FALSE)*(S116/100-M116/G116)*100
-VLOOKUP($R116,附表2_工程險200RP地震非比例層調整係數!$B$1:$AF$101,MATCH($D116,附表2_工程險200RP地震非比例層調整係數!$1:$1,0)-1,FALSE)*(1-(R116/100-L116/G116)*100),
IF(C116="E2",VLOOKUP($S116,附表2_工程險200RP地震非比例層調整係數!$B$111:$AF$211,MATCH($D116&amp;"a",附表2_工程險200RP地震非比例層調整係數!$1:$1,0)-1,FALSE)
-IF($R116-1&lt;=0,0,VLOOKUP($R116-1,附表2_工程險200RP地震非比例層調整係數!$B$111:$AF$211,MATCH($D116&amp;"a",附表2_工程險200RP地震非比例層調整係數!$1:$1,0)-1,FALSE))
-VLOOKUP($S116,附表2_工程險200RP地震非比例層調整係數!$B$111:$AF$211,MATCH($D116,附表2_工程險200RP地震非比例層調整係數!$1:$1,0)-1,FALSE)*(S116/100-M116/G116)*100
-VLOOKUP($R116,附表2_工程險200RP地震非比例層調整係數!$B$111:$AF$211,MATCH($D116,附表2_工程險200RP地震非比例層調整係數!$1:$1,0)-1,FALSE)*(1-(R116/100-L116/G116)*100),0))))</f>
        <v>0</v>
      </c>
      <c r="V116" s="40">
        <f t="shared" si="20"/>
        <v>0</v>
      </c>
      <c r="W116" s="40">
        <f t="shared" si="21"/>
        <v>0</v>
      </c>
      <c r="X116" s="40">
        <f t="shared" si="22"/>
        <v>0</v>
      </c>
      <c r="Y116" s="40">
        <f t="shared" si="23"/>
        <v>0</v>
      </c>
    </row>
    <row r="117" spans="1:25" s="8" customFormat="1" ht="15.75" x14ac:dyDescent="0.25">
      <c r="A117" s="32" t="str">
        <f t="shared" si="19"/>
        <v/>
      </c>
      <c r="B117" s="33"/>
      <c r="C117" s="33"/>
      <c r="D117" s="33"/>
      <c r="E117" s="34"/>
      <c r="F117" s="34"/>
      <c r="G117" s="35"/>
      <c r="H117" s="42"/>
      <c r="I117" s="42"/>
      <c r="J117" s="42"/>
      <c r="K117" s="42"/>
      <c r="L117" s="34"/>
      <c r="M117" s="34"/>
      <c r="N117" s="36">
        <f t="shared" si="26"/>
        <v>0</v>
      </c>
      <c r="O117" s="36">
        <f t="shared" si="27"/>
        <v>0</v>
      </c>
      <c r="P117" s="37">
        <f t="shared" si="24"/>
        <v>0</v>
      </c>
      <c r="Q117" s="37">
        <f t="shared" si="25"/>
        <v>0</v>
      </c>
      <c r="R117" s="38">
        <f t="shared" si="28"/>
        <v>0</v>
      </c>
      <c r="S117" s="38">
        <f t="shared" si="29"/>
        <v>0</v>
      </c>
      <c r="T117" s="39">
        <f>IF(OR(E117="QS",B117=""),0,
VLOOKUP($S117,附表2_火險100RP地震非比例層調整係數!$B:$AF,MATCH($D117&amp;"a",附表2_火險100RP地震非比例層調整係數!$1:$1,0)-1,FALSE)
-IF($R117-1&lt;=0,0,VLOOKUP($R117-1,附表2_火險100RP地震非比例層調整係數!$B:$AF,MATCH($D117&amp;"a",附表2_火險100RP地震非比例層調整係數!$1:$1,0)-1,FALSE))
-VLOOKUP($S117,附表2_火險100RP地震非比例層調整係數!$B:$AF,MATCH($D117,附表2_火險100RP地震非比例層調整係數!$1:$1,0)-1,FALSE)*(S117/100-M117/G117)*100
-VLOOKUP($R117,附表2_火險100RP地震非比例層調整係數!$B:$AF,MATCH($D117,附表2_火險100RP地震非比例層調整係數!$1:$1,0)-1,FALSE)*(1-(R117/100-L117/G117)*100)
)</f>
        <v>0</v>
      </c>
      <c r="U117" s="39">
        <f>IF(OR(E117="QS",B117=""),0,
IF(C117="F",VLOOKUP($S117,附表2_火險200RP地震非比例層調整係數!$B:$AF,MATCH($D117&amp;"a",附表2_火險200RP地震非比例層調整係數!$1:$1,0)-1,FALSE)
-IF($R117-1&lt;=0,0,VLOOKUP($R117-1,附表2_火險200RP地震非比例層調整係數!$B:$AF,MATCH($D117&amp;"a",附表2_火險200RP地震非比例層調整係數!$1:$1,0)-1,FALSE))
-VLOOKUP($S117,附表2_火險200RP地震非比例層調整係數!$B:$AF,MATCH($D117,附表2_火險200RP地震非比例層調整係數!$1:$1,0)-1,FALSE)*(S117/100-M117/G117)*100
-VLOOKUP($R117,附表2_火險200RP地震非比例層調整係數!$B:$AF,MATCH($D117,附表2_火險200RP地震非比例層調整係數!$1:$1,0)-1,FALSE)*(1-(R117/100-L117/G117)*100),
IF(C117="E1",VLOOKUP($S117,附表2_工程險200RP地震非比例層調整係數!$B$1:$AF$101,MATCH($D117&amp;"a",附表2_工程險200RP地震非比例層調整係數!$1:$1,0)-1,FALSE)
-IF($R117-1&lt;=0,0,VLOOKUP($R117-1,附表2_工程險200RP地震非比例層調整係數!$B$1:$AF$101,MATCH($D117&amp;"a",附表2_工程險200RP地震非比例層調整係數!$1:$1,0)-1,FALSE))
-VLOOKUP($S117,附表2_工程險200RP地震非比例層調整係數!$B$1:$AF$101,MATCH($D117,附表2_工程險200RP地震非比例層調整係數!$1:$1,0)-1,FALSE)*(S117/100-M117/G117)*100
-VLOOKUP($R117,附表2_工程險200RP地震非比例層調整係數!$B$1:$AF$101,MATCH($D117,附表2_工程險200RP地震非比例層調整係數!$1:$1,0)-1,FALSE)*(1-(R117/100-L117/G117)*100),
IF(C117="E2",VLOOKUP($S117,附表2_工程險200RP地震非比例層調整係數!$B$111:$AF$211,MATCH($D117&amp;"a",附表2_工程險200RP地震非比例層調整係數!$1:$1,0)-1,FALSE)
-IF($R117-1&lt;=0,0,VLOOKUP($R117-1,附表2_工程險200RP地震非比例層調整係數!$B$111:$AF$211,MATCH($D117&amp;"a",附表2_工程險200RP地震非比例層調整係數!$1:$1,0)-1,FALSE))
-VLOOKUP($S117,附表2_工程險200RP地震非比例層調整係數!$B$111:$AF$211,MATCH($D117,附表2_工程險200RP地震非比例層調整係數!$1:$1,0)-1,FALSE)*(S117/100-M117/G117)*100
-VLOOKUP($R117,附表2_工程險200RP地震非比例層調整係數!$B$111:$AF$211,MATCH($D117,附表2_工程險200RP地震非比例層調整係數!$1:$1,0)-1,FALSE)*(1-(R117/100-L117/G117)*100),0))))</f>
        <v>0</v>
      </c>
      <c r="V117" s="40">
        <f t="shared" si="20"/>
        <v>0</v>
      </c>
      <c r="W117" s="40">
        <f t="shared" si="21"/>
        <v>0</v>
      </c>
      <c r="X117" s="40">
        <f t="shared" si="22"/>
        <v>0</v>
      </c>
      <c r="Y117" s="40">
        <f t="shared" si="23"/>
        <v>0</v>
      </c>
    </row>
    <row r="118" spans="1:25" s="8" customFormat="1" ht="15.75" x14ac:dyDescent="0.25">
      <c r="A118" s="32" t="str">
        <f t="shared" si="19"/>
        <v/>
      </c>
      <c r="B118" s="33"/>
      <c r="C118" s="33"/>
      <c r="D118" s="33"/>
      <c r="E118" s="34"/>
      <c r="F118" s="34"/>
      <c r="G118" s="35"/>
      <c r="H118" s="42"/>
      <c r="I118" s="42"/>
      <c r="J118" s="42"/>
      <c r="K118" s="42"/>
      <c r="L118" s="34"/>
      <c r="M118" s="34"/>
      <c r="N118" s="36">
        <f t="shared" si="26"/>
        <v>0</v>
      </c>
      <c r="O118" s="36">
        <f t="shared" si="27"/>
        <v>0</v>
      </c>
      <c r="P118" s="37">
        <f t="shared" si="24"/>
        <v>0</v>
      </c>
      <c r="Q118" s="37">
        <f t="shared" si="25"/>
        <v>0</v>
      </c>
      <c r="R118" s="38">
        <f t="shared" si="28"/>
        <v>0</v>
      </c>
      <c r="S118" s="38">
        <f t="shared" si="29"/>
        <v>0</v>
      </c>
      <c r="T118" s="39">
        <f>IF(OR(E118="QS",B118=""),0,
VLOOKUP($S118,附表2_火險100RP地震非比例層調整係數!$B:$AF,MATCH($D118&amp;"a",附表2_火險100RP地震非比例層調整係數!$1:$1,0)-1,FALSE)
-IF($R118-1&lt;=0,0,VLOOKUP($R118-1,附表2_火險100RP地震非比例層調整係數!$B:$AF,MATCH($D118&amp;"a",附表2_火險100RP地震非比例層調整係數!$1:$1,0)-1,FALSE))
-VLOOKUP($S118,附表2_火險100RP地震非比例層調整係數!$B:$AF,MATCH($D118,附表2_火險100RP地震非比例層調整係數!$1:$1,0)-1,FALSE)*(S118/100-M118/G118)*100
-VLOOKUP($R118,附表2_火險100RP地震非比例層調整係數!$B:$AF,MATCH($D118,附表2_火險100RP地震非比例層調整係數!$1:$1,0)-1,FALSE)*(1-(R118/100-L118/G118)*100)
)</f>
        <v>0</v>
      </c>
      <c r="U118" s="39">
        <f>IF(OR(E118="QS",B118=""),0,
IF(C118="F",VLOOKUP($S118,附表2_火險200RP地震非比例層調整係數!$B:$AF,MATCH($D118&amp;"a",附表2_火險200RP地震非比例層調整係數!$1:$1,0)-1,FALSE)
-IF($R118-1&lt;=0,0,VLOOKUP($R118-1,附表2_火險200RP地震非比例層調整係數!$B:$AF,MATCH($D118&amp;"a",附表2_火險200RP地震非比例層調整係數!$1:$1,0)-1,FALSE))
-VLOOKUP($S118,附表2_火險200RP地震非比例層調整係數!$B:$AF,MATCH($D118,附表2_火險200RP地震非比例層調整係數!$1:$1,0)-1,FALSE)*(S118/100-M118/G118)*100
-VLOOKUP($R118,附表2_火險200RP地震非比例層調整係數!$B:$AF,MATCH($D118,附表2_火險200RP地震非比例層調整係數!$1:$1,0)-1,FALSE)*(1-(R118/100-L118/G118)*100),
IF(C118="E1",VLOOKUP($S118,附表2_工程險200RP地震非比例層調整係數!$B$1:$AF$101,MATCH($D118&amp;"a",附表2_工程險200RP地震非比例層調整係數!$1:$1,0)-1,FALSE)
-IF($R118-1&lt;=0,0,VLOOKUP($R118-1,附表2_工程險200RP地震非比例層調整係數!$B$1:$AF$101,MATCH($D118&amp;"a",附表2_工程險200RP地震非比例層調整係數!$1:$1,0)-1,FALSE))
-VLOOKUP($S118,附表2_工程險200RP地震非比例層調整係數!$B$1:$AF$101,MATCH($D118,附表2_工程險200RP地震非比例層調整係數!$1:$1,0)-1,FALSE)*(S118/100-M118/G118)*100
-VLOOKUP($R118,附表2_工程險200RP地震非比例層調整係數!$B$1:$AF$101,MATCH($D118,附表2_工程險200RP地震非比例層調整係數!$1:$1,0)-1,FALSE)*(1-(R118/100-L118/G118)*100),
IF(C118="E2",VLOOKUP($S118,附表2_工程險200RP地震非比例層調整係數!$B$111:$AF$211,MATCH($D118&amp;"a",附表2_工程險200RP地震非比例層調整係數!$1:$1,0)-1,FALSE)
-IF($R118-1&lt;=0,0,VLOOKUP($R118-1,附表2_工程險200RP地震非比例層調整係數!$B$111:$AF$211,MATCH($D118&amp;"a",附表2_工程險200RP地震非比例層調整係數!$1:$1,0)-1,FALSE))
-VLOOKUP($S118,附表2_工程險200RP地震非比例層調整係數!$B$111:$AF$211,MATCH($D118,附表2_工程險200RP地震非比例層調整係數!$1:$1,0)-1,FALSE)*(S118/100-M118/G118)*100
-VLOOKUP($R118,附表2_工程險200RP地震非比例層調整係數!$B$111:$AF$211,MATCH($D118,附表2_工程險200RP地震非比例層調整係數!$1:$1,0)-1,FALSE)*(1-(R118/100-L118/G118)*100),0))))</f>
        <v>0</v>
      </c>
      <c r="V118" s="40">
        <f t="shared" si="20"/>
        <v>0</v>
      </c>
      <c r="W118" s="40">
        <f t="shared" si="21"/>
        <v>0</v>
      </c>
      <c r="X118" s="40">
        <f t="shared" si="22"/>
        <v>0</v>
      </c>
      <c r="Y118" s="40">
        <f t="shared" si="23"/>
        <v>0</v>
      </c>
    </row>
    <row r="119" spans="1:25" s="8" customFormat="1" ht="15.75" x14ac:dyDescent="0.25">
      <c r="A119" s="32" t="str">
        <f t="shared" si="19"/>
        <v/>
      </c>
      <c r="B119" s="33"/>
      <c r="C119" s="33"/>
      <c r="D119" s="33"/>
      <c r="E119" s="34"/>
      <c r="F119" s="34"/>
      <c r="G119" s="35"/>
      <c r="H119" s="42"/>
      <c r="I119" s="42"/>
      <c r="J119" s="42"/>
      <c r="K119" s="42"/>
      <c r="L119" s="34"/>
      <c r="M119" s="34"/>
      <c r="N119" s="36">
        <f t="shared" si="26"/>
        <v>0</v>
      </c>
      <c r="O119" s="36">
        <f t="shared" si="27"/>
        <v>0</v>
      </c>
      <c r="P119" s="37">
        <f t="shared" si="24"/>
        <v>0</v>
      </c>
      <c r="Q119" s="37">
        <f t="shared" si="25"/>
        <v>0</v>
      </c>
      <c r="R119" s="38">
        <f t="shared" si="28"/>
        <v>0</v>
      </c>
      <c r="S119" s="38">
        <f t="shared" si="29"/>
        <v>0</v>
      </c>
      <c r="T119" s="39">
        <f>IF(OR(E119="QS",B119=""),0,
VLOOKUP($S119,附表2_火險100RP地震非比例層調整係數!$B:$AF,MATCH($D119&amp;"a",附表2_火險100RP地震非比例層調整係數!$1:$1,0)-1,FALSE)
-IF($R119-1&lt;=0,0,VLOOKUP($R119-1,附表2_火險100RP地震非比例層調整係數!$B:$AF,MATCH($D119&amp;"a",附表2_火險100RP地震非比例層調整係數!$1:$1,0)-1,FALSE))
-VLOOKUP($S119,附表2_火險100RP地震非比例層調整係數!$B:$AF,MATCH($D119,附表2_火險100RP地震非比例層調整係數!$1:$1,0)-1,FALSE)*(S119/100-M119/G119)*100
-VLOOKUP($R119,附表2_火險100RP地震非比例層調整係數!$B:$AF,MATCH($D119,附表2_火險100RP地震非比例層調整係數!$1:$1,0)-1,FALSE)*(1-(R119/100-L119/G119)*100)
)</f>
        <v>0</v>
      </c>
      <c r="U119" s="39">
        <f>IF(OR(E119="QS",B119=""),0,
IF(C119="F",VLOOKUP($S119,附表2_火險200RP地震非比例層調整係數!$B:$AF,MATCH($D119&amp;"a",附表2_火險200RP地震非比例層調整係數!$1:$1,0)-1,FALSE)
-IF($R119-1&lt;=0,0,VLOOKUP($R119-1,附表2_火險200RP地震非比例層調整係數!$B:$AF,MATCH($D119&amp;"a",附表2_火險200RP地震非比例層調整係數!$1:$1,0)-1,FALSE))
-VLOOKUP($S119,附表2_火險200RP地震非比例層調整係數!$B:$AF,MATCH($D119,附表2_火險200RP地震非比例層調整係數!$1:$1,0)-1,FALSE)*(S119/100-M119/G119)*100
-VLOOKUP($R119,附表2_火險200RP地震非比例層調整係數!$B:$AF,MATCH($D119,附表2_火險200RP地震非比例層調整係數!$1:$1,0)-1,FALSE)*(1-(R119/100-L119/G119)*100),
IF(C119="E1",VLOOKUP($S119,附表2_工程險200RP地震非比例層調整係數!$B$1:$AF$101,MATCH($D119&amp;"a",附表2_工程險200RP地震非比例層調整係數!$1:$1,0)-1,FALSE)
-IF($R119-1&lt;=0,0,VLOOKUP($R119-1,附表2_工程險200RP地震非比例層調整係數!$B$1:$AF$101,MATCH($D119&amp;"a",附表2_工程險200RP地震非比例層調整係數!$1:$1,0)-1,FALSE))
-VLOOKUP($S119,附表2_工程險200RP地震非比例層調整係數!$B$1:$AF$101,MATCH($D119,附表2_工程險200RP地震非比例層調整係數!$1:$1,0)-1,FALSE)*(S119/100-M119/G119)*100
-VLOOKUP($R119,附表2_工程險200RP地震非比例層調整係數!$B$1:$AF$101,MATCH($D119,附表2_工程險200RP地震非比例層調整係數!$1:$1,0)-1,FALSE)*(1-(R119/100-L119/G119)*100),
IF(C119="E2",VLOOKUP($S119,附表2_工程險200RP地震非比例層調整係數!$B$111:$AF$211,MATCH($D119&amp;"a",附表2_工程險200RP地震非比例層調整係數!$1:$1,0)-1,FALSE)
-IF($R119-1&lt;=0,0,VLOOKUP($R119-1,附表2_工程險200RP地震非比例層調整係數!$B$111:$AF$211,MATCH($D119&amp;"a",附表2_工程險200RP地震非比例層調整係數!$1:$1,0)-1,FALSE))
-VLOOKUP($S119,附表2_工程險200RP地震非比例層調整係數!$B$111:$AF$211,MATCH($D119,附表2_工程險200RP地震非比例層調整係數!$1:$1,0)-1,FALSE)*(S119/100-M119/G119)*100
-VLOOKUP($R119,附表2_工程險200RP地震非比例層調整係數!$B$111:$AF$211,MATCH($D119,附表2_工程險200RP地震非比例層調整係數!$1:$1,0)-1,FALSE)*(1-(R119/100-L119/G119)*100),0))))</f>
        <v>0</v>
      </c>
      <c r="V119" s="40">
        <f t="shared" si="20"/>
        <v>0</v>
      </c>
      <c r="W119" s="40">
        <f t="shared" si="21"/>
        <v>0</v>
      </c>
      <c r="X119" s="40">
        <f t="shared" si="22"/>
        <v>0</v>
      </c>
      <c r="Y119" s="40">
        <f t="shared" si="23"/>
        <v>0</v>
      </c>
    </row>
    <row r="120" spans="1:25" s="8" customFormat="1" ht="15.75" x14ac:dyDescent="0.25">
      <c r="A120" s="32" t="str">
        <f t="shared" si="19"/>
        <v/>
      </c>
      <c r="B120" s="33"/>
      <c r="C120" s="33"/>
      <c r="D120" s="33"/>
      <c r="E120" s="34"/>
      <c r="F120" s="34"/>
      <c r="G120" s="35"/>
      <c r="H120" s="42"/>
      <c r="I120" s="42"/>
      <c r="J120" s="42"/>
      <c r="K120" s="42"/>
      <c r="L120" s="34"/>
      <c r="M120" s="34"/>
      <c r="N120" s="36">
        <f t="shared" si="26"/>
        <v>0</v>
      </c>
      <c r="O120" s="36">
        <f t="shared" si="27"/>
        <v>0</v>
      </c>
      <c r="P120" s="37">
        <f t="shared" si="24"/>
        <v>0</v>
      </c>
      <c r="Q120" s="37">
        <f t="shared" si="25"/>
        <v>0</v>
      </c>
      <c r="R120" s="38">
        <f t="shared" si="28"/>
        <v>0</v>
      </c>
      <c r="S120" s="38">
        <f t="shared" si="29"/>
        <v>0</v>
      </c>
      <c r="T120" s="39">
        <f>IF(OR(E120="QS",B120=""),0,
VLOOKUP($S120,附表2_火險100RP地震非比例層調整係數!$B:$AF,MATCH($D120&amp;"a",附表2_火險100RP地震非比例層調整係數!$1:$1,0)-1,FALSE)
-IF($R120-1&lt;=0,0,VLOOKUP($R120-1,附表2_火險100RP地震非比例層調整係數!$B:$AF,MATCH($D120&amp;"a",附表2_火險100RP地震非比例層調整係數!$1:$1,0)-1,FALSE))
-VLOOKUP($S120,附表2_火險100RP地震非比例層調整係數!$B:$AF,MATCH($D120,附表2_火險100RP地震非比例層調整係數!$1:$1,0)-1,FALSE)*(S120/100-M120/G120)*100
-VLOOKUP($R120,附表2_火險100RP地震非比例層調整係數!$B:$AF,MATCH($D120,附表2_火險100RP地震非比例層調整係數!$1:$1,0)-1,FALSE)*(1-(R120/100-L120/G120)*100)
)</f>
        <v>0</v>
      </c>
      <c r="U120" s="39">
        <f>IF(OR(E120="QS",B120=""),0,
IF(C120="F",VLOOKUP($S120,附表2_火險200RP地震非比例層調整係數!$B:$AF,MATCH($D120&amp;"a",附表2_火險200RP地震非比例層調整係數!$1:$1,0)-1,FALSE)
-IF($R120-1&lt;=0,0,VLOOKUP($R120-1,附表2_火險200RP地震非比例層調整係數!$B:$AF,MATCH($D120&amp;"a",附表2_火險200RP地震非比例層調整係數!$1:$1,0)-1,FALSE))
-VLOOKUP($S120,附表2_火險200RP地震非比例層調整係數!$B:$AF,MATCH($D120,附表2_火險200RP地震非比例層調整係數!$1:$1,0)-1,FALSE)*(S120/100-M120/G120)*100
-VLOOKUP($R120,附表2_火險200RP地震非比例層調整係數!$B:$AF,MATCH($D120,附表2_火險200RP地震非比例層調整係數!$1:$1,0)-1,FALSE)*(1-(R120/100-L120/G120)*100),
IF(C120="E1",VLOOKUP($S120,附表2_工程險200RP地震非比例層調整係數!$B$1:$AF$101,MATCH($D120&amp;"a",附表2_工程險200RP地震非比例層調整係數!$1:$1,0)-1,FALSE)
-IF($R120-1&lt;=0,0,VLOOKUP($R120-1,附表2_工程險200RP地震非比例層調整係數!$B$1:$AF$101,MATCH($D120&amp;"a",附表2_工程險200RP地震非比例層調整係數!$1:$1,0)-1,FALSE))
-VLOOKUP($S120,附表2_工程險200RP地震非比例層調整係數!$B$1:$AF$101,MATCH($D120,附表2_工程險200RP地震非比例層調整係數!$1:$1,0)-1,FALSE)*(S120/100-M120/G120)*100
-VLOOKUP($R120,附表2_工程險200RP地震非比例層調整係數!$B$1:$AF$101,MATCH($D120,附表2_工程險200RP地震非比例層調整係數!$1:$1,0)-1,FALSE)*(1-(R120/100-L120/G120)*100),
IF(C120="E2",VLOOKUP($S120,附表2_工程險200RP地震非比例層調整係數!$B$111:$AF$211,MATCH($D120&amp;"a",附表2_工程險200RP地震非比例層調整係數!$1:$1,0)-1,FALSE)
-IF($R120-1&lt;=0,0,VLOOKUP($R120-1,附表2_工程險200RP地震非比例層調整係數!$B$111:$AF$211,MATCH($D120&amp;"a",附表2_工程險200RP地震非比例層調整係數!$1:$1,0)-1,FALSE))
-VLOOKUP($S120,附表2_工程險200RP地震非比例層調整係數!$B$111:$AF$211,MATCH($D120,附表2_工程險200RP地震非比例層調整係數!$1:$1,0)-1,FALSE)*(S120/100-M120/G120)*100
-VLOOKUP($R120,附表2_工程險200RP地震非比例層調整係數!$B$111:$AF$211,MATCH($D120,附表2_工程險200RP地震非比例層調整係數!$1:$1,0)-1,FALSE)*(1-(R120/100-L120/G120)*100),0))))</f>
        <v>0</v>
      </c>
      <c r="V120" s="40">
        <f t="shared" si="20"/>
        <v>0</v>
      </c>
      <c r="W120" s="40">
        <f t="shared" si="21"/>
        <v>0</v>
      </c>
      <c r="X120" s="40">
        <f t="shared" si="22"/>
        <v>0</v>
      </c>
      <c r="Y120" s="40">
        <f t="shared" si="23"/>
        <v>0</v>
      </c>
    </row>
    <row r="121" spans="1:25" s="8" customFormat="1" ht="15.75" x14ac:dyDescent="0.25">
      <c r="A121" s="32" t="str">
        <f t="shared" si="19"/>
        <v/>
      </c>
      <c r="B121" s="33"/>
      <c r="C121" s="33"/>
      <c r="D121" s="33"/>
      <c r="E121" s="34"/>
      <c r="F121" s="34"/>
      <c r="G121" s="35"/>
      <c r="H121" s="42"/>
      <c r="I121" s="42"/>
      <c r="J121" s="42"/>
      <c r="K121" s="42"/>
      <c r="L121" s="34"/>
      <c r="M121" s="34"/>
      <c r="N121" s="36">
        <f t="shared" si="26"/>
        <v>0</v>
      </c>
      <c r="O121" s="36">
        <f t="shared" si="27"/>
        <v>0</v>
      </c>
      <c r="P121" s="37">
        <f t="shared" si="24"/>
        <v>0</v>
      </c>
      <c r="Q121" s="37">
        <f t="shared" si="25"/>
        <v>0</v>
      </c>
      <c r="R121" s="38">
        <f t="shared" si="28"/>
        <v>0</v>
      </c>
      <c r="S121" s="38">
        <f t="shared" si="29"/>
        <v>0</v>
      </c>
      <c r="T121" s="39">
        <f>IF(OR(E121="QS",B121=""),0,
VLOOKUP($S121,附表2_火險100RP地震非比例層調整係數!$B:$AF,MATCH($D121&amp;"a",附表2_火險100RP地震非比例層調整係數!$1:$1,0)-1,FALSE)
-IF($R121-1&lt;=0,0,VLOOKUP($R121-1,附表2_火險100RP地震非比例層調整係數!$B:$AF,MATCH($D121&amp;"a",附表2_火險100RP地震非比例層調整係數!$1:$1,0)-1,FALSE))
-VLOOKUP($S121,附表2_火險100RP地震非比例層調整係數!$B:$AF,MATCH($D121,附表2_火險100RP地震非比例層調整係數!$1:$1,0)-1,FALSE)*(S121/100-M121/G121)*100
-VLOOKUP($R121,附表2_火險100RP地震非比例層調整係數!$B:$AF,MATCH($D121,附表2_火險100RP地震非比例層調整係數!$1:$1,0)-1,FALSE)*(1-(R121/100-L121/G121)*100)
)</f>
        <v>0</v>
      </c>
      <c r="U121" s="39">
        <f>IF(OR(E121="QS",B121=""),0,
IF(C121="F",VLOOKUP($S121,附表2_火險200RP地震非比例層調整係數!$B:$AF,MATCH($D121&amp;"a",附表2_火險200RP地震非比例層調整係數!$1:$1,0)-1,FALSE)
-IF($R121-1&lt;=0,0,VLOOKUP($R121-1,附表2_火險200RP地震非比例層調整係數!$B:$AF,MATCH($D121&amp;"a",附表2_火險200RP地震非比例層調整係數!$1:$1,0)-1,FALSE))
-VLOOKUP($S121,附表2_火險200RP地震非比例層調整係數!$B:$AF,MATCH($D121,附表2_火險200RP地震非比例層調整係數!$1:$1,0)-1,FALSE)*(S121/100-M121/G121)*100
-VLOOKUP($R121,附表2_火險200RP地震非比例層調整係數!$B:$AF,MATCH($D121,附表2_火險200RP地震非比例層調整係數!$1:$1,0)-1,FALSE)*(1-(R121/100-L121/G121)*100),
IF(C121="E1",VLOOKUP($S121,附表2_工程險200RP地震非比例層調整係數!$B$1:$AF$101,MATCH($D121&amp;"a",附表2_工程險200RP地震非比例層調整係數!$1:$1,0)-1,FALSE)
-IF($R121-1&lt;=0,0,VLOOKUP($R121-1,附表2_工程險200RP地震非比例層調整係數!$B$1:$AF$101,MATCH($D121&amp;"a",附表2_工程險200RP地震非比例層調整係數!$1:$1,0)-1,FALSE))
-VLOOKUP($S121,附表2_工程險200RP地震非比例層調整係數!$B$1:$AF$101,MATCH($D121,附表2_工程險200RP地震非比例層調整係數!$1:$1,0)-1,FALSE)*(S121/100-M121/G121)*100
-VLOOKUP($R121,附表2_工程險200RP地震非比例層調整係數!$B$1:$AF$101,MATCH($D121,附表2_工程險200RP地震非比例層調整係數!$1:$1,0)-1,FALSE)*(1-(R121/100-L121/G121)*100),
IF(C121="E2",VLOOKUP($S121,附表2_工程險200RP地震非比例層調整係數!$B$111:$AF$211,MATCH($D121&amp;"a",附表2_工程險200RP地震非比例層調整係數!$1:$1,0)-1,FALSE)
-IF($R121-1&lt;=0,0,VLOOKUP($R121-1,附表2_工程險200RP地震非比例層調整係數!$B$111:$AF$211,MATCH($D121&amp;"a",附表2_工程險200RP地震非比例層調整係數!$1:$1,0)-1,FALSE))
-VLOOKUP($S121,附表2_工程險200RP地震非比例層調整係數!$B$111:$AF$211,MATCH($D121,附表2_工程險200RP地震非比例層調整係數!$1:$1,0)-1,FALSE)*(S121/100-M121/G121)*100
-VLOOKUP($R121,附表2_工程險200RP地震非比例層調整係數!$B$111:$AF$211,MATCH($D121,附表2_工程險200RP地震非比例層調整係數!$1:$1,0)-1,FALSE)*(1-(R121/100-L121/G121)*100),0))))</f>
        <v>0</v>
      </c>
      <c r="V121" s="40">
        <f t="shared" si="20"/>
        <v>0</v>
      </c>
      <c r="W121" s="40">
        <f t="shared" si="21"/>
        <v>0</v>
      </c>
      <c r="X121" s="40">
        <f t="shared" si="22"/>
        <v>0</v>
      </c>
      <c r="Y121" s="40">
        <f t="shared" si="23"/>
        <v>0</v>
      </c>
    </row>
    <row r="122" spans="1:25" s="8" customFormat="1" ht="15.75" x14ac:dyDescent="0.25">
      <c r="A122" s="32" t="str">
        <f t="shared" si="19"/>
        <v/>
      </c>
      <c r="B122" s="33"/>
      <c r="C122" s="33"/>
      <c r="D122" s="33"/>
      <c r="E122" s="34"/>
      <c r="F122" s="34"/>
      <c r="G122" s="35"/>
      <c r="H122" s="42"/>
      <c r="I122" s="42"/>
      <c r="J122" s="42"/>
      <c r="K122" s="42"/>
      <c r="L122" s="34"/>
      <c r="M122" s="34"/>
      <c r="N122" s="36">
        <f t="shared" si="26"/>
        <v>0</v>
      </c>
      <c r="O122" s="36">
        <f t="shared" si="27"/>
        <v>0</v>
      </c>
      <c r="P122" s="37">
        <f t="shared" si="24"/>
        <v>0</v>
      </c>
      <c r="Q122" s="37">
        <f t="shared" si="25"/>
        <v>0</v>
      </c>
      <c r="R122" s="38">
        <f t="shared" si="28"/>
        <v>0</v>
      </c>
      <c r="S122" s="38">
        <f t="shared" si="29"/>
        <v>0</v>
      </c>
      <c r="T122" s="39">
        <f>IF(OR(E122="QS",B122=""),0,
VLOOKUP($S122,附表2_火險100RP地震非比例層調整係數!$B:$AF,MATCH($D122&amp;"a",附表2_火險100RP地震非比例層調整係數!$1:$1,0)-1,FALSE)
-IF($R122-1&lt;=0,0,VLOOKUP($R122-1,附表2_火險100RP地震非比例層調整係數!$B:$AF,MATCH($D122&amp;"a",附表2_火險100RP地震非比例層調整係數!$1:$1,0)-1,FALSE))
-VLOOKUP($S122,附表2_火險100RP地震非比例層調整係數!$B:$AF,MATCH($D122,附表2_火險100RP地震非比例層調整係數!$1:$1,0)-1,FALSE)*(S122/100-M122/G122)*100
-VLOOKUP($R122,附表2_火險100RP地震非比例層調整係數!$B:$AF,MATCH($D122,附表2_火險100RP地震非比例層調整係數!$1:$1,0)-1,FALSE)*(1-(R122/100-L122/G122)*100)
)</f>
        <v>0</v>
      </c>
      <c r="U122" s="39">
        <f>IF(OR(E122="QS",B122=""),0,
IF(C122="F",VLOOKUP($S122,附表2_火險200RP地震非比例層調整係數!$B:$AF,MATCH($D122&amp;"a",附表2_火險200RP地震非比例層調整係數!$1:$1,0)-1,FALSE)
-IF($R122-1&lt;=0,0,VLOOKUP($R122-1,附表2_火險200RP地震非比例層調整係數!$B:$AF,MATCH($D122&amp;"a",附表2_火險200RP地震非比例層調整係數!$1:$1,0)-1,FALSE))
-VLOOKUP($S122,附表2_火險200RP地震非比例層調整係數!$B:$AF,MATCH($D122,附表2_火險200RP地震非比例層調整係數!$1:$1,0)-1,FALSE)*(S122/100-M122/G122)*100
-VLOOKUP($R122,附表2_火險200RP地震非比例層調整係數!$B:$AF,MATCH($D122,附表2_火險200RP地震非比例層調整係數!$1:$1,0)-1,FALSE)*(1-(R122/100-L122/G122)*100),
IF(C122="E1",VLOOKUP($S122,附表2_工程險200RP地震非比例層調整係數!$B$1:$AF$101,MATCH($D122&amp;"a",附表2_工程險200RP地震非比例層調整係數!$1:$1,0)-1,FALSE)
-IF($R122-1&lt;=0,0,VLOOKUP($R122-1,附表2_工程險200RP地震非比例層調整係數!$B$1:$AF$101,MATCH($D122&amp;"a",附表2_工程險200RP地震非比例層調整係數!$1:$1,0)-1,FALSE))
-VLOOKUP($S122,附表2_工程險200RP地震非比例層調整係數!$B$1:$AF$101,MATCH($D122,附表2_工程險200RP地震非比例層調整係數!$1:$1,0)-1,FALSE)*(S122/100-M122/G122)*100
-VLOOKUP($R122,附表2_工程險200RP地震非比例層調整係數!$B$1:$AF$101,MATCH($D122,附表2_工程險200RP地震非比例層調整係數!$1:$1,0)-1,FALSE)*(1-(R122/100-L122/G122)*100),
IF(C122="E2",VLOOKUP($S122,附表2_工程險200RP地震非比例層調整係數!$B$111:$AF$211,MATCH($D122&amp;"a",附表2_工程險200RP地震非比例層調整係數!$1:$1,0)-1,FALSE)
-IF($R122-1&lt;=0,0,VLOOKUP($R122-1,附表2_工程險200RP地震非比例層調整係數!$B$111:$AF$211,MATCH($D122&amp;"a",附表2_工程險200RP地震非比例層調整係數!$1:$1,0)-1,FALSE))
-VLOOKUP($S122,附表2_工程險200RP地震非比例層調整係數!$B$111:$AF$211,MATCH($D122,附表2_工程險200RP地震非比例層調整係數!$1:$1,0)-1,FALSE)*(S122/100-M122/G122)*100
-VLOOKUP($R122,附表2_工程險200RP地震非比例層調整係數!$B$111:$AF$211,MATCH($D122,附表2_工程險200RP地震非比例層調整係數!$1:$1,0)-1,FALSE)*(1-(R122/100-L122/G122)*100),0))))</f>
        <v>0</v>
      </c>
      <c r="V122" s="40">
        <f t="shared" si="20"/>
        <v>0</v>
      </c>
      <c r="W122" s="40">
        <f t="shared" si="21"/>
        <v>0</v>
      </c>
      <c r="X122" s="40">
        <f t="shared" si="22"/>
        <v>0</v>
      </c>
      <c r="Y122" s="40">
        <f t="shared" si="23"/>
        <v>0</v>
      </c>
    </row>
    <row r="123" spans="1:25" s="8" customFormat="1" ht="15.75" x14ac:dyDescent="0.25">
      <c r="A123" s="32" t="str">
        <f t="shared" si="19"/>
        <v/>
      </c>
      <c r="B123" s="33"/>
      <c r="C123" s="33"/>
      <c r="D123" s="33"/>
      <c r="E123" s="34"/>
      <c r="F123" s="34"/>
      <c r="G123" s="35"/>
      <c r="H123" s="42"/>
      <c r="I123" s="42"/>
      <c r="J123" s="42"/>
      <c r="K123" s="42"/>
      <c r="L123" s="34"/>
      <c r="M123" s="34"/>
      <c r="N123" s="36">
        <f t="shared" si="26"/>
        <v>0</v>
      </c>
      <c r="O123" s="36">
        <f t="shared" si="27"/>
        <v>0</v>
      </c>
      <c r="P123" s="37">
        <f t="shared" si="24"/>
        <v>0</v>
      </c>
      <c r="Q123" s="37">
        <f t="shared" si="25"/>
        <v>0</v>
      </c>
      <c r="R123" s="38">
        <f t="shared" si="28"/>
        <v>0</v>
      </c>
      <c r="S123" s="38">
        <f t="shared" si="29"/>
        <v>0</v>
      </c>
      <c r="T123" s="39">
        <f>IF(OR(E123="QS",B123=""),0,
VLOOKUP($S123,附表2_火險100RP地震非比例層調整係數!$B:$AF,MATCH($D123&amp;"a",附表2_火險100RP地震非比例層調整係數!$1:$1,0)-1,FALSE)
-IF($R123-1&lt;=0,0,VLOOKUP($R123-1,附表2_火險100RP地震非比例層調整係數!$B:$AF,MATCH($D123&amp;"a",附表2_火險100RP地震非比例層調整係數!$1:$1,0)-1,FALSE))
-VLOOKUP($S123,附表2_火險100RP地震非比例層調整係數!$B:$AF,MATCH($D123,附表2_火險100RP地震非比例層調整係數!$1:$1,0)-1,FALSE)*(S123/100-M123/G123)*100
-VLOOKUP($R123,附表2_火險100RP地震非比例層調整係數!$B:$AF,MATCH($D123,附表2_火險100RP地震非比例層調整係數!$1:$1,0)-1,FALSE)*(1-(R123/100-L123/G123)*100)
)</f>
        <v>0</v>
      </c>
      <c r="U123" s="39">
        <f>IF(OR(E123="QS",B123=""),0,
IF(C123="F",VLOOKUP($S123,附表2_火險200RP地震非比例層調整係數!$B:$AF,MATCH($D123&amp;"a",附表2_火險200RP地震非比例層調整係數!$1:$1,0)-1,FALSE)
-IF($R123-1&lt;=0,0,VLOOKUP($R123-1,附表2_火險200RP地震非比例層調整係數!$B:$AF,MATCH($D123&amp;"a",附表2_火險200RP地震非比例層調整係數!$1:$1,0)-1,FALSE))
-VLOOKUP($S123,附表2_火險200RP地震非比例層調整係數!$B:$AF,MATCH($D123,附表2_火險200RP地震非比例層調整係數!$1:$1,0)-1,FALSE)*(S123/100-M123/G123)*100
-VLOOKUP($R123,附表2_火險200RP地震非比例層調整係數!$B:$AF,MATCH($D123,附表2_火險200RP地震非比例層調整係數!$1:$1,0)-1,FALSE)*(1-(R123/100-L123/G123)*100),
IF(C123="E1",VLOOKUP($S123,附表2_工程險200RP地震非比例層調整係數!$B$1:$AF$101,MATCH($D123&amp;"a",附表2_工程險200RP地震非比例層調整係數!$1:$1,0)-1,FALSE)
-IF($R123-1&lt;=0,0,VLOOKUP($R123-1,附表2_工程險200RP地震非比例層調整係數!$B$1:$AF$101,MATCH($D123&amp;"a",附表2_工程險200RP地震非比例層調整係數!$1:$1,0)-1,FALSE))
-VLOOKUP($S123,附表2_工程險200RP地震非比例層調整係數!$B$1:$AF$101,MATCH($D123,附表2_工程險200RP地震非比例層調整係數!$1:$1,0)-1,FALSE)*(S123/100-M123/G123)*100
-VLOOKUP($R123,附表2_工程險200RP地震非比例層調整係數!$B$1:$AF$101,MATCH($D123,附表2_工程險200RP地震非比例層調整係數!$1:$1,0)-1,FALSE)*(1-(R123/100-L123/G123)*100),
IF(C123="E2",VLOOKUP($S123,附表2_工程險200RP地震非比例層調整係數!$B$111:$AF$211,MATCH($D123&amp;"a",附表2_工程險200RP地震非比例層調整係數!$1:$1,0)-1,FALSE)
-IF($R123-1&lt;=0,0,VLOOKUP($R123-1,附表2_工程險200RP地震非比例層調整係數!$B$111:$AF$211,MATCH($D123&amp;"a",附表2_工程險200RP地震非比例層調整係數!$1:$1,0)-1,FALSE))
-VLOOKUP($S123,附表2_工程險200RP地震非比例層調整係數!$B$111:$AF$211,MATCH($D123,附表2_工程險200RP地震非比例層調整係數!$1:$1,0)-1,FALSE)*(S123/100-M123/G123)*100
-VLOOKUP($R123,附表2_工程險200RP地震非比例層調整係數!$B$111:$AF$211,MATCH($D123,附表2_工程險200RP地震非比例層調整係數!$1:$1,0)-1,FALSE)*(1-(R123/100-L123/G123)*100),0))))</f>
        <v>0</v>
      </c>
      <c r="V123" s="40">
        <f t="shared" si="20"/>
        <v>0</v>
      </c>
      <c r="W123" s="40">
        <f t="shared" si="21"/>
        <v>0</v>
      </c>
      <c r="X123" s="40">
        <f t="shared" si="22"/>
        <v>0</v>
      </c>
      <c r="Y123" s="40">
        <f t="shared" si="23"/>
        <v>0</v>
      </c>
    </row>
    <row r="124" spans="1:25" s="8" customFormat="1" ht="15.75" x14ac:dyDescent="0.25">
      <c r="A124" s="32" t="str">
        <f t="shared" si="19"/>
        <v/>
      </c>
      <c r="B124" s="33"/>
      <c r="C124" s="33"/>
      <c r="D124" s="33"/>
      <c r="E124" s="34"/>
      <c r="F124" s="34"/>
      <c r="G124" s="35"/>
      <c r="H124" s="42"/>
      <c r="I124" s="42"/>
      <c r="J124" s="42"/>
      <c r="K124" s="42"/>
      <c r="L124" s="34"/>
      <c r="M124" s="34"/>
      <c r="N124" s="36">
        <f t="shared" si="26"/>
        <v>0</v>
      </c>
      <c r="O124" s="36">
        <f t="shared" si="27"/>
        <v>0</v>
      </c>
      <c r="P124" s="37">
        <f t="shared" si="24"/>
        <v>0</v>
      </c>
      <c r="Q124" s="37">
        <f t="shared" si="25"/>
        <v>0</v>
      </c>
      <c r="R124" s="38">
        <f t="shared" si="28"/>
        <v>0</v>
      </c>
      <c r="S124" s="38">
        <f t="shared" si="29"/>
        <v>0</v>
      </c>
      <c r="T124" s="39">
        <f>IF(OR(E124="QS",B124=""),0,
VLOOKUP($S124,附表2_火險100RP地震非比例層調整係數!$B:$AF,MATCH($D124&amp;"a",附表2_火險100RP地震非比例層調整係數!$1:$1,0)-1,FALSE)
-IF($R124-1&lt;=0,0,VLOOKUP($R124-1,附表2_火險100RP地震非比例層調整係數!$B:$AF,MATCH($D124&amp;"a",附表2_火險100RP地震非比例層調整係數!$1:$1,0)-1,FALSE))
-VLOOKUP($S124,附表2_火險100RP地震非比例層調整係數!$B:$AF,MATCH($D124,附表2_火險100RP地震非比例層調整係數!$1:$1,0)-1,FALSE)*(S124/100-M124/G124)*100
-VLOOKUP($R124,附表2_火險100RP地震非比例層調整係數!$B:$AF,MATCH($D124,附表2_火險100RP地震非比例層調整係數!$1:$1,0)-1,FALSE)*(1-(R124/100-L124/G124)*100)
)</f>
        <v>0</v>
      </c>
      <c r="U124" s="39">
        <f>IF(OR(E124="QS",B124=""),0,
IF(C124="F",VLOOKUP($S124,附表2_火險200RP地震非比例層調整係數!$B:$AF,MATCH($D124&amp;"a",附表2_火險200RP地震非比例層調整係數!$1:$1,0)-1,FALSE)
-IF($R124-1&lt;=0,0,VLOOKUP($R124-1,附表2_火險200RP地震非比例層調整係數!$B:$AF,MATCH($D124&amp;"a",附表2_火險200RP地震非比例層調整係數!$1:$1,0)-1,FALSE))
-VLOOKUP($S124,附表2_火險200RP地震非比例層調整係數!$B:$AF,MATCH($D124,附表2_火險200RP地震非比例層調整係數!$1:$1,0)-1,FALSE)*(S124/100-M124/G124)*100
-VLOOKUP($R124,附表2_火險200RP地震非比例層調整係數!$B:$AF,MATCH($D124,附表2_火險200RP地震非比例層調整係數!$1:$1,0)-1,FALSE)*(1-(R124/100-L124/G124)*100),
IF(C124="E1",VLOOKUP($S124,附表2_工程險200RP地震非比例層調整係數!$B$1:$AF$101,MATCH($D124&amp;"a",附表2_工程險200RP地震非比例層調整係數!$1:$1,0)-1,FALSE)
-IF($R124-1&lt;=0,0,VLOOKUP($R124-1,附表2_工程險200RP地震非比例層調整係數!$B$1:$AF$101,MATCH($D124&amp;"a",附表2_工程險200RP地震非比例層調整係數!$1:$1,0)-1,FALSE))
-VLOOKUP($S124,附表2_工程險200RP地震非比例層調整係數!$B$1:$AF$101,MATCH($D124,附表2_工程險200RP地震非比例層調整係數!$1:$1,0)-1,FALSE)*(S124/100-M124/G124)*100
-VLOOKUP($R124,附表2_工程險200RP地震非比例層調整係數!$B$1:$AF$101,MATCH($D124,附表2_工程險200RP地震非比例層調整係數!$1:$1,0)-1,FALSE)*(1-(R124/100-L124/G124)*100),
IF(C124="E2",VLOOKUP($S124,附表2_工程險200RP地震非比例層調整係數!$B$111:$AF$211,MATCH($D124&amp;"a",附表2_工程險200RP地震非比例層調整係數!$1:$1,0)-1,FALSE)
-IF($R124-1&lt;=0,0,VLOOKUP($R124-1,附表2_工程險200RP地震非比例層調整係數!$B$111:$AF$211,MATCH($D124&amp;"a",附表2_工程險200RP地震非比例層調整係數!$1:$1,0)-1,FALSE))
-VLOOKUP($S124,附表2_工程險200RP地震非比例層調整係數!$B$111:$AF$211,MATCH($D124,附表2_工程險200RP地震非比例層調整係數!$1:$1,0)-1,FALSE)*(S124/100-M124/G124)*100
-VLOOKUP($R124,附表2_工程險200RP地震非比例層調整係數!$B$111:$AF$211,MATCH($D124,附表2_工程險200RP地震非比例層調整係數!$1:$1,0)-1,FALSE)*(1-(R124/100-L124/G124)*100),0))))</f>
        <v>0</v>
      </c>
      <c r="V124" s="40">
        <f t="shared" si="20"/>
        <v>0</v>
      </c>
      <c r="W124" s="40">
        <f t="shared" si="21"/>
        <v>0</v>
      </c>
      <c r="X124" s="40">
        <f t="shared" si="22"/>
        <v>0</v>
      </c>
      <c r="Y124" s="40">
        <f t="shared" si="23"/>
        <v>0</v>
      </c>
    </row>
    <row r="125" spans="1:25" s="8" customFormat="1" ht="15.75" x14ac:dyDescent="0.25">
      <c r="A125" s="32" t="str">
        <f t="shared" si="19"/>
        <v/>
      </c>
      <c r="B125" s="33"/>
      <c r="C125" s="33"/>
      <c r="D125" s="33"/>
      <c r="E125" s="34"/>
      <c r="F125" s="34"/>
      <c r="G125" s="35"/>
      <c r="H125" s="42"/>
      <c r="I125" s="42"/>
      <c r="J125" s="42"/>
      <c r="K125" s="42"/>
      <c r="L125" s="34"/>
      <c r="M125" s="34"/>
      <c r="N125" s="36">
        <f t="shared" si="26"/>
        <v>0</v>
      </c>
      <c r="O125" s="36">
        <f t="shared" si="27"/>
        <v>0</v>
      </c>
      <c r="P125" s="37">
        <f t="shared" si="24"/>
        <v>0</v>
      </c>
      <c r="Q125" s="37">
        <f t="shared" si="25"/>
        <v>0</v>
      </c>
      <c r="R125" s="38">
        <f t="shared" si="28"/>
        <v>0</v>
      </c>
      <c r="S125" s="38">
        <f t="shared" si="29"/>
        <v>0</v>
      </c>
      <c r="T125" s="39">
        <f>IF(OR(E125="QS",B125=""),0,
VLOOKUP($S125,附表2_火險100RP地震非比例層調整係數!$B:$AF,MATCH($D125&amp;"a",附表2_火險100RP地震非比例層調整係數!$1:$1,0)-1,FALSE)
-IF($R125-1&lt;=0,0,VLOOKUP($R125-1,附表2_火險100RP地震非比例層調整係數!$B:$AF,MATCH($D125&amp;"a",附表2_火險100RP地震非比例層調整係數!$1:$1,0)-1,FALSE))
-VLOOKUP($S125,附表2_火險100RP地震非比例層調整係數!$B:$AF,MATCH($D125,附表2_火險100RP地震非比例層調整係數!$1:$1,0)-1,FALSE)*(S125/100-M125/G125)*100
-VLOOKUP($R125,附表2_火險100RP地震非比例層調整係數!$B:$AF,MATCH($D125,附表2_火險100RP地震非比例層調整係數!$1:$1,0)-1,FALSE)*(1-(R125/100-L125/G125)*100)
)</f>
        <v>0</v>
      </c>
      <c r="U125" s="39">
        <f>IF(OR(E125="QS",B125=""),0,
IF(C125="F",VLOOKUP($S125,附表2_火險200RP地震非比例層調整係數!$B:$AF,MATCH($D125&amp;"a",附表2_火險200RP地震非比例層調整係數!$1:$1,0)-1,FALSE)
-IF($R125-1&lt;=0,0,VLOOKUP($R125-1,附表2_火險200RP地震非比例層調整係數!$B:$AF,MATCH($D125&amp;"a",附表2_火險200RP地震非比例層調整係數!$1:$1,0)-1,FALSE))
-VLOOKUP($S125,附表2_火險200RP地震非比例層調整係數!$B:$AF,MATCH($D125,附表2_火險200RP地震非比例層調整係數!$1:$1,0)-1,FALSE)*(S125/100-M125/G125)*100
-VLOOKUP($R125,附表2_火險200RP地震非比例層調整係數!$B:$AF,MATCH($D125,附表2_火險200RP地震非比例層調整係數!$1:$1,0)-1,FALSE)*(1-(R125/100-L125/G125)*100),
IF(C125="E1",VLOOKUP($S125,附表2_工程險200RP地震非比例層調整係數!$B$1:$AF$101,MATCH($D125&amp;"a",附表2_工程險200RP地震非比例層調整係數!$1:$1,0)-1,FALSE)
-IF($R125-1&lt;=0,0,VLOOKUP($R125-1,附表2_工程險200RP地震非比例層調整係數!$B$1:$AF$101,MATCH($D125&amp;"a",附表2_工程險200RP地震非比例層調整係數!$1:$1,0)-1,FALSE))
-VLOOKUP($S125,附表2_工程險200RP地震非比例層調整係數!$B$1:$AF$101,MATCH($D125,附表2_工程險200RP地震非比例層調整係數!$1:$1,0)-1,FALSE)*(S125/100-M125/G125)*100
-VLOOKUP($R125,附表2_工程險200RP地震非比例層調整係數!$B$1:$AF$101,MATCH($D125,附表2_工程險200RP地震非比例層調整係數!$1:$1,0)-1,FALSE)*(1-(R125/100-L125/G125)*100),
IF(C125="E2",VLOOKUP($S125,附表2_工程險200RP地震非比例層調整係數!$B$111:$AF$211,MATCH($D125&amp;"a",附表2_工程險200RP地震非比例層調整係數!$1:$1,0)-1,FALSE)
-IF($R125-1&lt;=0,0,VLOOKUP($R125-1,附表2_工程險200RP地震非比例層調整係數!$B$111:$AF$211,MATCH($D125&amp;"a",附表2_工程險200RP地震非比例層調整係數!$1:$1,0)-1,FALSE))
-VLOOKUP($S125,附表2_工程險200RP地震非比例層調整係數!$B$111:$AF$211,MATCH($D125,附表2_工程險200RP地震非比例層調整係數!$1:$1,0)-1,FALSE)*(S125/100-M125/G125)*100
-VLOOKUP($R125,附表2_工程險200RP地震非比例層調整係數!$B$111:$AF$211,MATCH($D125,附表2_工程險200RP地震非比例層調整係數!$1:$1,0)-1,FALSE)*(1-(R125/100-L125/G125)*100),0))))</f>
        <v>0</v>
      </c>
      <c r="V125" s="40">
        <f t="shared" si="20"/>
        <v>0</v>
      </c>
      <c r="W125" s="40">
        <f t="shared" si="21"/>
        <v>0</v>
      </c>
      <c r="X125" s="40">
        <f t="shared" si="22"/>
        <v>0</v>
      </c>
      <c r="Y125" s="40">
        <f t="shared" si="23"/>
        <v>0</v>
      </c>
    </row>
    <row r="126" spans="1:25" s="8" customFormat="1" ht="15.75" x14ac:dyDescent="0.25">
      <c r="A126" s="32" t="str">
        <f t="shared" si="19"/>
        <v/>
      </c>
      <c r="B126" s="33"/>
      <c r="C126" s="33"/>
      <c r="D126" s="33"/>
      <c r="E126" s="34"/>
      <c r="F126" s="34"/>
      <c r="G126" s="35"/>
      <c r="H126" s="42"/>
      <c r="I126" s="42"/>
      <c r="J126" s="42"/>
      <c r="K126" s="42"/>
      <c r="L126" s="34"/>
      <c r="M126" s="34"/>
      <c r="N126" s="36">
        <f t="shared" si="26"/>
        <v>0</v>
      </c>
      <c r="O126" s="36">
        <f t="shared" si="27"/>
        <v>0</v>
      </c>
      <c r="P126" s="37">
        <f t="shared" si="24"/>
        <v>0</v>
      </c>
      <c r="Q126" s="37">
        <f t="shared" si="25"/>
        <v>0</v>
      </c>
      <c r="R126" s="38">
        <f t="shared" si="28"/>
        <v>0</v>
      </c>
      <c r="S126" s="38">
        <f t="shared" si="29"/>
        <v>0</v>
      </c>
      <c r="T126" s="39">
        <f>IF(OR(E126="QS",B126=""),0,
VLOOKUP($S126,附表2_火險100RP地震非比例層調整係數!$B:$AF,MATCH($D126&amp;"a",附表2_火險100RP地震非比例層調整係數!$1:$1,0)-1,FALSE)
-IF($R126-1&lt;=0,0,VLOOKUP($R126-1,附表2_火險100RP地震非比例層調整係數!$B:$AF,MATCH($D126&amp;"a",附表2_火險100RP地震非比例層調整係數!$1:$1,0)-1,FALSE))
-VLOOKUP($S126,附表2_火險100RP地震非比例層調整係數!$B:$AF,MATCH($D126,附表2_火險100RP地震非比例層調整係數!$1:$1,0)-1,FALSE)*(S126/100-M126/G126)*100
-VLOOKUP($R126,附表2_火險100RP地震非比例層調整係數!$B:$AF,MATCH($D126,附表2_火險100RP地震非比例層調整係數!$1:$1,0)-1,FALSE)*(1-(R126/100-L126/G126)*100)
)</f>
        <v>0</v>
      </c>
      <c r="U126" s="39">
        <f>IF(OR(E126="QS",B126=""),0,
IF(C126="F",VLOOKUP($S126,附表2_火險200RP地震非比例層調整係數!$B:$AF,MATCH($D126&amp;"a",附表2_火險200RP地震非比例層調整係數!$1:$1,0)-1,FALSE)
-IF($R126-1&lt;=0,0,VLOOKUP($R126-1,附表2_火險200RP地震非比例層調整係數!$B:$AF,MATCH($D126&amp;"a",附表2_火險200RP地震非比例層調整係數!$1:$1,0)-1,FALSE))
-VLOOKUP($S126,附表2_火險200RP地震非比例層調整係數!$B:$AF,MATCH($D126,附表2_火險200RP地震非比例層調整係數!$1:$1,0)-1,FALSE)*(S126/100-M126/G126)*100
-VLOOKUP($R126,附表2_火險200RP地震非比例層調整係數!$B:$AF,MATCH($D126,附表2_火險200RP地震非比例層調整係數!$1:$1,0)-1,FALSE)*(1-(R126/100-L126/G126)*100),
IF(C126="E1",VLOOKUP($S126,附表2_工程險200RP地震非比例層調整係數!$B$1:$AF$101,MATCH($D126&amp;"a",附表2_工程險200RP地震非比例層調整係數!$1:$1,0)-1,FALSE)
-IF($R126-1&lt;=0,0,VLOOKUP($R126-1,附表2_工程險200RP地震非比例層調整係數!$B$1:$AF$101,MATCH($D126&amp;"a",附表2_工程險200RP地震非比例層調整係數!$1:$1,0)-1,FALSE))
-VLOOKUP($S126,附表2_工程險200RP地震非比例層調整係數!$B$1:$AF$101,MATCH($D126,附表2_工程險200RP地震非比例層調整係數!$1:$1,0)-1,FALSE)*(S126/100-M126/G126)*100
-VLOOKUP($R126,附表2_工程險200RP地震非比例層調整係數!$B$1:$AF$101,MATCH($D126,附表2_工程險200RP地震非比例層調整係數!$1:$1,0)-1,FALSE)*(1-(R126/100-L126/G126)*100),
IF(C126="E2",VLOOKUP($S126,附表2_工程險200RP地震非比例層調整係數!$B$111:$AF$211,MATCH($D126&amp;"a",附表2_工程險200RP地震非比例層調整係數!$1:$1,0)-1,FALSE)
-IF($R126-1&lt;=0,0,VLOOKUP($R126-1,附表2_工程險200RP地震非比例層調整係數!$B$111:$AF$211,MATCH($D126&amp;"a",附表2_工程險200RP地震非比例層調整係數!$1:$1,0)-1,FALSE))
-VLOOKUP($S126,附表2_工程險200RP地震非比例層調整係數!$B$111:$AF$211,MATCH($D126,附表2_工程險200RP地震非比例層調整係數!$1:$1,0)-1,FALSE)*(S126/100-M126/G126)*100
-VLOOKUP($R126,附表2_工程險200RP地震非比例層調整係數!$B$111:$AF$211,MATCH($D126,附表2_工程險200RP地震非比例層調整係數!$1:$1,0)-1,FALSE)*(1-(R126/100-L126/G126)*100),0))))</f>
        <v>0</v>
      </c>
      <c r="V126" s="40">
        <f t="shared" si="20"/>
        <v>0</v>
      </c>
      <c r="W126" s="40">
        <f t="shared" si="21"/>
        <v>0</v>
      </c>
      <c r="X126" s="40">
        <f t="shared" si="22"/>
        <v>0</v>
      </c>
      <c r="Y126" s="40">
        <f t="shared" si="23"/>
        <v>0</v>
      </c>
    </row>
    <row r="127" spans="1:25" s="8" customFormat="1" ht="15.75" x14ac:dyDescent="0.25">
      <c r="A127" s="32" t="str">
        <f t="shared" si="19"/>
        <v/>
      </c>
      <c r="B127" s="33"/>
      <c r="C127" s="33"/>
      <c r="D127" s="33"/>
      <c r="E127" s="34"/>
      <c r="F127" s="34"/>
      <c r="G127" s="35"/>
      <c r="H127" s="42"/>
      <c r="I127" s="42"/>
      <c r="J127" s="42"/>
      <c r="K127" s="42"/>
      <c r="L127" s="34"/>
      <c r="M127" s="34"/>
      <c r="N127" s="36">
        <f t="shared" si="26"/>
        <v>0</v>
      </c>
      <c r="O127" s="36">
        <f t="shared" si="27"/>
        <v>0</v>
      </c>
      <c r="P127" s="37">
        <f t="shared" si="24"/>
        <v>0</v>
      </c>
      <c r="Q127" s="37">
        <f t="shared" si="25"/>
        <v>0</v>
      </c>
      <c r="R127" s="38">
        <f t="shared" si="28"/>
        <v>0</v>
      </c>
      <c r="S127" s="38">
        <f t="shared" si="29"/>
        <v>0</v>
      </c>
      <c r="T127" s="39">
        <f>IF(OR(E127="QS",B127=""),0,
VLOOKUP($S127,附表2_火險100RP地震非比例層調整係數!$B:$AF,MATCH($D127&amp;"a",附表2_火險100RP地震非比例層調整係數!$1:$1,0)-1,FALSE)
-IF($R127-1&lt;=0,0,VLOOKUP($R127-1,附表2_火險100RP地震非比例層調整係數!$B:$AF,MATCH($D127&amp;"a",附表2_火險100RP地震非比例層調整係數!$1:$1,0)-1,FALSE))
-VLOOKUP($S127,附表2_火險100RP地震非比例層調整係數!$B:$AF,MATCH($D127,附表2_火險100RP地震非比例層調整係數!$1:$1,0)-1,FALSE)*(S127/100-M127/G127)*100
-VLOOKUP($R127,附表2_火險100RP地震非比例層調整係數!$B:$AF,MATCH($D127,附表2_火險100RP地震非比例層調整係數!$1:$1,0)-1,FALSE)*(1-(R127/100-L127/G127)*100)
)</f>
        <v>0</v>
      </c>
      <c r="U127" s="39">
        <f>IF(OR(E127="QS",B127=""),0,
IF(C127="F",VLOOKUP($S127,附表2_火險200RP地震非比例層調整係數!$B:$AF,MATCH($D127&amp;"a",附表2_火險200RP地震非比例層調整係數!$1:$1,0)-1,FALSE)
-IF($R127-1&lt;=0,0,VLOOKUP($R127-1,附表2_火險200RP地震非比例層調整係數!$B:$AF,MATCH($D127&amp;"a",附表2_火險200RP地震非比例層調整係數!$1:$1,0)-1,FALSE))
-VLOOKUP($S127,附表2_火險200RP地震非比例層調整係數!$B:$AF,MATCH($D127,附表2_火險200RP地震非比例層調整係數!$1:$1,0)-1,FALSE)*(S127/100-M127/G127)*100
-VLOOKUP($R127,附表2_火險200RP地震非比例層調整係數!$B:$AF,MATCH($D127,附表2_火險200RP地震非比例層調整係數!$1:$1,0)-1,FALSE)*(1-(R127/100-L127/G127)*100),
IF(C127="E1",VLOOKUP($S127,附表2_工程險200RP地震非比例層調整係數!$B$1:$AF$101,MATCH($D127&amp;"a",附表2_工程險200RP地震非比例層調整係數!$1:$1,0)-1,FALSE)
-IF($R127-1&lt;=0,0,VLOOKUP($R127-1,附表2_工程險200RP地震非比例層調整係數!$B$1:$AF$101,MATCH($D127&amp;"a",附表2_工程險200RP地震非比例層調整係數!$1:$1,0)-1,FALSE))
-VLOOKUP($S127,附表2_工程險200RP地震非比例層調整係數!$B$1:$AF$101,MATCH($D127,附表2_工程險200RP地震非比例層調整係數!$1:$1,0)-1,FALSE)*(S127/100-M127/G127)*100
-VLOOKUP($R127,附表2_工程險200RP地震非比例層調整係數!$B$1:$AF$101,MATCH($D127,附表2_工程險200RP地震非比例層調整係數!$1:$1,0)-1,FALSE)*(1-(R127/100-L127/G127)*100),
IF(C127="E2",VLOOKUP($S127,附表2_工程險200RP地震非比例層調整係數!$B$111:$AF$211,MATCH($D127&amp;"a",附表2_工程險200RP地震非比例層調整係數!$1:$1,0)-1,FALSE)
-IF($R127-1&lt;=0,0,VLOOKUP($R127-1,附表2_工程險200RP地震非比例層調整係數!$B$111:$AF$211,MATCH($D127&amp;"a",附表2_工程險200RP地震非比例層調整係數!$1:$1,0)-1,FALSE))
-VLOOKUP($S127,附表2_工程險200RP地震非比例層調整係數!$B$111:$AF$211,MATCH($D127,附表2_工程險200RP地震非比例層調整係數!$1:$1,0)-1,FALSE)*(S127/100-M127/G127)*100
-VLOOKUP($R127,附表2_工程險200RP地震非比例層調整係數!$B$111:$AF$211,MATCH($D127,附表2_工程險200RP地震非比例層調整係數!$1:$1,0)-1,FALSE)*(1-(R127/100-L127/G127)*100),0))))</f>
        <v>0</v>
      </c>
      <c r="V127" s="40">
        <f t="shared" si="20"/>
        <v>0</v>
      </c>
      <c r="W127" s="40">
        <f t="shared" si="21"/>
        <v>0</v>
      </c>
      <c r="X127" s="40">
        <f t="shared" si="22"/>
        <v>0</v>
      </c>
      <c r="Y127" s="40">
        <f t="shared" si="23"/>
        <v>0</v>
      </c>
    </row>
    <row r="128" spans="1:25" s="8" customFormat="1" ht="15.75" x14ac:dyDescent="0.25">
      <c r="A128" s="32" t="str">
        <f t="shared" si="19"/>
        <v/>
      </c>
      <c r="B128" s="33"/>
      <c r="C128" s="33"/>
      <c r="D128" s="33"/>
      <c r="E128" s="34"/>
      <c r="F128" s="34"/>
      <c r="G128" s="35"/>
      <c r="H128" s="42"/>
      <c r="I128" s="42"/>
      <c r="J128" s="42"/>
      <c r="K128" s="42"/>
      <c r="L128" s="34"/>
      <c r="M128" s="34"/>
      <c r="N128" s="36">
        <f t="shared" si="26"/>
        <v>0</v>
      </c>
      <c r="O128" s="36">
        <f t="shared" si="27"/>
        <v>0</v>
      </c>
      <c r="P128" s="37">
        <f t="shared" si="24"/>
        <v>0</v>
      </c>
      <c r="Q128" s="37">
        <f t="shared" si="25"/>
        <v>0</v>
      </c>
      <c r="R128" s="38">
        <f t="shared" si="28"/>
        <v>0</v>
      </c>
      <c r="S128" s="38">
        <f t="shared" si="29"/>
        <v>0</v>
      </c>
      <c r="T128" s="39">
        <f>IF(OR(E128="QS",B128=""),0,
VLOOKUP($S128,附表2_火險100RP地震非比例層調整係數!$B:$AF,MATCH($D128&amp;"a",附表2_火險100RP地震非比例層調整係數!$1:$1,0)-1,FALSE)
-IF($R128-1&lt;=0,0,VLOOKUP($R128-1,附表2_火險100RP地震非比例層調整係數!$B:$AF,MATCH($D128&amp;"a",附表2_火險100RP地震非比例層調整係數!$1:$1,0)-1,FALSE))
-VLOOKUP($S128,附表2_火險100RP地震非比例層調整係數!$B:$AF,MATCH($D128,附表2_火險100RP地震非比例層調整係數!$1:$1,0)-1,FALSE)*(S128/100-M128/G128)*100
-VLOOKUP($R128,附表2_火險100RP地震非比例層調整係數!$B:$AF,MATCH($D128,附表2_火險100RP地震非比例層調整係數!$1:$1,0)-1,FALSE)*(1-(R128/100-L128/G128)*100)
)</f>
        <v>0</v>
      </c>
      <c r="U128" s="39">
        <f>IF(OR(E128="QS",B128=""),0,
IF(C128="F",VLOOKUP($S128,附表2_火險200RP地震非比例層調整係數!$B:$AF,MATCH($D128&amp;"a",附表2_火險200RP地震非比例層調整係數!$1:$1,0)-1,FALSE)
-IF($R128-1&lt;=0,0,VLOOKUP($R128-1,附表2_火險200RP地震非比例層調整係數!$B:$AF,MATCH($D128&amp;"a",附表2_火險200RP地震非比例層調整係數!$1:$1,0)-1,FALSE))
-VLOOKUP($S128,附表2_火險200RP地震非比例層調整係數!$B:$AF,MATCH($D128,附表2_火險200RP地震非比例層調整係數!$1:$1,0)-1,FALSE)*(S128/100-M128/G128)*100
-VLOOKUP($R128,附表2_火險200RP地震非比例層調整係數!$B:$AF,MATCH($D128,附表2_火險200RP地震非比例層調整係數!$1:$1,0)-1,FALSE)*(1-(R128/100-L128/G128)*100),
IF(C128="E1",VLOOKUP($S128,附表2_工程險200RP地震非比例層調整係數!$B$1:$AF$101,MATCH($D128&amp;"a",附表2_工程險200RP地震非比例層調整係數!$1:$1,0)-1,FALSE)
-IF($R128-1&lt;=0,0,VLOOKUP($R128-1,附表2_工程險200RP地震非比例層調整係數!$B$1:$AF$101,MATCH($D128&amp;"a",附表2_工程險200RP地震非比例層調整係數!$1:$1,0)-1,FALSE))
-VLOOKUP($S128,附表2_工程險200RP地震非比例層調整係數!$B$1:$AF$101,MATCH($D128,附表2_工程險200RP地震非比例層調整係數!$1:$1,0)-1,FALSE)*(S128/100-M128/G128)*100
-VLOOKUP($R128,附表2_工程險200RP地震非比例層調整係數!$B$1:$AF$101,MATCH($D128,附表2_工程險200RP地震非比例層調整係數!$1:$1,0)-1,FALSE)*(1-(R128/100-L128/G128)*100),
IF(C128="E2",VLOOKUP($S128,附表2_工程險200RP地震非比例層調整係數!$B$111:$AF$211,MATCH($D128&amp;"a",附表2_工程險200RP地震非比例層調整係數!$1:$1,0)-1,FALSE)
-IF($R128-1&lt;=0,0,VLOOKUP($R128-1,附表2_工程險200RP地震非比例層調整係數!$B$111:$AF$211,MATCH($D128&amp;"a",附表2_工程險200RP地震非比例層調整係數!$1:$1,0)-1,FALSE))
-VLOOKUP($S128,附表2_工程險200RP地震非比例層調整係數!$B$111:$AF$211,MATCH($D128,附表2_工程險200RP地震非比例層調整係數!$1:$1,0)-1,FALSE)*(S128/100-M128/G128)*100
-VLOOKUP($R128,附表2_工程險200RP地震非比例層調整係數!$B$111:$AF$211,MATCH($D128,附表2_工程險200RP地震非比例層調整係數!$1:$1,0)-1,FALSE)*(1-(R128/100-L128/G128)*100),0))))</f>
        <v>0</v>
      </c>
      <c r="V128" s="40">
        <f t="shared" si="20"/>
        <v>0</v>
      </c>
      <c r="W128" s="40">
        <f t="shared" si="21"/>
        <v>0</v>
      </c>
      <c r="X128" s="40">
        <f t="shared" si="22"/>
        <v>0</v>
      </c>
      <c r="Y128" s="40">
        <f t="shared" si="23"/>
        <v>0</v>
      </c>
    </row>
    <row r="129" spans="1:25" s="8" customFormat="1" ht="15.75" x14ac:dyDescent="0.25">
      <c r="A129" s="32" t="str">
        <f t="shared" si="19"/>
        <v/>
      </c>
      <c r="B129" s="33"/>
      <c r="C129" s="33"/>
      <c r="D129" s="33"/>
      <c r="E129" s="34"/>
      <c r="F129" s="34"/>
      <c r="G129" s="35"/>
      <c r="H129" s="42"/>
      <c r="I129" s="42"/>
      <c r="J129" s="42"/>
      <c r="K129" s="42"/>
      <c r="L129" s="34"/>
      <c r="M129" s="34"/>
      <c r="N129" s="36">
        <f t="shared" si="26"/>
        <v>0</v>
      </c>
      <c r="O129" s="36">
        <f t="shared" si="27"/>
        <v>0</v>
      </c>
      <c r="P129" s="37">
        <f t="shared" si="24"/>
        <v>0</v>
      </c>
      <c r="Q129" s="37">
        <f t="shared" si="25"/>
        <v>0</v>
      </c>
      <c r="R129" s="38">
        <f t="shared" si="28"/>
        <v>0</v>
      </c>
      <c r="S129" s="38">
        <f t="shared" si="29"/>
        <v>0</v>
      </c>
      <c r="T129" s="39">
        <f>IF(OR(E129="QS",B129=""),0,
VLOOKUP($S129,附表2_火險100RP地震非比例層調整係數!$B:$AF,MATCH($D129&amp;"a",附表2_火險100RP地震非比例層調整係數!$1:$1,0)-1,FALSE)
-IF($R129-1&lt;=0,0,VLOOKUP($R129-1,附表2_火險100RP地震非比例層調整係數!$B:$AF,MATCH($D129&amp;"a",附表2_火險100RP地震非比例層調整係數!$1:$1,0)-1,FALSE))
-VLOOKUP($S129,附表2_火險100RP地震非比例層調整係數!$B:$AF,MATCH($D129,附表2_火險100RP地震非比例層調整係數!$1:$1,0)-1,FALSE)*(S129/100-M129/G129)*100
-VLOOKUP($R129,附表2_火險100RP地震非比例層調整係數!$B:$AF,MATCH($D129,附表2_火險100RP地震非比例層調整係數!$1:$1,0)-1,FALSE)*(1-(R129/100-L129/G129)*100)
)</f>
        <v>0</v>
      </c>
      <c r="U129" s="39">
        <f>IF(OR(E129="QS",B129=""),0,
IF(C129="F",VLOOKUP($S129,附表2_火險200RP地震非比例層調整係數!$B:$AF,MATCH($D129&amp;"a",附表2_火險200RP地震非比例層調整係數!$1:$1,0)-1,FALSE)
-IF($R129-1&lt;=0,0,VLOOKUP($R129-1,附表2_火險200RP地震非比例層調整係數!$B:$AF,MATCH($D129&amp;"a",附表2_火險200RP地震非比例層調整係數!$1:$1,0)-1,FALSE))
-VLOOKUP($S129,附表2_火險200RP地震非比例層調整係數!$B:$AF,MATCH($D129,附表2_火險200RP地震非比例層調整係數!$1:$1,0)-1,FALSE)*(S129/100-M129/G129)*100
-VLOOKUP($R129,附表2_火險200RP地震非比例層調整係數!$B:$AF,MATCH($D129,附表2_火險200RP地震非比例層調整係數!$1:$1,0)-1,FALSE)*(1-(R129/100-L129/G129)*100),
IF(C129="E1",VLOOKUP($S129,附表2_工程險200RP地震非比例層調整係數!$B$1:$AF$101,MATCH($D129&amp;"a",附表2_工程險200RP地震非比例層調整係數!$1:$1,0)-1,FALSE)
-IF($R129-1&lt;=0,0,VLOOKUP($R129-1,附表2_工程險200RP地震非比例層調整係數!$B$1:$AF$101,MATCH($D129&amp;"a",附表2_工程險200RP地震非比例層調整係數!$1:$1,0)-1,FALSE))
-VLOOKUP($S129,附表2_工程險200RP地震非比例層調整係數!$B$1:$AF$101,MATCH($D129,附表2_工程險200RP地震非比例層調整係數!$1:$1,0)-1,FALSE)*(S129/100-M129/G129)*100
-VLOOKUP($R129,附表2_工程險200RP地震非比例層調整係數!$B$1:$AF$101,MATCH($D129,附表2_工程險200RP地震非比例層調整係數!$1:$1,0)-1,FALSE)*(1-(R129/100-L129/G129)*100),
IF(C129="E2",VLOOKUP($S129,附表2_工程險200RP地震非比例層調整係數!$B$111:$AF$211,MATCH($D129&amp;"a",附表2_工程險200RP地震非比例層調整係數!$1:$1,0)-1,FALSE)
-IF($R129-1&lt;=0,0,VLOOKUP($R129-1,附表2_工程險200RP地震非比例層調整係數!$B$111:$AF$211,MATCH($D129&amp;"a",附表2_工程險200RP地震非比例層調整係數!$1:$1,0)-1,FALSE))
-VLOOKUP($S129,附表2_工程險200RP地震非比例層調整係數!$B$111:$AF$211,MATCH($D129,附表2_工程險200RP地震非比例層調整係數!$1:$1,0)-1,FALSE)*(S129/100-M129/G129)*100
-VLOOKUP($R129,附表2_工程險200RP地震非比例層調整係數!$B$111:$AF$211,MATCH($D129,附表2_工程險200RP地震非比例層調整係數!$1:$1,0)-1,FALSE)*(1-(R129/100-L129/G129)*100),0))))</f>
        <v>0</v>
      </c>
      <c r="V129" s="40">
        <f t="shared" si="20"/>
        <v>0</v>
      </c>
      <c r="W129" s="40">
        <f t="shared" si="21"/>
        <v>0</v>
      </c>
      <c r="X129" s="40">
        <f t="shared" si="22"/>
        <v>0</v>
      </c>
      <c r="Y129" s="40">
        <f t="shared" si="23"/>
        <v>0</v>
      </c>
    </row>
    <row r="130" spans="1:25" s="8" customFormat="1" ht="15.75" x14ac:dyDescent="0.25">
      <c r="A130" s="32" t="str">
        <f t="shared" si="19"/>
        <v/>
      </c>
      <c r="B130" s="33"/>
      <c r="C130" s="33"/>
      <c r="D130" s="33"/>
      <c r="E130" s="34"/>
      <c r="F130" s="34"/>
      <c r="G130" s="35"/>
      <c r="H130" s="42"/>
      <c r="I130" s="42"/>
      <c r="J130" s="42"/>
      <c r="K130" s="42"/>
      <c r="L130" s="34"/>
      <c r="M130" s="34"/>
      <c r="N130" s="36">
        <f t="shared" si="26"/>
        <v>0</v>
      </c>
      <c r="O130" s="36">
        <f t="shared" si="27"/>
        <v>0</v>
      </c>
      <c r="P130" s="37">
        <f t="shared" si="24"/>
        <v>0</v>
      </c>
      <c r="Q130" s="37">
        <f t="shared" si="25"/>
        <v>0</v>
      </c>
      <c r="R130" s="38">
        <f t="shared" si="28"/>
        <v>0</v>
      </c>
      <c r="S130" s="38">
        <f t="shared" si="29"/>
        <v>0</v>
      </c>
      <c r="T130" s="39">
        <f>IF(OR(E130="QS",B130=""),0,
VLOOKUP($S130,附表2_火險100RP地震非比例層調整係數!$B:$AF,MATCH($D130&amp;"a",附表2_火險100RP地震非比例層調整係數!$1:$1,0)-1,FALSE)
-IF($R130-1&lt;=0,0,VLOOKUP($R130-1,附表2_火險100RP地震非比例層調整係數!$B:$AF,MATCH($D130&amp;"a",附表2_火險100RP地震非比例層調整係數!$1:$1,0)-1,FALSE))
-VLOOKUP($S130,附表2_火險100RP地震非比例層調整係數!$B:$AF,MATCH($D130,附表2_火險100RP地震非比例層調整係數!$1:$1,0)-1,FALSE)*(S130/100-M130/G130)*100
-VLOOKUP($R130,附表2_火險100RP地震非比例層調整係數!$B:$AF,MATCH($D130,附表2_火險100RP地震非比例層調整係數!$1:$1,0)-1,FALSE)*(1-(R130/100-L130/G130)*100)
)</f>
        <v>0</v>
      </c>
      <c r="U130" s="39">
        <f>IF(OR(E130="QS",B130=""),0,
IF(C130="F",VLOOKUP($S130,附表2_火險200RP地震非比例層調整係數!$B:$AF,MATCH($D130&amp;"a",附表2_火險200RP地震非比例層調整係數!$1:$1,0)-1,FALSE)
-IF($R130-1&lt;=0,0,VLOOKUP($R130-1,附表2_火險200RP地震非比例層調整係數!$B:$AF,MATCH($D130&amp;"a",附表2_火險200RP地震非比例層調整係數!$1:$1,0)-1,FALSE))
-VLOOKUP($S130,附表2_火險200RP地震非比例層調整係數!$B:$AF,MATCH($D130,附表2_火險200RP地震非比例層調整係數!$1:$1,0)-1,FALSE)*(S130/100-M130/G130)*100
-VLOOKUP($R130,附表2_火險200RP地震非比例層調整係數!$B:$AF,MATCH($D130,附表2_火險200RP地震非比例層調整係數!$1:$1,0)-1,FALSE)*(1-(R130/100-L130/G130)*100),
IF(C130="E1",VLOOKUP($S130,附表2_工程險200RP地震非比例層調整係數!$B$1:$AF$101,MATCH($D130&amp;"a",附表2_工程險200RP地震非比例層調整係數!$1:$1,0)-1,FALSE)
-IF($R130-1&lt;=0,0,VLOOKUP($R130-1,附表2_工程險200RP地震非比例層調整係數!$B$1:$AF$101,MATCH($D130&amp;"a",附表2_工程險200RP地震非比例層調整係數!$1:$1,0)-1,FALSE))
-VLOOKUP($S130,附表2_工程險200RP地震非比例層調整係數!$B$1:$AF$101,MATCH($D130,附表2_工程險200RP地震非比例層調整係數!$1:$1,0)-1,FALSE)*(S130/100-M130/G130)*100
-VLOOKUP($R130,附表2_工程險200RP地震非比例層調整係數!$B$1:$AF$101,MATCH($D130,附表2_工程險200RP地震非比例層調整係數!$1:$1,0)-1,FALSE)*(1-(R130/100-L130/G130)*100),
IF(C130="E2",VLOOKUP($S130,附表2_工程險200RP地震非比例層調整係數!$B$111:$AF$211,MATCH($D130&amp;"a",附表2_工程險200RP地震非比例層調整係數!$1:$1,0)-1,FALSE)
-IF($R130-1&lt;=0,0,VLOOKUP($R130-1,附表2_工程險200RP地震非比例層調整係數!$B$111:$AF$211,MATCH($D130&amp;"a",附表2_工程險200RP地震非比例層調整係數!$1:$1,0)-1,FALSE))
-VLOOKUP($S130,附表2_工程險200RP地震非比例層調整係數!$B$111:$AF$211,MATCH($D130,附表2_工程險200RP地震非比例層調整係數!$1:$1,0)-1,FALSE)*(S130/100-M130/G130)*100
-VLOOKUP($R130,附表2_工程險200RP地震非比例層調整係數!$B$111:$AF$211,MATCH($D130,附表2_工程險200RP地震非比例層調整係數!$1:$1,0)-1,FALSE)*(1-(R130/100-L130/G130)*100),0))))</f>
        <v>0</v>
      </c>
      <c r="V130" s="40">
        <f t="shared" si="20"/>
        <v>0</v>
      </c>
      <c r="W130" s="40">
        <f t="shared" si="21"/>
        <v>0</v>
      </c>
      <c r="X130" s="40">
        <f t="shared" si="22"/>
        <v>0</v>
      </c>
      <c r="Y130" s="40">
        <f t="shared" si="23"/>
        <v>0</v>
      </c>
    </row>
    <row r="131" spans="1:25" s="8" customFormat="1" ht="15.75" x14ac:dyDescent="0.25">
      <c r="A131" s="32" t="str">
        <f t="shared" si="19"/>
        <v/>
      </c>
      <c r="B131" s="33"/>
      <c r="C131" s="33"/>
      <c r="D131" s="33"/>
      <c r="E131" s="34"/>
      <c r="F131" s="34"/>
      <c r="G131" s="35"/>
      <c r="H131" s="42"/>
      <c r="I131" s="42"/>
      <c r="J131" s="42"/>
      <c r="K131" s="42"/>
      <c r="L131" s="34"/>
      <c r="M131" s="34"/>
      <c r="N131" s="36">
        <f t="shared" ref="N131:N162" si="30">IF(E131="QS",F131*H131,0)</f>
        <v>0</v>
      </c>
      <c r="O131" s="36">
        <f t="shared" ref="O131:O162" si="31">IF(E131="QS",F131*I131,0)</f>
        <v>0</v>
      </c>
      <c r="P131" s="37">
        <f t="shared" si="24"/>
        <v>0</v>
      </c>
      <c r="Q131" s="37">
        <f t="shared" si="25"/>
        <v>0</v>
      </c>
      <c r="R131" s="38">
        <f t="shared" ref="R131:R162" si="32">IF(OR(E131="QS",B131=""),0,CEILING((L131+1)/G131*100,1))</f>
        <v>0</v>
      </c>
      <c r="S131" s="38">
        <f t="shared" ref="S131:S162" si="33">IF(OR(E131="QS",B131=""),0,CEILING(M131/G131*100,1))</f>
        <v>0</v>
      </c>
      <c r="T131" s="39">
        <f>IF(OR(E131="QS",B131=""),0,
VLOOKUP($S131,附表2_火險100RP地震非比例層調整係數!$B:$AF,MATCH($D131&amp;"a",附表2_火險100RP地震非比例層調整係數!$1:$1,0)-1,FALSE)
-IF($R131-1&lt;=0,0,VLOOKUP($R131-1,附表2_火險100RP地震非比例層調整係數!$B:$AF,MATCH($D131&amp;"a",附表2_火險100RP地震非比例層調整係數!$1:$1,0)-1,FALSE))
-VLOOKUP($S131,附表2_火險100RP地震非比例層調整係數!$B:$AF,MATCH($D131,附表2_火險100RP地震非比例層調整係數!$1:$1,0)-1,FALSE)*(S131/100-M131/G131)*100
-VLOOKUP($R131,附表2_火險100RP地震非比例層調整係數!$B:$AF,MATCH($D131,附表2_火險100RP地震非比例層調整係數!$1:$1,0)-1,FALSE)*(1-(R131/100-L131/G131)*100)
)</f>
        <v>0</v>
      </c>
      <c r="U131" s="39">
        <f>IF(OR(E131="QS",B131=""),0,
IF(C131="F",VLOOKUP($S131,附表2_火險200RP地震非比例層調整係數!$B:$AF,MATCH($D131&amp;"a",附表2_火險200RP地震非比例層調整係數!$1:$1,0)-1,FALSE)
-IF($R131-1&lt;=0,0,VLOOKUP($R131-1,附表2_火險200RP地震非比例層調整係數!$B:$AF,MATCH($D131&amp;"a",附表2_火險200RP地震非比例層調整係數!$1:$1,0)-1,FALSE))
-VLOOKUP($S131,附表2_火險200RP地震非比例層調整係數!$B:$AF,MATCH($D131,附表2_火險200RP地震非比例層調整係數!$1:$1,0)-1,FALSE)*(S131/100-M131/G131)*100
-VLOOKUP($R131,附表2_火險200RP地震非比例層調整係數!$B:$AF,MATCH($D131,附表2_火險200RP地震非比例層調整係數!$1:$1,0)-1,FALSE)*(1-(R131/100-L131/G131)*100),
IF(C131="E1",VLOOKUP($S131,附表2_工程險200RP地震非比例層調整係數!$B$1:$AF$101,MATCH($D131&amp;"a",附表2_工程險200RP地震非比例層調整係數!$1:$1,0)-1,FALSE)
-IF($R131-1&lt;=0,0,VLOOKUP($R131-1,附表2_工程險200RP地震非比例層調整係數!$B$1:$AF$101,MATCH($D131&amp;"a",附表2_工程險200RP地震非比例層調整係數!$1:$1,0)-1,FALSE))
-VLOOKUP($S131,附表2_工程險200RP地震非比例層調整係數!$B$1:$AF$101,MATCH($D131,附表2_工程險200RP地震非比例層調整係數!$1:$1,0)-1,FALSE)*(S131/100-M131/G131)*100
-VLOOKUP($R131,附表2_工程險200RP地震非比例層調整係數!$B$1:$AF$101,MATCH($D131,附表2_工程險200RP地震非比例層調整係數!$1:$1,0)-1,FALSE)*(1-(R131/100-L131/G131)*100),
IF(C131="E2",VLOOKUP($S131,附表2_工程險200RP地震非比例層調整係數!$B$111:$AF$211,MATCH($D131&amp;"a",附表2_工程險200RP地震非比例層調整係數!$1:$1,0)-1,FALSE)
-IF($R131-1&lt;=0,0,VLOOKUP($R131-1,附表2_工程險200RP地震非比例層調整係數!$B$111:$AF$211,MATCH($D131&amp;"a",附表2_工程險200RP地震非比例層調整係數!$1:$1,0)-1,FALSE))
-VLOOKUP($S131,附表2_工程險200RP地震非比例層調整係數!$B$111:$AF$211,MATCH($D131,附表2_工程險200RP地震非比例層調整係數!$1:$1,0)-1,FALSE)*(S131/100-M131/G131)*100
-VLOOKUP($R131,附表2_工程險200RP地震非比例層調整係數!$B$111:$AF$211,MATCH($D131,附表2_工程險200RP地震非比例層調整係數!$1:$1,0)-1,FALSE)*(1-(R131/100-L131/G131)*100),0))))</f>
        <v>0</v>
      </c>
      <c r="V131" s="40">
        <f t="shared" si="20"/>
        <v>0</v>
      </c>
      <c r="W131" s="40">
        <f t="shared" si="21"/>
        <v>0</v>
      </c>
      <c r="X131" s="40">
        <f t="shared" si="22"/>
        <v>0</v>
      </c>
      <c r="Y131" s="40">
        <f t="shared" si="23"/>
        <v>0</v>
      </c>
    </row>
    <row r="132" spans="1:25" s="8" customFormat="1" ht="15.75" x14ac:dyDescent="0.25">
      <c r="A132" s="32" t="str">
        <f t="shared" ref="A132:A195" si="34">C132&amp;D132&amp;LEFT(E132,1)</f>
        <v/>
      </c>
      <c r="B132" s="33"/>
      <c r="C132" s="33"/>
      <c r="D132" s="33"/>
      <c r="E132" s="34"/>
      <c r="F132" s="34"/>
      <c r="G132" s="35"/>
      <c r="H132" s="42"/>
      <c r="I132" s="42"/>
      <c r="J132" s="42"/>
      <c r="K132" s="42"/>
      <c r="L132" s="34"/>
      <c r="M132" s="34"/>
      <c r="N132" s="36">
        <f t="shared" si="30"/>
        <v>0</v>
      </c>
      <c r="O132" s="36">
        <f t="shared" si="31"/>
        <v>0</v>
      </c>
      <c r="P132" s="37">
        <f t="shared" si="24"/>
        <v>0</v>
      </c>
      <c r="Q132" s="37">
        <f t="shared" si="25"/>
        <v>0</v>
      </c>
      <c r="R132" s="38">
        <f t="shared" si="32"/>
        <v>0</v>
      </c>
      <c r="S132" s="38">
        <f t="shared" si="33"/>
        <v>0</v>
      </c>
      <c r="T132" s="39">
        <f>IF(OR(E132="QS",B132=""),0,
VLOOKUP($S132,附表2_火險100RP地震非比例層調整係數!$B:$AF,MATCH($D132&amp;"a",附表2_火險100RP地震非比例層調整係數!$1:$1,0)-1,FALSE)
-IF($R132-1&lt;=0,0,VLOOKUP($R132-1,附表2_火險100RP地震非比例層調整係數!$B:$AF,MATCH($D132&amp;"a",附表2_火險100RP地震非比例層調整係數!$1:$1,0)-1,FALSE))
-VLOOKUP($S132,附表2_火險100RP地震非比例層調整係數!$B:$AF,MATCH($D132,附表2_火險100RP地震非比例層調整係數!$1:$1,0)-1,FALSE)*(S132/100-M132/G132)*100
-VLOOKUP($R132,附表2_火險100RP地震非比例層調整係數!$B:$AF,MATCH($D132,附表2_火險100RP地震非比例層調整係數!$1:$1,0)-1,FALSE)*(1-(R132/100-L132/G132)*100)
)</f>
        <v>0</v>
      </c>
      <c r="U132" s="39">
        <f>IF(OR(E132="QS",B132=""),0,
IF(C132="F",VLOOKUP($S132,附表2_火險200RP地震非比例層調整係數!$B:$AF,MATCH($D132&amp;"a",附表2_火險200RP地震非比例層調整係數!$1:$1,0)-1,FALSE)
-IF($R132-1&lt;=0,0,VLOOKUP($R132-1,附表2_火險200RP地震非比例層調整係數!$B:$AF,MATCH($D132&amp;"a",附表2_火險200RP地震非比例層調整係數!$1:$1,0)-1,FALSE))
-VLOOKUP($S132,附表2_火險200RP地震非比例層調整係數!$B:$AF,MATCH($D132,附表2_火險200RP地震非比例層調整係數!$1:$1,0)-1,FALSE)*(S132/100-M132/G132)*100
-VLOOKUP($R132,附表2_火險200RP地震非比例層調整係數!$B:$AF,MATCH($D132,附表2_火險200RP地震非比例層調整係數!$1:$1,0)-1,FALSE)*(1-(R132/100-L132/G132)*100),
IF(C132="E1",VLOOKUP($S132,附表2_工程險200RP地震非比例層調整係數!$B$1:$AF$101,MATCH($D132&amp;"a",附表2_工程險200RP地震非比例層調整係數!$1:$1,0)-1,FALSE)
-IF($R132-1&lt;=0,0,VLOOKUP($R132-1,附表2_工程險200RP地震非比例層調整係數!$B$1:$AF$101,MATCH($D132&amp;"a",附表2_工程險200RP地震非比例層調整係數!$1:$1,0)-1,FALSE))
-VLOOKUP($S132,附表2_工程險200RP地震非比例層調整係數!$B$1:$AF$101,MATCH($D132,附表2_工程險200RP地震非比例層調整係數!$1:$1,0)-1,FALSE)*(S132/100-M132/G132)*100
-VLOOKUP($R132,附表2_工程險200RP地震非比例層調整係數!$B$1:$AF$101,MATCH($D132,附表2_工程險200RP地震非比例層調整係數!$1:$1,0)-1,FALSE)*(1-(R132/100-L132/G132)*100),
IF(C132="E2",VLOOKUP($S132,附表2_工程險200RP地震非比例層調整係數!$B$111:$AF$211,MATCH($D132&amp;"a",附表2_工程險200RP地震非比例層調整係數!$1:$1,0)-1,FALSE)
-IF($R132-1&lt;=0,0,VLOOKUP($R132-1,附表2_工程險200RP地震非比例層調整係數!$B$111:$AF$211,MATCH($D132&amp;"a",附表2_工程險200RP地震非比例層調整係數!$1:$1,0)-1,FALSE))
-VLOOKUP($S132,附表2_工程險200RP地震非比例層調整係數!$B$111:$AF$211,MATCH($D132,附表2_工程險200RP地震非比例層調整係數!$1:$1,0)-1,FALSE)*(S132/100-M132/G132)*100
-VLOOKUP($R132,附表2_工程險200RP地震非比例層調整係數!$B$111:$AF$211,MATCH($D132,附表2_工程險200RP地震非比例層調整係數!$1:$1,0)-1,FALSE)*(1-(R132/100-L132/G132)*100),0))))</f>
        <v>0</v>
      </c>
      <c r="V132" s="40">
        <f t="shared" ref="V132:V195" si="35">G132*T132*P132</f>
        <v>0</v>
      </c>
      <c r="W132" s="40">
        <f t="shared" ref="W132:W195" si="36">G132*U132*P132</f>
        <v>0</v>
      </c>
      <c r="X132" s="40">
        <f t="shared" ref="X132:X195" si="37">G132*T132*Q132</f>
        <v>0</v>
      </c>
      <c r="Y132" s="40">
        <f t="shared" ref="Y132:Y195" si="38">G132*U132*Q132</f>
        <v>0</v>
      </c>
    </row>
    <row r="133" spans="1:25" s="8" customFormat="1" ht="15.75" x14ac:dyDescent="0.25">
      <c r="A133" s="32" t="str">
        <f t="shared" si="34"/>
        <v/>
      </c>
      <c r="B133" s="33"/>
      <c r="C133" s="33"/>
      <c r="D133" s="33"/>
      <c r="E133" s="34"/>
      <c r="F133" s="34"/>
      <c r="G133" s="35"/>
      <c r="H133" s="42"/>
      <c r="I133" s="42"/>
      <c r="J133" s="42"/>
      <c r="K133" s="42"/>
      <c r="L133" s="34"/>
      <c r="M133" s="34"/>
      <c r="N133" s="36">
        <f t="shared" si="30"/>
        <v>0</v>
      </c>
      <c r="O133" s="36">
        <f t="shared" si="31"/>
        <v>0</v>
      </c>
      <c r="P133" s="37">
        <f t="shared" si="24"/>
        <v>0</v>
      </c>
      <c r="Q133" s="37">
        <f t="shared" si="25"/>
        <v>0</v>
      </c>
      <c r="R133" s="38">
        <f t="shared" si="32"/>
        <v>0</v>
      </c>
      <c r="S133" s="38">
        <f t="shared" si="33"/>
        <v>0</v>
      </c>
      <c r="T133" s="39">
        <f>IF(OR(E133="QS",B133=""),0,
VLOOKUP($S133,附表2_火險100RP地震非比例層調整係數!$B:$AF,MATCH($D133&amp;"a",附表2_火險100RP地震非比例層調整係數!$1:$1,0)-1,FALSE)
-IF($R133-1&lt;=0,0,VLOOKUP($R133-1,附表2_火險100RP地震非比例層調整係數!$B:$AF,MATCH($D133&amp;"a",附表2_火險100RP地震非比例層調整係數!$1:$1,0)-1,FALSE))
-VLOOKUP($S133,附表2_火險100RP地震非比例層調整係數!$B:$AF,MATCH($D133,附表2_火險100RP地震非比例層調整係數!$1:$1,0)-1,FALSE)*(S133/100-M133/G133)*100
-VLOOKUP($R133,附表2_火險100RP地震非比例層調整係數!$B:$AF,MATCH($D133,附表2_火險100RP地震非比例層調整係數!$1:$1,0)-1,FALSE)*(1-(R133/100-L133/G133)*100)
)</f>
        <v>0</v>
      </c>
      <c r="U133" s="39">
        <f>IF(OR(E133="QS",B133=""),0,
IF(C133="F",VLOOKUP($S133,附表2_火險200RP地震非比例層調整係數!$B:$AF,MATCH($D133&amp;"a",附表2_火險200RP地震非比例層調整係數!$1:$1,0)-1,FALSE)
-IF($R133-1&lt;=0,0,VLOOKUP($R133-1,附表2_火險200RP地震非比例層調整係數!$B:$AF,MATCH($D133&amp;"a",附表2_火險200RP地震非比例層調整係數!$1:$1,0)-1,FALSE))
-VLOOKUP($S133,附表2_火險200RP地震非比例層調整係數!$B:$AF,MATCH($D133,附表2_火險200RP地震非比例層調整係數!$1:$1,0)-1,FALSE)*(S133/100-M133/G133)*100
-VLOOKUP($R133,附表2_火險200RP地震非比例層調整係數!$B:$AF,MATCH($D133,附表2_火險200RP地震非比例層調整係數!$1:$1,0)-1,FALSE)*(1-(R133/100-L133/G133)*100),
IF(C133="E1",VLOOKUP($S133,附表2_工程險200RP地震非比例層調整係數!$B$1:$AF$101,MATCH($D133&amp;"a",附表2_工程險200RP地震非比例層調整係數!$1:$1,0)-1,FALSE)
-IF($R133-1&lt;=0,0,VLOOKUP($R133-1,附表2_工程險200RP地震非比例層調整係數!$B$1:$AF$101,MATCH($D133&amp;"a",附表2_工程險200RP地震非比例層調整係數!$1:$1,0)-1,FALSE))
-VLOOKUP($S133,附表2_工程險200RP地震非比例層調整係數!$B$1:$AF$101,MATCH($D133,附表2_工程險200RP地震非比例層調整係數!$1:$1,0)-1,FALSE)*(S133/100-M133/G133)*100
-VLOOKUP($R133,附表2_工程險200RP地震非比例層調整係數!$B$1:$AF$101,MATCH($D133,附表2_工程險200RP地震非比例層調整係數!$1:$1,0)-1,FALSE)*(1-(R133/100-L133/G133)*100),
IF(C133="E2",VLOOKUP($S133,附表2_工程險200RP地震非比例層調整係數!$B$111:$AF$211,MATCH($D133&amp;"a",附表2_工程險200RP地震非比例層調整係數!$1:$1,0)-1,FALSE)
-IF($R133-1&lt;=0,0,VLOOKUP($R133-1,附表2_工程險200RP地震非比例層調整係數!$B$111:$AF$211,MATCH($D133&amp;"a",附表2_工程險200RP地震非比例層調整係數!$1:$1,0)-1,FALSE))
-VLOOKUP($S133,附表2_工程險200RP地震非比例層調整係數!$B$111:$AF$211,MATCH($D133,附表2_工程險200RP地震非比例層調整係數!$1:$1,0)-1,FALSE)*(S133/100-M133/G133)*100
-VLOOKUP($R133,附表2_工程險200RP地震非比例層調整係數!$B$111:$AF$211,MATCH($D133,附表2_工程險200RP地震非比例層調整係數!$1:$1,0)-1,FALSE)*(1-(R133/100-L133/G133)*100),0))))</f>
        <v>0</v>
      </c>
      <c r="V133" s="40">
        <f t="shared" si="35"/>
        <v>0</v>
      </c>
      <c r="W133" s="40">
        <f t="shared" si="36"/>
        <v>0</v>
      </c>
      <c r="X133" s="40">
        <f t="shared" si="37"/>
        <v>0</v>
      </c>
      <c r="Y133" s="40">
        <f t="shared" si="38"/>
        <v>0</v>
      </c>
    </row>
    <row r="134" spans="1:25" s="8" customFormat="1" ht="15.75" x14ac:dyDescent="0.25">
      <c r="A134" s="32" t="str">
        <f t="shared" si="34"/>
        <v/>
      </c>
      <c r="B134" s="33"/>
      <c r="C134" s="33"/>
      <c r="D134" s="33"/>
      <c r="E134" s="34"/>
      <c r="F134" s="34"/>
      <c r="G134" s="35"/>
      <c r="H134" s="42"/>
      <c r="I134" s="42"/>
      <c r="J134" s="42"/>
      <c r="K134" s="42"/>
      <c r="L134" s="34"/>
      <c r="M134" s="34"/>
      <c r="N134" s="36">
        <f t="shared" si="30"/>
        <v>0</v>
      </c>
      <c r="O134" s="36">
        <f t="shared" si="31"/>
        <v>0</v>
      </c>
      <c r="P134" s="37">
        <f t="shared" ref="P134:P197" si="39">IF(OR(E134="QS",E134=""),0,(M134-L134)/G134*J134)</f>
        <v>0</v>
      </c>
      <c r="Q134" s="37">
        <f t="shared" ref="Q134:Q197" si="40">IF(OR(E134="QS",E134=""),0,(M134-L134)/G134*K134)</f>
        <v>0</v>
      </c>
      <c r="R134" s="38">
        <f t="shared" si="32"/>
        <v>0</v>
      </c>
      <c r="S134" s="38">
        <f t="shared" si="33"/>
        <v>0</v>
      </c>
      <c r="T134" s="39">
        <f>IF(OR(E134="QS",B134=""),0,
VLOOKUP($S134,附表2_火險100RP地震非比例層調整係數!$B:$AF,MATCH($D134&amp;"a",附表2_火險100RP地震非比例層調整係數!$1:$1,0)-1,FALSE)
-IF($R134-1&lt;=0,0,VLOOKUP($R134-1,附表2_火險100RP地震非比例層調整係數!$B:$AF,MATCH($D134&amp;"a",附表2_火險100RP地震非比例層調整係數!$1:$1,0)-1,FALSE))
-VLOOKUP($S134,附表2_火險100RP地震非比例層調整係數!$B:$AF,MATCH($D134,附表2_火險100RP地震非比例層調整係數!$1:$1,0)-1,FALSE)*(S134/100-M134/G134)*100
-VLOOKUP($R134,附表2_火險100RP地震非比例層調整係數!$B:$AF,MATCH($D134,附表2_火險100RP地震非比例層調整係數!$1:$1,0)-1,FALSE)*(1-(R134/100-L134/G134)*100)
)</f>
        <v>0</v>
      </c>
      <c r="U134" s="39">
        <f>IF(OR(E134="QS",B134=""),0,
IF(C134="F",VLOOKUP($S134,附表2_火險200RP地震非比例層調整係數!$B:$AF,MATCH($D134&amp;"a",附表2_火險200RP地震非比例層調整係數!$1:$1,0)-1,FALSE)
-IF($R134-1&lt;=0,0,VLOOKUP($R134-1,附表2_火險200RP地震非比例層調整係數!$B:$AF,MATCH($D134&amp;"a",附表2_火險200RP地震非比例層調整係數!$1:$1,0)-1,FALSE))
-VLOOKUP($S134,附表2_火險200RP地震非比例層調整係數!$B:$AF,MATCH($D134,附表2_火險200RP地震非比例層調整係數!$1:$1,0)-1,FALSE)*(S134/100-M134/G134)*100
-VLOOKUP($R134,附表2_火險200RP地震非比例層調整係數!$B:$AF,MATCH($D134,附表2_火險200RP地震非比例層調整係數!$1:$1,0)-1,FALSE)*(1-(R134/100-L134/G134)*100),
IF(C134="E1",VLOOKUP($S134,附表2_工程險200RP地震非比例層調整係數!$B$1:$AF$101,MATCH($D134&amp;"a",附表2_工程險200RP地震非比例層調整係數!$1:$1,0)-1,FALSE)
-IF($R134-1&lt;=0,0,VLOOKUP($R134-1,附表2_工程險200RP地震非比例層調整係數!$B$1:$AF$101,MATCH($D134&amp;"a",附表2_工程險200RP地震非比例層調整係數!$1:$1,0)-1,FALSE))
-VLOOKUP($S134,附表2_工程險200RP地震非比例層調整係數!$B$1:$AF$101,MATCH($D134,附表2_工程險200RP地震非比例層調整係數!$1:$1,0)-1,FALSE)*(S134/100-M134/G134)*100
-VLOOKUP($R134,附表2_工程險200RP地震非比例層調整係數!$B$1:$AF$101,MATCH($D134,附表2_工程險200RP地震非比例層調整係數!$1:$1,0)-1,FALSE)*(1-(R134/100-L134/G134)*100),
IF(C134="E2",VLOOKUP($S134,附表2_工程險200RP地震非比例層調整係數!$B$111:$AF$211,MATCH($D134&amp;"a",附表2_工程險200RP地震非比例層調整係數!$1:$1,0)-1,FALSE)
-IF($R134-1&lt;=0,0,VLOOKUP($R134-1,附表2_工程險200RP地震非比例層調整係數!$B$111:$AF$211,MATCH($D134&amp;"a",附表2_工程險200RP地震非比例層調整係數!$1:$1,0)-1,FALSE))
-VLOOKUP($S134,附表2_工程險200RP地震非比例層調整係數!$B$111:$AF$211,MATCH($D134,附表2_工程險200RP地震非比例層調整係數!$1:$1,0)-1,FALSE)*(S134/100-M134/G134)*100
-VLOOKUP($R134,附表2_工程險200RP地震非比例層調整係數!$B$111:$AF$211,MATCH($D134,附表2_工程險200RP地震非比例層調整係數!$1:$1,0)-1,FALSE)*(1-(R134/100-L134/G134)*100),0))))</f>
        <v>0</v>
      </c>
      <c r="V134" s="40">
        <f t="shared" si="35"/>
        <v>0</v>
      </c>
      <c r="W134" s="40">
        <f t="shared" si="36"/>
        <v>0</v>
      </c>
      <c r="X134" s="40">
        <f t="shared" si="37"/>
        <v>0</v>
      </c>
      <c r="Y134" s="40">
        <f t="shared" si="38"/>
        <v>0</v>
      </c>
    </row>
    <row r="135" spans="1:25" s="8" customFormat="1" ht="15.75" x14ac:dyDescent="0.25">
      <c r="A135" s="32" t="str">
        <f t="shared" si="34"/>
        <v/>
      </c>
      <c r="B135" s="33"/>
      <c r="C135" s="33"/>
      <c r="D135" s="33"/>
      <c r="E135" s="34"/>
      <c r="F135" s="34"/>
      <c r="G135" s="35"/>
      <c r="H135" s="42"/>
      <c r="I135" s="42"/>
      <c r="J135" s="42"/>
      <c r="K135" s="42"/>
      <c r="L135" s="34"/>
      <c r="M135" s="34"/>
      <c r="N135" s="36">
        <f t="shared" si="30"/>
        <v>0</v>
      </c>
      <c r="O135" s="36">
        <f t="shared" si="31"/>
        <v>0</v>
      </c>
      <c r="P135" s="37">
        <f t="shared" si="39"/>
        <v>0</v>
      </c>
      <c r="Q135" s="37">
        <f t="shared" si="40"/>
        <v>0</v>
      </c>
      <c r="R135" s="38">
        <f t="shared" si="32"/>
        <v>0</v>
      </c>
      <c r="S135" s="38">
        <f t="shared" si="33"/>
        <v>0</v>
      </c>
      <c r="T135" s="39">
        <f>IF(OR(E135="QS",B135=""),0,
VLOOKUP($S135,附表2_火險100RP地震非比例層調整係數!$B:$AF,MATCH($D135&amp;"a",附表2_火險100RP地震非比例層調整係數!$1:$1,0)-1,FALSE)
-IF($R135-1&lt;=0,0,VLOOKUP($R135-1,附表2_火險100RP地震非比例層調整係數!$B:$AF,MATCH($D135&amp;"a",附表2_火險100RP地震非比例層調整係數!$1:$1,0)-1,FALSE))
-VLOOKUP($S135,附表2_火險100RP地震非比例層調整係數!$B:$AF,MATCH($D135,附表2_火險100RP地震非比例層調整係數!$1:$1,0)-1,FALSE)*(S135/100-M135/G135)*100
-VLOOKUP($R135,附表2_火險100RP地震非比例層調整係數!$B:$AF,MATCH($D135,附表2_火險100RP地震非比例層調整係數!$1:$1,0)-1,FALSE)*(1-(R135/100-L135/G135)*100)
)</f>
        <v>0</v>
      </c>
      <c r="U135" s="39">
        <f>IF(OR(E135="QS",B135=""),0,
IF(C135="F",VLOOKUP($S135,附表2_火險200RP地震非比例層調整係數!$B:$AF,MATCH($D135&amp;"a",附表2_火險200RP地震非比例層調整係數!$1:$1,0)-1,FALSE)
-IF($R135-1&lt;=0,0,VLOOKUP($R135-1,附表2_火險200RP地震非比例層調整係數!$B:$AF,MATCH($D135&amp;"a",附表2_火險200RP地震非比例層調整係數!$1:$1,0)-1,FALSE))
-VLOOKUP($S135,附表2_火險200RP地震非比例層調整係數!$B:$AF,MATCH($D135,附表2_火險200RP地震非比例層調整係數!$1:$1,0)-1,FALSE)*(S135/100-M135/G135)*100
-VLOOKUP($R135,附表2_火險200RP地震非比例層調整係數!$B:$AF,MATCH($D135,附表2_火險200RP地震非比例層調整係數!$1:$1,0)-1,FALSE)*(1-(R135/100-L135/G135)*100),
IF(C135="E1",VLOOKUP($S135,附表2_工程險200RP地震非比例層調整係數!$B$1:$AF$101,MATCH($D135&amp;"a",附表2_工程險200RP地震非比例層調整係數!$1:$1,0)-1,FALSE)
-IF($R135-1&lt;=0,0,VLOOKUP($R135-1,附表2_工程險200RP地震非比例層調整係數!$B$1:$AF$101,MATCH($D135&amp;"a",附表2_工程險200RP地震非比例層調整係數!$1:$1,0)-1,FALSE))
-VLOOKUP($S135,附表2_工程險200RP地震非比例層調整係數!$B$1:$AF$101,MATCH($D135,附表2_工程險200RP地震非比例層調整係數!$1:$1,0)-1,FALSE)*(S135/100-M135/G135)*100
-VLOOKUP($R135,附表2_工程險200RP地震非比例層調整係數!$B$1:$AF$101,MATCH($D135,附表2_工程險200RP地震非比例層調整係數!$1:$1,0)-1,FALSE)*(1-(R135/100-L135/G135)*100),
IF(C135="E2",VLOOKUP($S135,附表2_工程險200RP地震非比例層調整係數!$B$111:$AF$211,MATCH($D135&amp;"a",附表2_工程險200RP地震非比例層調整係數!$1:$1,0)-1,FALSE)
-IF($R135-1&lt;=0,0,VLOOKUP($R135-1,附表2_工程險200RP地震非比例層調整係數!$B$111:$AF$211,MATCH($D135&amp;"a",附表2_工程險200RP地震非比例層調整係數!$1:$1,0)-1,FALSE))
-VLOOKUP($S135,附表2_工程險200RP地震非比例層調整係數!$B$111:$AF$211,MATCH($D135,附表2_工程險200RP地震非比例層調整係數!$1:$1,0)-1,FALSE)*(S135/100-M135/G135)*100
-VLOOKUP($R135,附表2_工程險200RP地震非比例層調整係數!$B$111:$AF$211,MATCH($D135,附表2_工程險200RP地震非比例層調整係數!$1:$1,0)-1,FALSE)*(1-(R135/100-L135/G135)*100),0))))</f>
        <v>0</v>
      </c>
      <c r="V135" s="40">
        <f t="shared" si="35"/>
        <v>0</v>
      </c>
      <c r="W135" s="40">
        <f t="shared" si="36"/>
        <v>0</v>
      </c>
      <c r="X135" s="40">
        <f t="shared" si="37"/>
        <v>0</v>
      </c>
      <c r="Y135" s="40">
        <f t="shared" si="38"/>
        <v>0</v>
      </c>
    </row>
    <row r="136" spans="1:25" s="8" customFormat="1" ht="15.75" x14ac:dyDescent="0.25">
      <c r="A136" s="32" t="str">
        <f t="shared" si="34"/>
        <v/>
      </c>
      <c r="B136" s="33"/>
      <c r="C136" s="33"/>
      <c r="D136" s="33"/>
      <c r="E136" s="34"/>
      <c r="F136" s="34"/>
      <c r="G136" s="35"/>
      <c r="H136" s="42"/>
      <c r="I136" s="42"/>
      <c r="J136" s="42"/>
      <c r="K136" s="42"/>
      <c r="L136" s="34"/>
      <c r="M136" s="34"/>
      <c r="N136" s="36">
        <f t="shared" si="30"/>
        <v>0</v>
      </c>
      <c r="O136" s="36">
        <f t="shared" si="31"/>
        <v>0</v>
      </c>
      <c r="P136" s="37">
        <f t="shared" si="39"/>
        <v>0</v>
      </c>
      <c r="Q136" s="37">
        <f t="shared" si="40"/>
        <v>0</v>
      </c>
      <c r="R136" s="38">
        <f t="shared" si="32"/>
        <v>0</v>
      </c>
      <c r="S136" s="38">
        <f t="shared" si="33"/>
        <v>0</v>
      </c>
      <c r="T136" s="39">
        <f>IF(OR(E136="QS",B136=""),0,
VLOOKUP($S136,附表2_火險100RP地震非比例層調整係數!$B:$AF,MATCH($D136&amp;"a",附表2_火險100RP地震非比例層調整係數!$1:$1,0)-1,FALSE)
-IF($R136-1&lt;=0,0,VLOOKUP($R136-1,附表2_火險100RP地震非比例層調整係數!$B:$AF,MATCH($D136&amp;"a",附表2_火險100RP地震非比例層調整係數!$1:$1,0)-1,FALSE))
-VLOOKUP($S136,附表2_火險100RP地震非比例層調整係數!$B:$AF,MATCH($D136,附表2_火險100RP地震非比例層調整係數!$1:$1,0)-1,FALSE)*(S136/100-M136/G136)*100
-VLOOKUP($R136,附表2_火險100RP地震非比例層調整係數!$B:$AF,MATCH($D136,附表2_火險100RP地震非比例層調整係數!$1:$1,0)-1,FALSE)*(1-(R136/100-L136/G136)*100)
)</f>
        <v>0</v>
      </c>
      <c r="U136" s="39">
        <f>IF(OR(E136="QS",B136=""),0,
IF(C136="F",VLOOKUP($S136,附表2_火險200RP地震非比例層調整係數!$B:$AF,MATCH($D136&amp;"a",附表2_火險200RP地震非比例層調整係數!$1:$1,0)-1,FALSE)
-IF($R136-1&lt;=0,0,VLOOKUP($R136-1,附表2_火險200RP地震非比例層調整係數!$B:$AF,MATCH($D136&amp;"a",附表2_火險200RP地震非比例層調整係數!$1:$1,0)-1,FALSE))
-VLOOKUP($S136,附表2_火險200RP地震非比例層調整係數!$B:$AF,MATCH($D136,附表2_火險200RP地震非比例層調整係數!$1:$1,0)-1,FALSE)*(S136/100-M136/G136)*100
-VLOOKUP($R136,附表2_火險200RP地震非比例層調整係數!$B:$AF,MATCH($D136,附表2_火險200RP地震非比例層調整係數!$1:$1,0)-1,FALSE)*(1-(R136/100-L136/G136)*100),
IF(C136="E1",VLOOKUP($S136,附表2_工程險200RP地震非比例層調整係數!$B$1:$AF$101,MATCH($D136&amp;"a",附表2_工程險200RP地震非比例層調整係數!$1:$1,0)-1,FALSE)
-IF($R136-1&lt;=0,0,VLOOKUP($R136-1,附表2_工程險200RP地震非比例層調整係數!$B$1:$AF$101,MATCH($D136&amp;"a",附表2_工程險200RP地震非比例層調整係數!$1:$1,0)-1,FALSE))
-VLOOKUP($S136,附表2_工程險200RP地震非比例層調整係數!$B$1:$AF$101,MATCH($D136,附表2_工程險200RP地震非比例層調整係數!$1:$1,0)-1,FALSE)*(S136/100-M136/G136)*100
-VLOOKUP($R136,附表2_工程險200RP地震非比例層調整係數!$B$1:$AF$101,MATCH($D136,附表2_工程險200RP地震非比例層調整係數!$1:$1,0)-1,FALSE)*(1-(R136/100-L136/G136)*100),
IF(C136="E2",VLOOKUP($S136,附表2_工程險200RP地震非比例層調整係數!$B$111:$AF$211,MATCH($D136&amp;"a",附表2_工程險200RP地震非比例層調整係數!$1:$1,0)-1,FALSE)
-IF($R136-1&lt;=0,0,VLOOKUP($R136-1,附表2_工程險200RP地震非比例層調整係數!$B$111:$AF$211,MATCH($D136&amp;"a",附表2_工程險200RP地震非比例層調整係數!$1:$1,0)-1,FALSE))
-VLOOKUP($S136,附表2_工程險200RP地震非比例層調整係數!$B$111:$AF$211,MATCH($D136,附表2_工程險200RP地震非比例層調整係數!$1:$1,0)-1,FALSE)*(S136/100-M136/G136)*100
-VLOOKUP($R136,附表2_工程險200RP地震非比例層調整係數!$B$111:$AF$211,MATCH($D136,附表2_工程險200RP地震非比例層調整係數!$1:$1,0)-1,FALSE)*(1-(R136/100-L136/G136)*100),0))))</f>
        <v>0</v>
      </c>
      <c r="V136" s="40">
        <f t="shared" si="35"/>
        <v>0</v>
      </c>
      <c r="W136" s="40">
        <f t="shared" si="36"/>
        <v>0</v>
      </c>
      <c r="X136" s="40">
        <f t="shared" si="37"/>
        <v>0</v>
      </c>
      <c r="Y136" s="40">
        <f t="shared" si="38"/>
        <v>0</v>
      </c>
    </row>
    <row r="137" spans="1:25" s="8" customFormat="1" ht="15.75" x14ac:dyDescent="0.25">
      <c r="A137" s="32" t="str">
        <f t="shared" si="34"/>
        <v/>
      </c>
      <c r="B137" s="33"/>
      <c r="C137" s="33"/>
      <c r="D137" s="33"/>
      <c r="E137" s="34"/>
      <c r="F137" s="34"/>
      <c r="G137" s="35"/>
      <c r="H137" s="42"/>
      <c r="I137" s="42"/>
      <c r="J137" s="42"/>
      <c r="K137" s="42"/>
      <c r="L137" s="34"/>
      <c r="M137" s="34"/>
      <c r="N137" s="36">
        <f t="shared" si="30"/>
        <v>0</v>
      </c>
      <c r="O137" s="36">
        <f t="shared" si="31"/>
        <v>0</v>
      </c>
      <c r="P137" s="37">
        <f t="shared" si="39"/>
        <v>0</v>
      </c>
      <c r="Q137" s="37">
        <f t="shared" si="40"/>
        <v>0</v>
      </c>
      <c r="R137" s="38">
        <f t="shared" si="32"/>
        <v>0</v>
      </c>
      <c r="S137" s="38">
        <f t="shared" si="33"/>
        <v>0</v>
      </c>
      <c r="T137" s="39">
        <f>IF(OR(E137="QS",B137=""),0,
VLOOKUP($S137,附表2_火險100RP地震非比例層調整係數!$B:$AF,MATCH($D137&amp;"a",附表2_火險100RP地震非比例層調整係數!$1:$1,0)-1,FALSE)
-IF($R137-1&lt;=0,0,VLOOKUP($R137-1,附表2_火險100RP地震非比例層調整係數!$B:$AF,MATCH($D137&amp;"a",附表2_火險100RP地震非比例層調整係數!$1:$1,0)-1,FALSE))
-VLOOKUP($S137,附表2_火險100RP地震非比例層調整係數!$B:$AF,MATCH($D137,附表2_火險100RP地震非比例層調整係數!$1:$1,0)-1,FALSE)*(S137/100-M137/G137)*100
-VLOOKUP($R137,附表2_火險100RP地震非比例層調整係數!$B:$AF,MATCH($D137,附表2_火險100RP地震非比例層調整係數!$1:$1,0)-1,FALSE)*(1-(R137/100-L137/G137)*100)
)</f>
        <v>0</v>
      </c>
      <c r="U137" s="39">
        <f>IF(OR(E137="QS",B137=""),0,
IF(C137="F",VLOOKUP($S137,附表2_火險200RP地震非比例層調整係數!$B:$AF,MATCH($D137&amp;"a",附表2_火險200RP地震非比例層調整係數!$1:$1,0)-1,FALSE)
-IF($R137-1&lt;=0,0,VLOOKUP($R137-1,附表2_火險200RP地震非比例層調整係數!$B:$AF,MATCH($D137&amp;"a",附表2_火險200RP地震非比例層調整係數!$1:$1,0)-1,FALSE))
-VLOOKUP($S137,附表2_火險200RP地震非比例層調整係數!$B:$AF,MATCH($D137,附表2_火險200RP地震非比例層調整係數!$1:$1,0)-1,FALSE)*(S137/100-M137/G137)*100
-VLOOKUP($R137,附表2_火險200RP地震非比例層調整係數!$B:$AF,MATCH($D137,附表2_火險200RP地震非比例層調整係數!$1:$1,0)-1,FALSE)*(1-(R137/100-L137/G137)*100),
IF(C137="E1",VLOOKUP($S137,附表2_工程險200RP地震非比例層調整係數!$B$1:$AF$101,MATCH($D137&amp;"a",附表2_工程險200RP地震非比例層調整係數!$1:$1,0)-1,FALSE)
-IF($R137-1&lt;=0,0,VLOOKUP($R137-1,附表2_工程險200RP地震非比例層調整係數!$B$1:$AF$101,MATCH($D137&amp;"a",附表2_工程險200RP地震非比例層調整係數!$1:$1,0)-1,FALSE))
-VLOOKUP($S137,附表2_工程險200RP地震非比例層調整係數!$B$1:$AF$101,MATCH($D137,附表2_工程險200RP地震非比例層調整係數!$1:$1,0)-1,FALSE)*(S137/100-M137/G137)*100
-VLOOKUP($R137,附表2_工程險200RP地震非比例層調整係數!$B$1:$AF$101,MATCH($D137,附表2_工程險200RP地震非比例層調整係數!$1:$1,0)-1,FALSE)*(1-(R137/100-L137/G137)*100),
IF(C137="E2",VLOOKUP($S137,附表2_工程險200RP地震非比例層調整係數!$B$111:$AF$211,MATCH($D137&amp;"a",附表2_工程險200RP地震非比例層調整係數!$1:$1,0)-1,FALSE)
-IF($R137-1&lt;=0,0,VLOOKUP($R137-1,附表2_工程險200RP地震非比例層調整係數!$B$111:$AF$211,MATCH($D137&amp;"a",附表2_工程險200RP地震非比例層調整係數!$1:$1,0)-1,FALSE))
-VLOOKUP($S137,附表2_工程險200RP地震非比例層調整係數!$B$111:$AF$211,MATCH($D137,附表2_工程險200RP地震非比例層調整係數!$1:$1,0)-1,FALSE)*(S137/100-M137/G137)*100
-VLOOKUP($R137,附表2_工程險200RP地震非比例層調整係數!$B$111:$AF$211,MATCH($D137,附表2_工程險200RP地震非比例層調整係數!$1:$1,0)-1,FALSE)*(1-(R137/100-L137/G137)*100),0))))</f>
        <v>0</v>
      </c>
      <c r="V137" s="40">
        <f t="shared" si="35"/>
        <v>0</v>
      </c>
      <c r="W137" s="40">
        <f t="shared" si="36"/>
        <v>0</v>
      </c>
      <c r="X137" s="40">
        <f t="shared" si="37"/>
        <v>0</v>
      </c>
      <c r="Y137" s="40">
        <f t="shared" si="38"/>
        <v>0</v>
      </c>
    </row>
    <row r="138" spans="1:25" s="8" customFormat="1" ht="15.75" x14ac:dyDescent="0.25">
      <c r="A138" s="32" t="str">
        <f t="shared" si="34"/>
        <v/>
      </c>
      <c r="B138" s="33"/>
      <c r="C138" s="33"/>
      <c r="D138" s="33"/>
      <c r="E138" s="34"/>
      <c r="F138" s="34"/>
      <c r="G138" s="35"/>
      <c r="H138" s="42"/>
      <c r="I138" s="42"/>
      <c r="J138" s="42"/>
      <c r="K138" s="42"/>
      <c r="L138" s="34"/>
      <c r="M138" s="34"/>
      <c r="N138" s="36">
        <f t="shared" si="30"/>
        <v>0</v>
      </c>
      <c r="O138" s="36">
        <f t="shared" si="31"/>
        <v>0</v>
      </c>
      <c r="P138" s="37">
        <f t="shared" si="39"/>
        <v>0</v>
      </c>
      <c r="Q138" s="37">
        <f t="shared" si="40"/>
        <v>0</v>
      </c>
      <c r="R138" s="38">
        <f t="shared" si="32"/>
        <v>0</v>
      </c>
      <c r="S138" s="38">
        <f t="shared" si="33"/>
        <v>0</v>
      </c>
      <c r="T138" s="39">
        <f>IF(OR(E138="QS",B138=""),0,
VLOOKUP($S138,附表2_火險100RP地震非比例層調整係數!$B:$AF,MATCH($D138&amp;"a",附表2_火險100RP地震非比例層調整係數!$1:$1,0)-1,FALSE)
-IF($R138-1&lt;=0,0,VLOOKUP($R138-1,附表2_火險100RP地震非比例層調整係數!$B:$AF,MATCH($D138&amp;"a",附表2_火險100RP地震非比例層調整係數!$1:$1,0)-1,FALSE))
-VLOOKUP($S138,附表2_火險100RP地震非比例層調整係數!$B:$AF,MATCH($D138,附表2_火險100RP地震非比例層調整係數!$1:$1,0)-1,FALSE)*(S138/100-M138/G138)*100
-VLOOKUP($R138,附表2_火險100RP地震非比例層調整係數!$B:$AF,MATCH($D138,附表2_火險100RP地震非比例層調整係數!$1:$1,0)-1,FALSE)*(1-(R138/100-L138/G138)*100)
)</f>
        <v>0</v>
      </c>
      <c r="U138" s="39">
        <f>IF(OR(E138="QS",B138=""),0,
IF(C138="F",VLOOKUP($S138,附表2_火險200RP地震非比例層調整係數!$B:$AF,MATCH($D138&amp;"a",附表2_火險200RP地震非比例層調整係數!$1:$1,0)-1,FALSE)
-IF($R138-1&lt;=0,0,VLOOKUP($R138-1,附表2_火險200RP地震非比例層調整係數!$B:$AF,MATCH($D138&amp;"a",附表2_火險200RP地震非比例層調整係數!$1:$1,0)-1,FALSE))
-VLOOKUP($S138,附表2_火險200RP地震非比例層調整係數!$B:$AF,MATCH($D138,附表2_火險200RP地震非比例層調整係數!$1:$1,0)-1,FALSE)*(S138/100-M138/G138)*100
-VLOOKUP($R138,附表2_火險200RP地震非比例層調整係數!$B:$AF,MATCH($D138,附表2_火險200RP地震非比例層調整係數!$1:$1,0)-1,FALSE)*(1-(R138/100-L138/G138)*100),
IF(C138="E1",VLOOKUP($S138,附表2_工程險200RP地震非比例層調整係數!$B$1:$AF$101,MATCH($D138&amp;"a",附表2_工程險200RP地震非比例層調整係數!$1:$1,0)-1,FALSE)
-IF($R138-1&lt;=0,0,VLOOKUP($R138-1,附表2_工程險200RP地震非比例層調整係數!$B$1:$AF$101,MATCH($D138&amp;"a",附表2_工程險200RP地震非比例層調整係數!$1:$1,0)-1,FALSE))
-VLOOKUP($S138,附表2_工程險200RP地震非比例層調整係數!$B$1:$AF$101,MATCH($D138,附表2_工程險200RP地震非比例層調整係數!$1:$1,0)-1,FALSE)*(S138/100-M138/G138)*100
-VLOOKUP($R138,附表2_工程險200RP地震非比例層調整係數!$B$1:$AF$101,MATCH($D138,附表2_工程險200RP地震非比例層調整係數!$1:$1,0)-1,FALSE)*(1-(R138/100-L138/G138)*100),
IF(C138="E2",VLOOKUP($S138,附表2_工程險200RP地震非比例層調整係數!$B$111:$AF$211,MATCH($D138&amp;"a",附表2_工程險200RP地震非比例層調整係數!$1:$1,0)-1,FALSE)
-IF($R138-1&lt;=0,0,VLOOKUP($R138-1,附表2_工程險200RP地震非比例層調整係數!$B$111:$AF$211,MATCH($D138&amp;"a",附表2_工程險200RP地震非比例層調整係數!$1:$1,0)-1,FALSE))
-VLOOKUP($S138,附表2_工程險200RP地震非比例層調整係數!$B$111:$AF$211,MATCH($D138,附表2_工程險200RP地震非比例層調整係數!$1:$1,0)-1,FALSE)*(S138/100-M138/G138)*100
-VLOOKUP($R138,附表2_工程險200RP地震非比例層調整係數!$B$111:$AF$211,MATCH($D138,附表2_工程險200RP地震非比例層調整係數!$1:$1,0)-1,FALSE)*(1-(R138/100-L138/G138)*100),0))))</f>
        <v>0</v>
      </c>
      <c r="V138" s="40">
        <f t="shared" si="35"/>
        <v>0</v>
      </c>
      <c r="W138" s="40">
        <f t="shared" si="36"/>
        <v>0</v>
      </c>
      <c r="X138" s="40">
        <f t="shared" si="37"/>
        <v>0</v>
      </c>
      <c r="Y138" s="40">
        <f t="shared" si="38"/>
        <v>0</v>
      </c>
    </row>
    <row r="139" spans="1:25" s="8" customFormat="1" ht="15.75" x14ac:dyDescent="0.25">
      <c r="A139" s="32" t="str">
        <f t="shared" si="34"/>
        <v/>
      </c>
      <c r="B139" s="33"/>
      <c r="C139" s="33"/>
      <c r="D139" s="33"/>
      <c r="E139" s="34"/>
      <c r="F139" s="34"/>
      <c r="G139" s="35"/>
      <c r="H139" s="42"/>
      <c r="I139" s="42"/>
      <c r="J139" s="42"/>
      <c r="K139" s="42"/>
      <c r="L139" s="34"/>
      <c r="M139" s="34"/>
      <c r="N139" s="36">
        <f t="shared" si="30"/>
        <v>0</v>
      </c>
      <c r="O139" s="36">
        <f t="shared" si="31"/>
        <v>0</v>
      </c>
      <c r="P139" s="37">
        <f t="shared" si="39"/>
        <v>0</v>
      </c>
      <c r="Q139" s="37">
        <f t="shared" si="40"/>
        <v>0</v>
      </c>
      <c r="R139" s="38">
        <f t="shared" si="32"/>
        <v>0</v>
      </c>
      <c r="S139" s="38">
        <f t="shared" si="33"/>
        <v>0</v>
      </c>
      <c r="T139" s="39">
        <f>IF(OR(E139="QS",B139=""),0,
VLOOKUP($S139,附表2_火險100RP地震非比例層調整係數!$B:$AF,MATCH($D139&amp;"a",附表2_火險100RP地震非比例層調整係數!$1:$1,0)-1,FALSE)
-IF($R139-1&lt;=0,0,VLOOKUP($R139-1,附表2_火險100RP地震非比例層調整係數!$B:$AF,MATCH($D139&amp;"a",附表2_火險100RP地震非比例層調整係數!$1:$1,0)-1,FALSE))
-VLOOKUP($S139,附表2_火險100RP地震非比例層調整係數!$B:$AF,MATCH($D139,附表2_火險100RP地震非比例層調整係數!$1:$1,0)-1,FALSE)*(S139/100-M139/G139)*100
-VLOOKUP($R139,附表2_火險100RP地震非比例層調整係數!$B:$AF,MATCH($D139,附表2_火險100RP地震非比例層調整係數!$1:$1,0)-1,FALSE)*(1-(R139/100-L139/G139)*100)
)</f>
        <v>0</v>
      </c>
      <c r="U139" s="39">
        <f>IF(OR(E139="QS",B139=""),0,
IF(C139="F",VLOOKUP($S139,附表2_火險200RP地震非比例層調整係數!$B:$AF,MATCH($D139&amp;"a",附表2_火險200RP地震非比例層調整係數!$1:$1,0)-1,FALSE)
-IF($R139-1&lt;=0,0,VLOOKUP($R139-1,附表2_火險200RP地震非比例層調整係數!$B:$AF,MATCH($D139&amp;"a",附表2_火險200RP地震非比例層調整係數!$1:$1,0)-1,FALSE))
-VLOOKUP($S139,附表2_火險200RP地震非比例層調整係數!$B:$AF,MATCH($D139,附表2_火險200RP地震非比例層調整係數!$1:$1,0)-1,FALSE)*(S139/100-M139/G139)*100
-VLOOKUP($R139,附表2_火險200RP地震非比例層調整係數!$B:$AF,MATCH($D139,附表2_火險200RP地震非比例層調整係數!$1:$1,0)-1,FALSE)*(1-(R139/100-L139/G139)*100),
IF(C139="E1",VLOOKUP($S139,附表2_工程險200RP地震非比例層調整係數!$B$1:$AF$101,MATCH($D139&amp;"a",附表2_工程險200RP地震非比例層調整係數!$1:$1,0)-1,FALSE)
-IF($R139-1&lt;=0,0,VLOOKUP($R139-1,附表2_工程險200RP地震非比例層調整係數!$B$1:$AF$101,MATCH($D139&amp;"a",附表2_工程險200RP地震非比例層調整係數!$1:$1,0)-1,FALSE))
-VLOOKUP($S139,附表2_工程險200RP地震非比例層調整係數!$B$1:$AF$101,MATCH($D139,附表2_工程險200RP地震非比例層調整係數!$1:$1,0)-1,FALSE)*(S139/100-M139/G139)*100
-VLOOKUP($R139,附表2_工程險200RP地震非比例層調整係數!$B$1:$AF$101,MATCH($D139,附表2_工程險200RP地震非比例層調整係數!$1:$1,0)-1,FALSE)*(1-(R139/100-L139/G139)*100),
IF(C139="E2",VLOOKUP($S139,附表2_工程險200RP地震非比例層調整係數!$B$111:$AF$211,MATCH($D139&amp;"a",附表2_工程險200RP地震非比例層調整係數!$1:$1,0)-1,FALSE)
-IF($R139-1&lt;=0,0,VLOOKUP($R139-1,附表2_工程險200RP地震非比例層調整係數!$B$111:$AF$211,MATCH($D139&amp;"a",附表2_工程險200RP地震非比例層調整係數!$1:$1,0)-1,FALSE))
-VLOOKUP($S139,附表2_工程險200RP地震非比例層調整係數!$B$111:$AF$211,MATCH($D139,附表2_工程險200RP地震非比例層調整係數!$1:$1,0)-1,FALSE)*(S139/100-M139/G139)*100
-VLOOKUP($R139,附表2_工程險200RP地震非比例層調整係數!$B$111:$AF$211,MATCH($D139,附表2_工程險200RP地震非比例層調整係數!$1:$1,0)-1,FALSE)*(1-(R139/100-L139/G139)*100),0))))</f>
        <v>0</v>
      </c>
      <c r="V139" s="40">
        <f t="shared" si="35"/>
        <v>0</v>
      </c>
      <c r="W139" s="40">
        <f t="shared" si="36"/>
        <v>0</v>
      </c>
      <c r="X139" s="40">
        <f t="shared" si="37"/>
        <v>0</v>
      </c>
      <c r="Y139" s="40">
        <f t="shared" si="38"/>
        <v>0</v>
      </c>
    </row>
    <row r="140" spans="1:25" s="8" customFormat="1" ht="15.75" x14ac:dyDescent="0.25">
      <c r="A140" s="32" t="str">
        <f t="shared" si="34"/>
        <v/>
      </c>
      <c r="B140" s="33"/>
      <c r="C140" s="33"/>
      <c r="D140" s="33"/>
      <c r="E140" s="34"/>
      <c r="F140" s="34"/>
      <c r="G140" s="35"/>
      <c r="H140" s="42"/>
      <c r="I140" s="42"/>
      <c r="J140" s="42"/>
      <c r="K140" s="42"/>
      <c r="L140" s="34"/>
      <c r="M140" s="34"/>
      <c r="N140" s="36">
        <f t="shared" si="30"/>
        <v>0</v>
      </c>
      <c r="O140" s="36">
        <f t="shared" si="31"/>
        <v>0</v>
      </c>
      <c r="P140" s="37">
        <f t="shared" si="39"/>
        <v>0</v>
      </c>
      <c r="Q140" s="37">
        <f t="shared" si="40"/>
        <v>0</v>
      </c>
      <c r="R140" s="38">
        <f t="shared" si="32"/>
        <v>0</v>
      </c>
      <c r="S140" s="38">
        <f t="shared" si="33"/>
        <v>0</v>
      </c>
      <c r="T140" s="39">
        <f>IF(OR(E140="QS",B140=""),0,
VLOOKUP($S140,附表2_火險100RP地震非比例層調整係數!$B:$AF,MATCH($D140&amp;"a",附表2_火險100RP地震非比例層調整係數!$1:$1,0)-1,FALSE)
-IF($R140-1&lt;=0,0,VLOOKUP($R140-1,附表2_火險100RP地震非比例層調整係數!$B:$AF,MATCH($D140&amp;"a",附表2_火險100RP地震非比例層調整係數!$1:$1,0)-1,FALSE))
-VLOOKUP($S140,附表2_火險100RP地震非比例層調整係數!$B:$AF,MATCH($D140,附表2_火險100RP地震非比例層調整係數!$1:$1,0)-1,FALSE)*(S140/100-M140/G140)*100
-VLOOKUP($R140,附表2_火險100RP地震非比例層調整係數!$B:$AF,MATCH($D140,附表2_火險100RP地震非比例層調整係數!$1:$1,0)-1,FALSE)*(1-(R140/100-L140/G140)*100)
)</f>
        <v>0</v>
      </c>
      <c r="U140" s="39">
        <f>IF(OR(E140="QS",B140=""),0,
IF(C140="F",VLOOKUP($S140,附表2_火險200RP地震非比例層調整係數!$B:$AF,MATCH($D140&amp;"a",附表2_火險200RP地震非比例層調整係數!$1:$1,0)-1,FALSE)
-IF($R140-1&lt;=0,0,VLOOKUP($R140-1,附表2_火險200RP地震非比例層調整係數!$B:$AF,MATCH($D140&amp;"a",附表2_火險200RP地震非比例層調整係數!$1:$1,0)-1,FALSE))
-VLOOKUP($S140,附表2_火險200RP地震非比例層調整係數!$B:$AF,MATCH($D140,附表2_火險200RP地震非比例層調整係數!$1:$1,0)-1,FALSE)*(S140/100-M140/G140)*100
-VLOOKUP($R140,附表2_火險200RP地震非比例層調整係數!$B:$AF,MATCH($D140,附表2_火險200RP地震非比例層調整係數!$1:$1,0)-1,FALSE)*(1-(R140/100-L140/G140)*100),
IF(C140="E1",VLOOKUP($S140,附表2_工程險200RP地震非比例層調整係數!$B$1:$AF$101,MATCH($D140&amp;"a",附表2_工程險200RP地震非比例層調整係數!$1:$1,0)-1,FALSE)
-IF($R140-1&lt;=0,0,VLOOKUP($R140-1,附表2_工程險200RP地震非比例層調整係數!$B$1:$AF$101,MATCH($D140&amp;"a",附表2_工程險200RP地震非比例層調整係數!$1:$1,0)-1,FALSE))
-VLOOKUP($S140,附表2_工程險200RP地震非比例層調整係數!$B$1:$AF$101,MATCH($D140,附表2_工程險200RP地震非比例層調整係數!$1:$1,0)-1,FALSE)*(S140/100-M140/G140)*100
-VLOOKUP($R140,附表2_工程險200RP地震非比例層調整係數!$B$1:$AF$101,MATCH($D140,附表2_工程險200RP地震非比例層調整係數!$1:$1,0)-1,FALSE)*(1-(R140/100-L140/G140)*100),
IF(C140="E2",VLOOKUP($S140,附表2_工程險200RP地震非比例層調整係數!$B$111:$AF$211,MATCH($D140&amp;"a",附表2_工程險200RP地震非比例層調整係數!$1:$1,0)-1,FALSE)
-IF($R140-1&lt;=0,0,VLOOKUP($R140-1,附表2_工程險200RP地震非比例層調整係數!$B$111:$AF$211,MATCH($D140&amp;"a",附表2_工程險200RP地震非比例層調整係數!$1:$1,0)-1,FALSE))
-VLOOKUP($S140,附表2_工程險200RP地震非比例層調整係數!$B$111:$AF$211,MATCH($D140,附表2_工程險200RP地震非比例層調整係數!$1:$1,0)-1,FALSE)*(S140/100-M140/G140)*100
-VLOOKUP($R140,附表2_工程險200RP地震非比例層調整係數!$B$111:$AF$211,MATCH($D140,附表2_工程險200RP地震非比例層調整係數!$1:$1,0)-1,FALSE)*(1-(R140/100-L140/G140)*100),0))))</f>
        <v>0</v>
      </c>
      <c r="V140" s="40">
        <f t="shared" si="35"/>
        <v>0</v>
      </c>
      <c r="W140" s="40">
        <f t="shared" si="36"/>
        <v>0</v>
      </c>
      <c r="X140" s="40">
        <f t="shared" si="37"/>
        <v>0</v>
      </c>
      <c r="Y140" s="40">
        <f t="shared" si="38"/>
        <v>0</v>
      </c>
    </row>
    <row r="141" spans="1:25" s="8" customFormat="1" ht="15.75" x14ac:dyDescent="0.25">
      <c r="A141" s="32" t="str">
        <f t="shared" si="34"/>
        <v/>
      </c>
      <c r="B141" s="33"/>
      <c r="C141" s="33"/>
      <c r="D141" s="33"/>
      <c r="E141" s="34"/>
      <c r="F141" s="34"/>
      <c r="G141" s="35"/>
      <c r="H141" s="42"/>
      <c r="I141" s="42"/>
      <c r="J141" s="42"/>
      <c r="K141" s="42"/>
      <c r="L141" s="34"/>
      <c r="M141" s="34"/>
      <c r="N141" s="36">
        <f t="shared" si="30"/>
        <v>0</v>
      </c>
      <c r="O141" s="36">
        <f t="shared" si="31"/>
        <v>0</v>
      </c>
      <c r="P141" s="37">
        <f t="shared" si="39"/>
        <v>0</v>
      </c>
      <c r="Q141" s="37">
        <f t="shared" si="40"/>
        <v>0</v>
      </c>
      <c r="R141" s="38">
        <f t="shared" si="32"/>
        <v>0</v>
      </c>
      <c r="S141" s="38">
        <f t="shared" si="33"/>
        <v>0</v>
      </c>
      <c r="T141" s="39">
        <f>IF(OR(E141="QS",B141=""),0,
VLOOKUP($S141,附表2_火險100RP地震非比例層調整係數!$B:$AF,MATCH($D141&amp;"a",附表2_火險100RP地震非比例層調整係數!$1:$1,0)-1,FALSE)
-IF($R141-1&lt;=0,0,VLOOKUP($R141-1,附表2_火險100RP地震非比例層調整係數!$B:$AF,MATCH($D141&amp;"a",附表2_火險100RP地震非比例層調整係數!$1:$1,0)-1,FALSE))
-VLOOKUP($S141,附表2_火險100RP地震非比例層調整係數!$B:$AF,MATCH($D141,附表2_火險100RP地震非比例層調整係數!$1:$1,0)-1,FALSE)*(S141/100-M141/G141)*100
-VLOOKUP($R141,附表2_火險100RP地震非比例層調整係數!$B:$AF,MATCH($D141,附表2_火險100RP地震非比例層調整係數!$1:$1,0)-1,FALSE)*(1-(R141/100-L141/G141)*100)
)</f>
        <v>0</v>
      </c>
      <c r="U141" s="39">
        <f>IF(OR(E141="QS",B141=""),0,
IF(C141="F",VLOOKUP($S141,附表2_火險200RP地震非比例層調整係數!$B:$AF,MATCH($D141&amp;"a",附表2_火險200RP地震非比例層調整係數!$1:$1,0)-1,FALSE)
-IF($R141-1&lt;=0,0,VLOOKUP($R141-1,附表2_火險200RP地震非比例層調整係數!$B:$AF,MATCH($D141&amp;"a",附表2_火險200RP地震非比例層調整係數!$1:$1,0)-1,FALSE))
-VLOOKUP($S141,附表2_火險200RP地震非比例層調整係數!$B:$AF,MATCH($D141,附表2_火險200RP地震非比例層調整係數!$1:$1,0)-1,FALSE)*(S141/100-M141/G141)*100
-VLOOKUP($R141,附表2_火險200RP地震非比例層調整係數!$B:$AF,MATCH($D141,附表2_火險200RP地震非比例層調整係數!$1:$1,0)-1,FALSE)*(1-(R141/100-L141/G141)*100),
IF(C141="E1",VLOOKUP($S141,附表2_工程險200RP地震非比例層調整係數!$B$1:$AF$101,MATCH($D141&amp;"a",附表2_工程險200RP地震非比例層調整係數!$1:$1,0)-1,FALSE)
-IF($R141-1&lt;=0,0,VLOOKUP($R141-1,附表2_工程險200RP地震非比例層調整係數!$B$1:$AF$101,MATCH($D141&amp;"a",附表2_工程險200RP地震非比例層調整係數!$1:$1,0)-1,FALSE))
-VLOOKUP($S141,附表2_工程險200RP地震非比例層調整係數!$B$1:$AF$101,MATCH($D141,附表2_工程險200RP地震非比例層調整係數!$1:$1,0)-1,FALSE)*(S141/100-M141/G141)*100
-VLOOKUP($R141,附表2_工程險200RP地震非比例層調整係數!$B$1:$AF$101,MATCH($D141,附表2_工程險200RP地震非比例層調整係數!$1:$1,0)-1,FALSE)*(1-(R141/100-L141/G141)*100),
IF(C141="E2",VLOOKUP($S141,附表2_工程險200RP地震非比例層調整係數!$B$111:$AF$211,MATCH($D141&amp;"a",附表2_工程險200RP地震非比例層調整係數!$1:$1,0)-1,FALSE)
-IF($R141-1&lt;=0,0,VLOOKUP($R141-1,附表2_工程險200RP地震非比例層調整係數!$B$111:$AF$211,MATCH($D141&amp;"a",附表2_工程險200RP地震非比例層調整係數!$1:$1,0)-1,FALSE))
-VLOOKUP($S141,附表2_工程險200RP地震非比例層調整係數!$B$111:$AF$211,MATCH($D141,附表2_工程險200RP地震非比例層調整係數!$1:$1,0)-1,FALSE)*(S141/100-M141/G141)*100
-VLOOKUP($R141,附表2_工程險200RP地震非比例層調整係數!$B$111:$AF$211,MATCH($D141,附表2_工程險200RP地震非比例層調整係數!$1:$1,0)-1,FALSE)*(1-(R141/100-L141/G141)*100),0))))</f>
        <v>0</v>
      </c>
      <c r="V141" s="40">
        <f t="shared" si="35"/>
        <v>0</v>
      </c>
      <c r="W141" s="40">
        <f t="shared" si="36"/>
        <v>0</v>
      </c>
      <c r="X141" s="40">
        <f t="shared" si="37"/>
        <v>0</v>
      </c>
      <c r="Y141" s="40">
        <f t="shared" si="38"/>
        <v>0</v>
      </c>
    </row>
    <row r="142" spans="1:25" s="8" customFormat="1" ht="15.75" x14ac:dyDescent="0.25">
      <c r="A142" s="32" t="str">
        <f t="shared" si="34"/>
        <v/>
      </c>
      <c r="B142" s="33"/>
      <c r="C142" s="33"/>
      <c r="D142" s="33"/>
      <c r="E142" s="34"/>
      <c r="F142" s="34"/>
      <c r="G142" s="35"/>
      <c r="H142" s="42"/>
      <c r="I142" s="42"/>
      <c r="J142" s="42"/>
      <c r="K142" s="42"/>
      <c r="L142" s="34"/>
      <c r="M142" s="34"/>
      <c r="N142" s="36">
        <f t="shared" si="30"/>
        <v>0</v>
      </c>
      <c r="O142" s="36">
        <f t="shared" si="31"/>
        <v>0</v>
      </c>
      <c r="P142" s="37">
        <f t="shared" si="39"/>
        <v>0</v>
      </c>
      <c r="Q142" s="37">
        <f t="shared" si="40"/>
        <v>0</v>
      </c>
      <c r="R142" s="38">
        <f t="shared" si="32"/>
        <v>0</v>
      </c>
      <c r="S142" s="38">
        <f t="shared" si="33"/>
        <v>0</v>
      </c>
      <c r="T142" s="39">
        <f>IF(OR(E142="QS",B142=""),0,
VLOOKUP($S142,附表2_火險100RP地震非比例層調整係數!$B:$AF,MATCH($D142&amp;"a",附表2_火險100RP地震非比例層調整係數!$1:$1,0)-1,FALSE)
-IF($R142-1&lt;=0,0,VLOOKUP($R142-1,附表2_火險100RP地震非比例層調整係數!$B:$AF,MATCH($D142&amp;"a",附表2_火險100RP地震非比例層調整係數!$1:$1,0)-1,FALSE))
-VLOOKUP($S142,附表2_火險100RP地震非比例層調整係數!$B:$AF,MATCH($D142,附表2_火險100RP地震非比例層調整係數!$1:$1,0)-1,FALSE)*(S142/100-M142/G142)*100
-VLOOKUP($R142,附表2_火險100RP地震非比例層調整係數!$B:$AF,MATCH($D142,附表2_火險100RP地震非比例層調整係數!$1:$1,0)-1,FALSE)*(1-(R142/100-L142/G142)*100)
)</f>
        <v>0</v>
      </c>
      <c r="U142" s="39">
        <f>IF(OR(E142="QS",B142=""),0,
IF(C142="F",VLOOKUP($S142,附表2_火險200RP地震非比例層調整係數!$B:$AF,MATCH($D142&amp;"a",附表2_火險200RP地震非比例層調整係數!$1:$1,0)-1,FALSE)
-IF($R142-1&lt;=0,0,VLOOKUP($R142-1,附表2_火險200RP地震非比例層調整係數!$B:$AF,MATCH($D142&amp;"a",附表2_火險200RP地震非比例層調整係數!$1:$1,0)-1,FALSE))
-VLOOKUP($S142,附表2_火險200RP地震非比例層調整係數!$B:$AF,MATCH($D142,附表2_火險200RP地震非比例層調整係數!$1:$1,0)-1,FALSE)*(S142/100-M142/G142)*100
-VLOOKUP($R142,附表2_火險200RP地震非比例層調整係數!$B:$AF,MATCH($D142,附表2_火險200RP地震非比例層調整係數!$1:$1,0)-1,FALSE)*(1-(R142/100-L142/G142)*100),
IF(C142="E1",VLOOKUP($S142,附表2_工程險200RP地震非比例層調整係數!$B$1:$AF$101,MATCH($D142&amp;"a",附表2_工程險200RP地震非比例層調整係數!$1:$1,0)-1,FALSE)
-IF($R142-1&lt;=0,0,VLOOKUP($R142-1,附表2_工程險200RP地震非比例層調整係數!$B$1:$AF$101,MATCH($D142&amp;"a",附表2_工程險200RP地震非比例層調整係數!$1:$1,0)-1,FALSE))
-VLOOKUP($S142,附表2_工程險200RP地震非比例層調整係數!$B$1:$AF$101,MATCH($D142,附表2_工程險200RP地震非比例層調整係數!$1:$1,0)-1,FALSE)*(S142/100-M142/G142)*100
-VLOOKUP($R142,附表2_工程險200RP地震非比例層調整係數!$B$1:$AF$101,MATCH($D142,附表2_工程險200RP地震非比例層調整係數!$1:$1,0)-1,FALSE)*(1-(R142/100-L142/G142)*100),
IF(C142="E2",VLOOKUP($S142,附表2_工程險200RP地震非比例層調整係數!$B$111:$AF$211,MATCH($D142&amp;"a",附表2_工程險200RP地震非比例層調整係數!$1:$1,0)-1,FALSE)
-IF($R142-1&lt;=0,0,VLOOKUP($R142-1,附表2_工程險200RP地震非比例層調整係數!$B$111:$AF$211,MATCH($D142&amp;"a",附表2_工程險200RP地震非比例層調整係數!$1:$1,0)-1,FALSE))
-VLOOKUP($S142,附表2_工程險200RP地震非比例層調整係數!$B$111:$AF$211,MATCH($D142,附表2_工程險200RP地震非比例層調整係數!$1:$1,0)-1,FALSE)*(S142/100-M142/G142)*100
-VLOOKUP($R142,附表2_工程險200RP地震非比例層調整係數!$B$111:$AF$211,MATCH($D142,附表2_工程險200RP地震非比例層調整係數!$1:$1,0)-1,FALSE)*(1-(R142/100-L142/G142)*100),0))))</f>
        <v>0</v>
      </c>
      <c r="V142" s="40">
        <f t="shared" si="35"/>
        <v>0</v>
      </c>
      <c r="W142" s="40">
        <f t="shared" si="36"/>
        <v>0</v>
      </c>
      <c r="X142" s="40">
        <f t="shared" si="37"/>
        <v>0</v>
      </c>
      <c r="Y142" s="40">
        <f t="shared" si="38"/>
        <v>0</v>
      </c>
    </row>
    <row r="143" spans="1:25" s="8" customFormat="1" ht="15.75" x14ac:dyDescent="0.25">
      <c r="A143" s="32" t="str">
        <f t="shared" si="34"/>
        <v/>
      </c>
      <c r="B143" s="33"/>
      <c r="C143" s="33"/>
      <c r="D143" s="33"/>
      <c r="E143" s="34"/>
      <c r="F143" s="34"/>
      <c r="G143" s="35"/>
      <c r="H143" s="42"/>
      <c r="I143" s="42"/>
      <c r="J143" s="42"/>
      <c r="K143" s="42"/>
      <c r="L143" s="34"/>
      <c r="M143" s="34"/>
      <c r="N143" s="36">
        <f t="shared" si="30"/>
        <v>0</v>
      </c>
      <c r="O143" s="36">
        <f t="shared" si="31"/>
        <v>0</v>
      </c>
      <c r="P143" s="37">
        <f t="shared" si="39"/>
        <v>0</v>
      </c>
      <c r="Q143" s="37">
        <f t="shared" si="40"/>
        <v>0</v>
      </c>
      <c r="R143" s="38">
        <f t="shared" si="32"/>
        <v>0</v>
      </c>
      <c r="S143" s="38">
        <f t="shared" si="33"/>
        <v>0</v>
      </c>
      <c r="T143" s="39">
        <f>IF(OR(E143="QS",B143=""),0,
VLOOKUP($S143,附表2_火險100RP地震非比例層調整係數!$B:$AF,MATCH($D143&amp;"a",附表2_火險100RP地震非比例層調整係數!$1:$1,0)-1,FALSE)
-IF($R143-1&lt;=0,0,VLOOKUP($R143-1,附表2_火險100RP地震非比例層調整係數!$B:$AF,MATCH($D143&amp;"a",附表2_火險100RP地震非比例層調整係數!$1:$1,0)-1,FALSE))
-VLOOKUP($S143,附表2_火險100RP地震非比例層調整係數!$B:$AF,MATCH($D143,附表2_火險100RP地震非比例層調整係數!$1:$1,0)-1,FALSE)*(S143/100-M143/G143)*100
-VLOOKUP($R143,附表2_火險100RP地震非比例層調整係數!$B:$AF,MATCH($D143,附表2_火險100RP地震非比例層調整係數!$1:$1,0)-1,FALSE)*(1-(R143/100-L143/G143)*100)
)</f>
        <v>0</v>
      </c>
      <c r="U143" s="39">
        <f>IF(OR(E143="QS",B143=""),0,
IF(C143="F",VLOOKUP($S143,附表2_火險200RP地震非比例層調整係數!$B:$AF,MATCH($D143&amp;"a",附表2_火險200RP地震非比例層調整係數!$1:$1,0)-1,FALSE)
-IF($R143-1&lt;=0,0,VLOOKUP($R143-1,附表2_火險200RP地震非比例層調整係數!$B:$AF,MATCH($D143&amp;"a",附表2_火險200RP地震非比例層調整係數!$1:$1,0)-1,FALSE))
-VLOOKUP($S143,附表2_火險200RP地震非比例層調整係數!$B:$AF,MATCH($D143,附表2_火險200RP地震非比例層調整係數!$1:$1,0)-1,FALSE)*(S143/100-M143/G143)*100
-VLOOKUP($R143,附表2_火險200RP地震非比例層調整係數!$B:$AF,MATCH($D143,附表2_火險200RP地震非比例層調整係數!$1:$1,0)-1,FALSE)*(1-(R143/100-L143/G143)*100),
IF(C143="E1",VLOOKUP($S143,附表2_工程險200RP地震非比例層調整係數!$B$1:$AF$101,MATCH($D143&amp;"a",附表2_工程險200RP地震非比例層調整係數!$1:$1,0)-1,FALSE)
-IF($R143-1&lt;=0,0,VLOOKUP($R143-1,附表2_工程險200RP地震非比例層調整係數!$B$1:$AF$101,MATCH($D143&amp;"a",附表2_工程險200RP地震非比例層調整係數!$1:$1,0)-1,FALSE))
-VLOOKUP($S143,附表2_工程險200RP地震非比例層調整係數!$B$1:$AF$101,MATCH($D143,附表2_工程險200RP地震非比例層調整係數!$1:$1,0)-1,FALSE)*(S143/100-M143/G143)*100
-VLOOKUP($R143,附表2_工程險200RP地震非比例層調整係數!$B$1:$AF$101,MATCH($D143,附表2_工程險200RP地震非比例層調整係數!$1:$1,0)-1,FALSE)*(1-(R143/100-L143/G143)*100),
IF(C143="E2",VLOOKUP($S143,附表2_工程險200RP地震非比例層調整係數!$B$111:$AF$211,MATCH($D143&amp;"a",附表2_工程險200RP地震非比例層調整係數!$1:$1,0)-1,FALSE)
-IF($R143-1&lt;=0,0,VLOOKUP($R143-1,附表2_工程險200RP地震非比例層調整係數!$B$111:$AF$211,MATCH($D143&amp;"a",附表2_工程險200RP地震非比例層調整係數!$1:$1,0)-1,FALSE))
-VLOOKUP($S143,附表2_工程險200RP地震非比例層調整係數!$B$111:$AF$211,MATCH($D143,附表2_工程險200RP地震非比例層調整係數!$1:$1,0)-1,FALSE)*(S143/100-M143/G143)*100
-VLOOKUP($R143,附表2_工程險200RP地震非比例層調整係數!$B$111:$AF$211,MATCH($D143,附表2_工程險200RP地震非比例層調整係數!$1:$1,0)-1,FALSE)*(1-(R143/100-L143/G143)*100),0))))</f>
        <v>0</v>
      </c>
      <c r="V143" s="40">
        <f t="shared" si="35"/>
        <v>0</v>
      </c>
      <c r="W143" s="40">
        <f t="shared" si="36"/>
        <v>0</v>
      </c>
      <c r="X143" s="40">
        <f t="shared" si="37"/>
        <v>0</v>
      </c>
      <c r="Y143" s="40">
        <f t="shared" si="38"/>
        <v>0</v>
      </c>
    </row>
    <row r="144" spans="1:25" s="8" customFormat="1" ht="15.75" x14ac:dyDescent="0.25">
      <c r="A144" s="32" t="str">
        <f t="shared" si="34"/>
        <v/>
      </c>
      <c r="B144" s="33"/>
      <c r="C144" s="33"/>
      <c r="D144" s="33"/>
      <c r="E144" s="34"/>
      <c r="F144" s="34"/>
      <c r="G144" s="35"/>
      <c r="H144" s="42"/>
      <c r="I144" s="42"/>
      <c r="J144" s="42"/>
      <c r="K144" s="42"/>
      <c r="L144" s="34"/>
      <c r="M144" s="34"/>
      <c r="N144" s="36">
        <f t="shared" si="30"/>
        <v>0</v>
      </c>
      <c r="O144" s="36">
        <f t="shared" si="31"/>
        <v>0</v>
      </c>
      <c r="P144" s="37">
        <f t="shared" si="39"/>
        <v>0</v>
      </c>
      <c r="Q144" s="37">
        <f t="shared" si="40"/>
        <v>0</v>
      </c>
      <c r="R144" s="38">
        <f t="shared" si="32"/>
        <v>0</v>
      </c>
      <c r="S144" s="38">
        <f t="shared" si="33"/>
        <v>0</v>
      </c>
      <c r="T144" s="39">
        <f>IF(OR(E144="QS",B144=""),0,
VLOOKUP($S144,附表2_火險100RP地震非比例層調整係數!$B:$AF,MATCH($D144&amp;"a",附表2_火險100RP地震非比例層調整係數!$1:$1,0)-1,FALSE)
-IF($R144-1&lt;=0,0,VLOOKUP($R144-1,附表2_火險100RP地震非比例層調整係數!$B:$AF,MATCH($D144&amp;"a",附表2_火險100RP地震非比例層調整係數!$1:$1,0)-1,FALSE))
-VLOOKUP($S144,附表2_火險100RP地震非比例層調整係數!$B:$AF,MATCH($D144,附表2_火險100RP地震非比例層調整係數!$1:$1,0)-1,FALSE)*(S144/100-M144/G144)*100
-VLOOKUP($R144,附表2_火險100RP地震非比例層調整係數!$B:$AF,MATCH($D144,附表2_火險100RP地震非比例層調整係數!$1:$1,0)-1,FALSE)*(1-(R144/100-L144/G144)*100)
)</f>
        <v>0</v>
      </c>
      <c r="U144" s="39">
        <f>IF(OR(E144="QS",B144=""),0,
IF(C144="F",VLOOKUP($S144,附表2_火險200RP地震非比例層調整係數!$B:$AF,MATCH($D144&amp;"a",附表2_火險200RP地震非比例層調整係數!$1:$1,0)-1,FALSE)
-IF($R144-1&lt;=0,0,VLOOKUP($R144-1,附表2_火險200RP地震非比例層調整係數!$B:$AF,MATCH($D144&amp;"a",附表2_火險200RP地震非比例層調整係數!$1:$1,0)-1,FALSE))
-VLOOKUP($S144,附表2_火險200RP地震非比例層調整係數!$B:$AF,MATCH($D144,附表2_火險200RP地震非比例層調整係數!$1:$1,0)-1,FALSE)*(S144/100-M144/G144)*100
-VLOOKUP($R144,附表2_火險200RP地震非比例層調整係數!$B:$AF,MATCH($D144,附表2_火險200RP地震非比例層調整係數!$1:$1,0)-1,FALSE)*(1-(R144/100-L144/G144)*100),
IF(C144="E1",VLOOKUP($S144,附表2_工程險200RP地震非比例層調整係數!$B$1:$AF$101,MATCH($D144&amp;"a",附表2_工程險200RP地震非比例層調整係數!$1:$1,0)-1,FALSE)
-IF($R144-1&lt;=0,0,VLOOKUP($R144-1,附表2_工程險200RP地震非比例層調整係數!$B$1:$AF$101,MATCH($D144&amp;"a",附表2_工程險200RP地震非比例層調整係數!$1:$1,0)-1,FALSE))
-VLOOKUP($S144,附表2_工程險200RP地震非比例層調整係數!$B$1:$AF$101,MATCH($D144,附表2_工程險200RP地震非比例層調整係數!$1:$1,0)-1,FALSE)*(S144/100-M144/G144)*100
-VLOOKUP($R144,附表2_工程險200RP地震非比例層調整係數!$B$1:$AF$101,MATCH($D144,附表2_工程險200RP地震非比例層調整係數!$1:$1,0)-1,FALSE)*(1-(R144/100-L144/G144)*100),
IF(C144="E2",VLOOKUP($S144,附表2_工程險200RP地震非比例層調整係數!$B$111:$AF$211,MATCH($D144&amp;"a",附表2_工程險200RP地震非比例層調整係數!$1:$1,0)-1,FALSE)
-IF($R144-1&lt;=0,0,VLOOKUP($R144-1,附表2_工程險200RP地震非比例層調整係數!$B$111:$AF$211,MATCH($D144&amp;"a",附表2_工程險200RP地震非比例層調整係數!$1:$1,0)-1,FALSE))
-VLOOKUP($S144,附表2_工程險200RP地震非比例層調整係數!$B$111:$AF$211,MATCH($D144,附表2_工程險200RP地震非比例層調整係數!$1:$1,0)-1,FALSE)*(S144/100-M144/G144)*100
-VLOOKUP($R144,附表2_工程險200RP地震非比例層調整係數!$B$111:$AF$211,MATCH($D144,附表2_工程險200RP地震非比例層調整係數!$1:$1,0)-1,FALSE)*(1-(R144/100-L144/G144)*100),0))))</f>
        <v>0</v>
      </c>
      <c r="V144" s="40">
        <f t="shared" si="35"/>
        <v>0</v>
      </c>
      <c r="W144" s="40">
        <f t="shared" si="36"/>
        <v>0</v>
      </c>
      <c r="X144" s="40">
        <f t="shared" si="37"/>
        <v>0</v>
      </c>
      <c r="Y144" s="40">
        <f t="shared" si="38"/>
        <v>0</v>
      </c>
    </row>
    <row r="145" spans="1:25" s="8" customFormat="1" ht="15.75" x14ac:dyDescent="0.25">
      <c r="A145" s="32" t="str">
        <f t="shared" si="34"/>
        <v/>
      </c>
      <c r="B145" s="33"/>
      <c r="C145" s="33"/>
      <c r="D145" s="33"/>
      <c r="E145" s="34"/>
      <c r="F145" s="34"/>
      <c r="G145" s="35"/>
      <c r="H145" s="42"/>
      <c r="I145" s="42"/>
      <c r="J145" s="42"/>
      <c r="K145" s="42"/>
      <c r="L145" s="34"/>
      <c r="M145" s="34"/>
      <c r="N145" s="36">
        <f t="shared" si="30"/>
        <v>0</v>
      </c>
      <c r="O145" s="36">
        <f t="shared" si="31"/>
        <v>0</v>
      </c>
      <c r="P145" s="37">
        <f t="shared" si="39"/>
        <v>0</v>
      </c>
      <c r="Q145" s="37">
        <f t="shared" si="40"/>
        <v>0</v>
      </c>
      <c r="R145" s="38">
        <f t="shared" si="32"/>
        <v>0</v>
      </c>
      <c r="S145" s="38">
        <f t="shared" si="33"/>
        <v>0</v>
      </c>
      <c r="T145" s="39">
        <f>IF(OR(E145="QS",B145=""),0,
VLOOKUP($S145,附表2_火險100RP地震非比例層調整係數!$B:$AF,MATCH($D145&amp;"a",附表2_火險100RP地震非比例層調整係數!$1:$1,0)-1,FALSE)
-IF($R145-1&lt;=0,0,VLOOKUP($R145-1,附表2_火險100RP地震非比例層調整係數!$B:$AF,MATCH($D145&amp;"a",附表2_火險100RP地震非比例層調整係數!$1:$1,0)-1,FALSE))
-VLOOKUP($S145,附表2_火險100RP地震非比例層調整係數!$B:$AF,MATCH($D145,附表2_火險100RP地震非比例層調整係數!$1:$1,0)-1,FALSE)*(S145/100-M145/G145)*100
-VLOOKUP($R145,附表2_火險100RP地震非比例層調整係數!$B:$AF,MATCH($D145,附表2_火險100RP地震非比例層調整係數!$1:$1,0)-1,FALSE)*(1-(R145/100-L145/G145)*100)
)</f>
        <v>0</v>
      </c>
      <c r="U145" s="39">
        <f>IF(OR(E145="QS",B145=""),0,
IF(C145="F",VLOOKUP($S145,附表2_火險200RP地震非比例層調整係數!$B:$AF,MATCH($D145&amp;"a",附表2_火險200RP地震非比例層調整係數!$1:$1,0)-1,FALSE)
-IF($R145-1&lt;=0,0,VLOOKUP($R145-1,附表2_火險200RP地震非比例層調整係數!$B:$AF,MATCH($D145&amp;"a",附表2_火險200RP地震非比例層調整係數!$1:$1,0)-1,FALSE))
-VLOOKUP($S145,附表2_火險200RP地震非比例層調整係數!$B:$AF,MATCH($D145,附表2_火險200RP地震非比例層調整係數!$1:$1,0)-1,FALSE)*(S145/100-M145/G145)*100
-VLOOKUP($R145,附表2_火險200RP地震非比例層調整係數!$B:$AF,MATCH($D145,附表2_火險200RP地震非比例層調整係數!$1:$1,0)-1,FALSE)*(1-(R145/100-L145/G145)*100),
IF(C145="E1",VLOOKUP($S145,附表2_工程險200RP地震非比例層調整係數!$B$1:$AF$101,MATCH($D145&amp;"a",附表2_工程險200RP地震非比例層調整係數!$1:$1,0)-1,FALSE)
-IF($R145-1&lt;=0,0,VLOOKUP($R145-1,附表2_工程險200RP地震非比例層調整係數!$B$1:$AF$101,MATCH($D145&amp;"a",附表2_工程險200RP地震非比例層調整係數!$1:$1,0)-1,FALSE))
-VLOOKUP($S145,附表2_工程險200RP地震非比例層調整係數!$B$1:$AF$101,MATCH($D145,附表2_工程險200RP地震非比例層調整係數!$1:$1,0)-1,FALSE)*(S145/100-M145/G145)*100
-VLOOKUP($R145,附表2_工程險200RP地震非比例層調整係數!$B$1:$AF$101,MATCH($D145,附表2_工程險200RP地震非比例層調整係數!$1:$1,0)-1,FALSE)*(1-(R145/100-L145/G145)*100),
IF(C145="E2",VLOOKUP($S145,附表2_工程險200RP地震非比例層調整係數!$B$111:$AF$211,MATCH($D145&amp;"a",附表2_工程險200RP地震非比例層調整係數!$1:$1,0)-1,FALSE)
-IF($R145-1&lt;=0,0,VLOOKUP($R145-1,附表2_工程險200RP地震非比例層調整係數!$B$111:$AF$211,MATCH($D145&amp;"a",附表2_工程險200RP地震非比例層調整係數!$1:$1,0)-1,FALSE))
-VLOOKUP($S145,附表2_工程險200RP地震非比例層調整係數!$B$111:$AF$211,MATCH($D145,附表2_工程險200RP地震非比例層調整係數!$1:$1,0)-1,FALSE)*(S145/100-M145/G145)*100
-VLOOKUP($R145,附表2_工程險200RP地震非比例層調整係數!$B$111:$AF$211,MATCH($D145,附表2_工程險200RP地震非比例層調整係數!$1:$1,0)-1,FALSE)*(1-(R145/100-L145/G145)*100),0))))</f>
        <v>0</v>
      </c>
      <c r="V145" s="40">
        <f t="shared" si="35"/>
        <v>0</v>
      </c>
      <c r="W145" s="40">
        <f t="shared" si="36"/>
        <v>0</v>
      </c>
      <c r="X145" s="40">
        <f t="shared" si="37"/>
        <v>0</v>
      </c>
      <c r="Y145" s="40">
        <f t="shared" si="38"/>
        <v>0</v>
      </c>
    </row>
    <row r="146" spans="1:25" s="8" customFormat="1" ht="15.75" x14ac:dyDescent="0.25">
      <c r="A146" s="32" t="str">
        <f t="shared" si="34"/>
        <v/>
      </c>
      <c r="B146" s="33"/>
      <c r="C146" s="33"/>
      <c r="D146" s="33"/>
      <c r="E146" s="34"/>
      <c r="F146" s="34"/>
      <c r="G146" s="35"/>
      <c r="H146" s="42"/>
      <c r="I146" s="42"/>
      <c r="J146" s="42"/>
      <c r="K146" s="42"/>
      <c r="L146" s="34"/>
      <c r="M146" s="34"/>
      <c r="N146" s="36">
        <f t="shared" si="30"/>
        <v>0</v>
      </c>
      <c r="O146" s="36">
        <f t="shared" si="31"/>
        <v>0</v>
      </c>
      <c r="P146" s="37">
        <f t="shared" si="39"/>
        <v>0</v>
      </c>
      <c r="Q146" s="37">
        <f t="shared" si="40"/>
        <v>0</v>
      </c>
      <c r="R146" s="38">
        <f t="shared" si="32"/>
        <v>0</v>
      </c>
      <c r="S146" s="38">
        <f t="shared" si="33"/>
        <v>0</v>
      </c>
      <c r="T146" s="39">
        <f>IF(OR(E146="QS",B146=""),0,
VLOOKUP($S146,附表2_火險100RP地震非比例層調整係數!$B:$AF,MATCH($D146&amp;"a",附表2_火險100RP地震非比例層調整係數!$1:$1,0)-1,FALSE)
-IF($R146-1&lt;=0,0,VLOOKUP($R146-1,附表2_火險100RP地震非比例層調整係數!$B:$AF,MATCH($D146&amp;"a",附表2_火險100RP地震非比例層調整係數!$1:$1,0)-1,FALSE))
-VLOOKUP($S146,附表2_火險100RP地震非比例層調整係數!$B:$AF,MATCH($D146,附表2_火險100RP地震非比例層調整係數!$1:$1,0)-1,FALSE)*(S146/100-M146/G146)*100
-VLOOKUP($R146,附表2_火險100RP地震非比例層調整係數!$B:$AF,MATCH($D146,附表2_火險100RP地震非比例層調整係數!$1:$1,0)-1,FALSE)*(1-(R146/100-L146/G146)*100)
)</f>
        <v>0</v>
      </c>
      <c r="U146" s="39">
        <f>IF(OR(E146="QS",B146=""),0,
IF(C146="F",VLOOKUP($S146,附表2_火險200RP地震非比例層調整係數!$B:$AF,MATCH($D146&amp;"a",附表2_火險200RP地震非比例層調整係數!$1:$1,0)-1,FALSE)
-IF($R146-1&lt;=0,0,VLOOKUP($R146-1,附表2_火險200RP地震非比例層調整係數!$B:$AF,MATCH($D146&amp;"a",附表2_火險200RP地震非比例層調整係數!$1:$1,0)-1,FALSE))
-VLOOKUP($S146,附表2_火險200RP地震非比例層調整係數!$B:$AF,MATCH($D146,附表2_火險200RP地震非比例層調整係數!$1:$1,0)-1,FALSE)*(S146/100-M146/G146)*100
-VLOOKUP($R146,附表2_火險200RP地震非比例層調整係數!$B:$AF,MATCH($D146,附表2_火險200RP地震非比例層調整係數!$1:$1,0)-1,FALSE)*(1-(R146/100-L146/G146)*100),
IF(C146="E1",VLOOKUP($S146,附表2_工程險200RP地震非比例層調整係數!$B$1:$AF$101,MATCH($D146&amp;"a",附表2_工程險200RP地震非比例層調整係數!$1:$1,0)-1,FALSE)
-IF($R146-1&lt;=0,0,VLOOKUP($R146-1,附表2_工程險200RP地震非比例層調整係數!$B$1:$AF$101,MATCH($D146&amp;"a",附表2_工程險200RP地震非比例層調整係數!$1:$1,0)-1,FALSE))
-VLOOKUP($S146,附表2_工程險200RP地震非比例層調整係數!$B$1:$AF$101,MATCH($D146,附表2_工程險200RP地震非比例層調整係數!$1:$1,0)-1,FALSE)*(S146/100-M146/G146)*100
-VLOOKUP($R146,附表2_工程險200RP地震非比例層調整係數!$B$1:$AF$101,MATCH($D146,附表2_工程險200RP地震非比例層調整係數!$1:$1,0)-1,FALSE)*(1-(R146/100-L146/G146)*100),
IF(C146="E2",VLOOKUP($S146,附表2_工程險200RP地震非比例層調整係數!$B$111:$AF$211,MATCH($D146&amp;"a",附表2_工程險200RP地震非比例層調整係數!$1:$1,0)-1,FALSE)
-IF($R146-1&lt;=0,0,VLOOKUP($R146-1,附表2_工程險200RP地震非比例層調整係數!$B$111:$AF$211,MATCH($D146&amp;"a",附表2_工程險200RP地震非比例層調整係數!$1:$1,0)-1,FALSE))
-VLOOKUP($S146,附表2_工程險200RP地震非比例層調整係數!$B$111:$AF$211,MATCH($D146,附表2_工程險200RP地震非比例層調整係數!$1:$1,0)-1,FALSE)*(S146/100-M146/G146)*100
-VLOOKUP($R146,附表2_工程險200RP地震非比例層調整係數!$B$111:$AF$211,MATCH($D146,附表2_工程險200RP地震非比例層調整係數!$1:$1,0)-1,FALSE)*(1-(R146/100-L146/G146)*100),0))))</f>
        <v>0</v>
      </c>
      <c r="V146" s="40">
        <f t="shared" si="35"/>
        <v>0</v>
      </c>
      <c r="W146" s="40">
        <f t="shared" si="36"/>
        <v>0</v>
      </c>
      <c r="X146" s="40">
        <f t="shared" si="37"/>
        <v>0</v>
      </c>
      <c r="Y146" s="40">
        <f t="shared" si="38"/>
        <v>0</v>
      </c>
    </row>
    <row r="147" spans="1:25" s="8" customFormat="1" ht="15.75" x14ac:dyDescent="0.25">
      <c r="A147" s="32" t="str">
        <f t="shared" si="34"/>
        <v/>
      </c>
      <c r="B147" s="33"/>
      <c r="C147" s="33"/>
      <c r="D147" s="33"/>
      <c r="E147" s="34"/>
      <c r="F147" s="34"/>
      <c r="G147" s="35"/>
      <c r="H147" s="42"/>
      <c r="I147" s="42"/>
      <c r="J147" s="42"/>
      <c r="K147" s="42"/>
      <c r="L147" s="34"/>
      <c r="M147" s="34"/>
      <c r="N147" s="36">
        <f t="shared" si="30"/>
        <v>0</v>
      </c>
      <c r="O147" s="36">
        <f t="shared" si="31"/>
        <v>0</v>
      </c>
      <c r="P147" s="37">
        <f t="shared" si="39"/>
        <v>0</v>
      </c>
      <c r="Q147" s="37">
        <f t="shared" si="40"/>
        <v>0</v>
      </c>
      <c r="R147" s="38">
        <f t="shared" si="32"/>
        <v>0</v>
      </c>
      <c r="S147" s="38">
        <f t="shared" si="33"/>
        <v>0</v>
      </c>
      <c r="T147" s="39">
        <f>IF(OR(E147="QS",B147=""),0,
VLOOKUP($S147,附表2_火險100RP地震非比例層調整係數!$B:$AF,MATCH($D147&amp;"a",附表2_火險100RP地震非比例層調整係數!$1:$1,0)-1,FALSE)
-IF($R147-1&lt;=0,0,VLOOKUP($R147-1,附表2_火險100RP地震非比例層調整係數!$B:$AF,MATCH($D147&amp;"a",附表2_火險100RP地震非比例層調整係數!$1:$1,0)-1,FALSE))
-VLOOKUP($S147,附表2_火險100RP地震非比例層調整係數!$B:$AF,MATCH($D147,附表2_火險100RP地震非比例層調整係數!$1:$1,0)-1,FALSE)*(S147/100-M147/G147)*100
-VLOOKUP($R147,附表2_火險100RP地震非比例層調整係數!$B:$AF,MATCH($D147,附表2_火險100RP地震非比例層調整係數!$1:$1,0)-1,FALSE)*(1-(R147/100-L147/G147)*100)
)</f>
        <v>0</v>
      </c>
      <c r="U147" s="39">
        <f>IF(OR(E147="QS",B147=""),0,
IF(C147="F",VLOOKUP($S147,附表2_火險200RP地震非比例層調整係數!$B:$AF,MATCH($D147&amp;"a",附表2_火險200RP地震非比例層調整係數!$1:$1,0)-1,FALSE)
-IF($R147-1&lt;=0,0,VLOOKUP($R147-1,附表2_火險200RP地震非比例層調整係數!$B:$AF,MATCH($D147&amp;"a",附表2_火險200RP地震非比例層調整係數!$1:$1,0)-1,FALSE))
-VLOOKUP($S147,附表2_火險200RP地震非比例層調整係數!$B:$AF,MATCH($D147,附表2_火險200RP地震非比例層調整係數!$1:$1,0)-1,FALSE)*(S147/100-M147/G147)*100
-VLOOKUP($R147,附表2_火險200RP地震非比例層調整係數!$B:$AF,MATCH($D147,附表2_火險200RP地震非比例層調整係數!$1:$1,0)-1,FALSE)*(1-(R147/100-L147/G147)*100),
IF(C147="E1",VLOOKUP($S147,附表2_工程險200RP地震非比例層調整係數!$B$1:$AF$101,MATCH($D147&amp;"a",附表2_工程險200RP地震非比例層調整係數!$1:$1,0)-1,FALSE)
-IF($R147-1&lt;=0,0,VLOOKUP($R147-1,附表2_工程險200RP地震非比例層調整係數!$B$1:$AF$101,MATCH($D147&amp;"a",附表2_工程險200RP地震非比例層調整係數!$1:$1,0)-1,FALSE))
-VLOOKUP($S147,附表2_工程險200RP地震非比例層調整係數!$B$1:$AF$101,MATCH($D147,附表2_工程險200RP地震非比例層調整係數!$1:$1,0)-1,FALSE)*(S147/100-M147/G147)*100
-VLOOKUP($R147,附表2_工程險200RP地震非比例層調整係數!$B$1:$AF$101,MATCH($D147,附表2_工程險200RP地震非比例層調整係數!$1:$1,0)-1,FALSE)*(1-(R147/100-L147/G147)*100),
IF(C147="E2",VLOOKUP($S147,附表2_工程險200RP地震非比例層調整係數!$B$111:$AF$211,MATCH($D147&amp;"a",附表2_工程險200RP地震非比例層調整係數!$1:$1,0)-1,FALSE)
-IF($R147-1&lt;=0,0,VLOOKUP($R147-1,附表2_工程險200RP地震非比例層調整係數!$B$111:$AF$211,MATCH($D147&amp;"a",附表2_工程險200RP地震非比例層調整係數!$1:$1,0)-1,FALSE))
-VLOOKUP($S147,附表2_工程險200RP地震非比例層調整係數!$B$111:$AF$211,MATCH($D147,附表2_工程險200RP地震非比例層調整係數!$1:$1,0)-1,FALSE)*(S147/100-M147/G147)*100
-VLOOKUP($R147,附表2_工程險200RP地震非比例層調整係數!$B$111:$AF$211,MATCH($D147,附表2_工程險200RP地震非比例層調整係數!$1:$1,0)-1,FALSE)*(1-(R147/100-L147/G147)*100),0))))</f>
        <v>0</v>
      </c>
      <c r="V147" s="40">
        <f t="shared" si="35"/>
        <v>0</v>
      </c>
      <c r="W147" s="40">
        <f t="shared" si="36"/>
        <v>0</v>
      </c>
      <c r="X147" s="40">
        <f t="shared" si="37"/>
        <v>0</v>
      </c>
      <c r="Y147" s="40">
        <f t="shared" si="38"/>
        <v>0</v>
      </c>
    </row>
    <row r="148" spans="1:25" s="8" customFormat="1" ht="15.75" x14ac:dyDescent="0.25">
      <c r="A148" s="32" t="str">
        <f t="shared" si="34"/>
        <v/>
      </c>
      <c r="B148" s="33"/>
      <c r="C148" s="33"/>
      <c r="D148" s="33"/>
      <c r="E148" s="34"/>
      <c r="F148" s="34"/>
      <c r="G148" s="35"/>
      <c r="H148" s="42"/>
      <c r="I148" s="42"/>
      <c r="J148" s="42"/>
      <c r="K148" s="42"/>
      <c r="L148" s="34"/>
      <c r="M148" s="34"/>
      <c r="N148" s="36">
        <f t="shared" si="30"/>
        <v>0</v>
      </c>
      <c r="O148" s="36">
        <f t="shared" si="31"/>
        <v>0</v>
      </c>
      <c r="P148" s="37">
        <f t="shared" si="39"/>
        <v>0</v>
      </c>
      <c r="Q148" s="37">
        <f t="shared" si="40"/>
        <v>0</v>
      </c>
      <c r="R148" s="38">
        <f t="shared" si="32"/>
        <v>0</v>
      </c>
      <c r="S148" s="38">
        <f t="shared" si="33"/>
        <v>0</v>
      </c>
      <c r="T148" s="39">
        <f>IF(OR(E148="QS",B148=""),0,
VLOOKUP($S148,附表2_火險100RP地震非比例層調整係數!$B:$AF,MATCH($D148&amp;"a",附表2_火險100RP地震非比例層調整係數!$1:$1,0)-1,FALSE)
-IF($R148-1&lt;=0,0,VLOOKUP($R148-1,附表2_火險100RP地震非比例層調整係數!$B:$AF,MATCH($D148&amp;"a",附表2_火險100RP地震非比例層調整係數!$1:$1,0)-1,FALSE))
-VLOOKUP($S148,附表2_火險100RP地震非比例層調整係數!$B:$AF,MATCH($D148,附表2_火險100RP地震非比例層調整係數!$1:$1,0)-1,FALSE)*(S148/100-M148/G148)*100
-VLOOKUP($R148,附表2_火險100RP地震非比例層調整係數!$B:$AF,MATCH($D148,附表2_火險100RP地震非比例層調整係數!$1:$1,0)-1,FALSE)*(1-(R148/100-L148/G148)*100)
)</f>
        <v>0</v>
      </c>
      <c r="U148" s="39">
        <f>IF(OR(E148="QS",B148=""),0,
IF(C148="F",VLOOKUP($S148,附表2_火險200RP地震非比例層調整係數!$B:$AF,MATCH($D148&amp;"a",附表2_火險200RP地震非比例層調整係數!$1:$1,0)-1,FALSE)
-IF($R148-1&lt;=0,0,VLOOKUP($R148-1,附表2_火險200RP地震非比例層調整係數!$B:$AF,MATCH($D148&amp;"a",附表2_火險200RP地震非比例層調整係數!$1:$1,0)-1,FALSE))
-VLOOKUP($S148,附表2_火險200RP地震非比例層調整係數!$B:$AF,MATCH($D148,附表2_火險200RP地震非比例層調整係數!$1:$1,0)-1,FALSE)*(S148/100-M148/G148)*100
-VLOOKUP($R148,附表2_火險200RP地震非比例層調整係數!$B:$AF,MATCH($D148,附表2_火險200RP地震非比例層調整係數!$1:$1,0)-1,FALSE)*(1-(R148/100-L148/G148)*100),
IF(C148="E1",VLOOKUP($S148,附表2_工程險200RP地震非比例層調整係數!$B$1:$AF$101,MATCH($D148&amp;"a",附表2_工程險200RP地震非比例層調整係數!$1:$1,0)-1,FALSE)
-IF($R148-1&lt;=0,0,VLOOKUP($R148-1,附表2_工程險200RP地震非比例層調整係數!$B$1:$AF$101,MATCH($D148&amp;"a",附表2_工程險200RP地震非比例層調整係數!$1:$1,0)-1,FALSE))
-VLOOKUP($S148,附表2_工程險200RP地震非比例層調整係數!$B$1:$AF$101,MATCH($D148,附表2_工程險200RP地震非比例層調整係數!$1:$1,0)-1,FALSE)*(S148/100-M148/G148)*100
-VLOOKUP($R148,附表2_工程險200RP地震非比例層調整係數!$B$1:$AF$101,MATCH($D148,附表2_工程險200RP地震非比例層調整係數!$1:$1,0)-1,FALSE)*(1-(R148/100-L148/G148)*100),
IF(C148="E2",VLOOKUP($S148,附表2_工程險200RP地震非比例層調整係數!$B$111:$AF$211,MATCH($D148&amp;"a",附表2_工程險200RP地震非比例層調整係數!$1:$1,0)-1,FALSE)
-IF($R148-1&lt;=0,0,VLOOKUP($R148-1,附表2_工程險200RP地震非比例層調整係數!$B$111:$AF$211,MATCH($D148&amp;"a",附表2_工程險200RP地震非比例層調整係數!$1:$1,0)-1,FALSE))
-VLOOKUP($S148,附表2_工程險200RP地震非比例層調整係數!$B$111:$AF$211,MATCH($D148,附表2_工程險200RP地震非比例層調整係數!$1:$1,0)-1,FALSE)*(S148/100-M148/G148)*100
-VLOOKUP($R148,附表2_工程險200RP地震非比例層調整係數!$B$111:$AF$211,MATCH($D148,附表2_工程險200RP地震非比例層調整係數!$1:$1,0)-1,FALSE)*(1-(R148/100-L148/G148)*100),0))))</f>
        <v>0</v>
      </c>
      <c r="V148" s="40">
        <f t="shared" si="35"/>
        <v>0</v>
      </c>
      <c r="W148" s="40">
        <f t="shared" si="36"/>
        <v>0</v>
      </c>
      <c r="X148" s="40">
        <f t="shared" si="37"/>
        <v>0</v>
      </c>
      <c r="Y148" s="40">
        <f t="shared" si="38"/>
        <v>0</v>
      </c>
    </row>
    <row r="149" spans="1:25" s="8" customFormat="1" ht="15.75" x14ac:dyDescent="0.25">
      <c r="A149" s="32" t="str">
        <f t="shared" si="34"/>
        <v/>
      </c>
      <c r="B149" s="33"/>
      <c r="C149" s="33"/>
      <c r="D149" s="33"/>
      <c r="E149" s="34"/>
      <c r="F149" s="34"/>
      <c r="G149" s="35"/>
      <c r="H149" s="42"/>
      <c r="I149" s="42"/>
      <c r="J149" s="42"/>
      <c r="K149" s="42"/>
      <c r="L149" s="34"/>
      <c r="M149" s="34"/>
      <c r="N149" s="36">
        <f t="shared" si="30"/>
        <v>0</v>
      </c>
      <c r="O149" s="36">
        <f t="shared" si="31"/>
        <v>0</v>
      </c>
      <c r="P149" s="37">
        <f t="shared" si="39"/>
        <v>0</v>
      </c>
      <c r="Q149" s="37">
        <f t="shared" si="40"/>
        <v>0</v>
      </c>
      <c r="R149" s="38">
        <f t="shared" si="32"/>
        <v>0</v>
      </c>
      <c r="S149" s="38">
        <f t="shared" si="33"/>
        <v>0</v>
      </c>
      <c r="T149" s="39">
        <f>IF(OR(E149="QS",B149=""),0,
VLOOKUP($S149,附表2_火險100RP地震非比例層調整係數!$B:$AF,MATCH($D149&amp;"a",附表2_火險100RP地震非比例層調整係數!$1:$1,0)-1,FALSE)
-IF($R149-1&lt;=0,0,VLOOKUP($R149-1,附表2_火險100RP地震非比例層調整係數!$B:$AF,MATCH($D149&amp;"a",附表2_火險100RP地震非比例層調整係數!$1:$1,0)-1,FALSE))
-VLOOKUP($S149,附表2_火險100RP地震非比例層調整係數!$B:$AF,MATCH($D149,附表2_火險100RP地震非比例層調整係數!$1:$1,0)-1,FALSE)*(S149/100-M149/G149)*100
-VLOOKUP($R149,附表2_火險100RP地震非比例層調整係數!$B:$AF,MATCH($D149,附表2_火險100RP地震非比例層調整係數!$1:$1,0)-1,FALSE)*(1-(R149/100-L149/G149)*100)
)</f>
        <v>0</v>
      </c>
      <c r="U149" s="39">
        <f>IF(OR(E149="QS",B149=""),0,
IF(C149="F",VLOOKUP($S149,附表2_火險200RP地震非比例層調整係數!$B:$AF,MATCH($D149&amp;"a",附表2_火險200RP地震非比例層調整係數!$1:$1,0)-1,FALSE)
-IF($R149-1&lt;=0,0,VLOOKUP($R149-1,附表2_火險200RP地震非比例層調整係數!$B:$AF,MATCH($D149&amp;"a",附表2_火險200RP地震非比例層調整係數!$1:$1,0)-1,FALSE))
-VLOOKUP($S149,附表2_火險200RP地震非比例層調整係數!$B:$AF,MATCH($D149,附表2_火險200RP地震非比例層調整係數!$1:$1,0)-1,FALSE)*(S149/100-M149/G149)*100
-VLOOKUP($R149,附表2_火險200RP地震非比例層調整係數!$B:$AF,MATCH($D149,附表2_火險200RP地震非比例層調整係數!$1:$1,0)-1,FALSE)*(1-(R149/100-L149/G149)*100),
IF(C149="E1",VLOOKUP($S149,附表2_工程險200RP地震非比例層調整係數!$B$1:$AF$101,MATCH($D149&amp;"a",附表2_工程險200RP地震非比例層調整係數!$1:$1,0)-1,FALSE)
-IF($R149-1&lt;=0,0,VLOOKUP($R149-1,附表2_工程險200RP地震非比例層調整係數!$B$1:$AF$101,MATCH($D149&amp;"a",附表2_工程險200RP地震非比例層調整係數!$1:$1,0)-1,FALSE))
-VLOOKUP($S149,附表2_工程險200RP地震非比例層調整係數!$B$1:$AF$101,MATCH($D149,附表2_工程險200RP地震非比例層調整係數!$1:$1,0)-1,FALSE)*(S149/100-M149/G149)*100
-VLOOKUP($R149,附表2_工程險200RP地震非比例層調整係數!$B$1:$AF$101,MATCH($D149,附表2_工程險200RP地震非比例層調整係數!$1:$1,0)-1,FALSE)*(1-(R149/100-L149/G149)*100),
IF(C149="E2",VLOOKUP($S149,附表2_工程險200RP地震非比例層調整係數!$B$111:$AF$211,MATCH($D149&amp;"a",附表2_工程險200RP地震非比例層調整係數!$1:$1,0)-1,FALSE)
-IF($R149-1&lt;=0,0,VLOOKUP($R149-1,附表2_工程險200RP地震非比例層調整係數!$B$111:$AF$211,MATCH($D149&amp;"a",附表2_工程險200RP地震非比例層調整係數!$1:$1,0)-1,FALSE))
-VLOOKUP($S149,附表2_工程險200RP地震非比例層調整係數!$B$111:$AF$211,MATCH($D149,附表2_工程險200RP地震非比例層調整係數!$1:$1,0)-1,FALSE)*(S149/100-M149/G149)*100
-VLOOKUP($R149,附表2_工程險200RP地震非比例層調整係數!$B$111:$AF$211,MATCH($D149,附表2_工程險200RP地震非比例層調整係數!$1:$1,0)-1,FALSE)*(1-(R149/100-L149/G149)*100),0))))</f>
        <v>0</v>
      </c>
      <c r="V149" s="40">
        <f t="shared" si="35"/>
        <v>0</v>
      </c>
      <c r="W149" s="40">
        <f t="shared" si="36"/>
        <v>0</v>
      </c>
      <c r="X149" s="40">
        <f t="shared" si="37"/>
        <v>0</v>
      </c>
      <c r="Y149" s="40">
        <f t="shared" si="38"/>
        <v>0</v>
      </c>
    </row>
    <row r="150" spans="1:25" s="8" customFormat="1" ht="15.75" x14ac:dyDescent="0.25">
      <c r="A150" s="32" t="str">
        <f t="shared" si="34"/>
        <v/>
      </c>
      <c r="B150" s="33"/>
      <c r="C150" s="33"/>
      <c r="D150" s="33"/>
      <c r="E150" s="34"/>
      <c r="F150" s="34"/>
      <c r="G150" s="35"/>
      <c r="H150" s="42"/>
      <c r="I150" s="42"/>
      <c r="J150" s="42"/>
      <c r="K150" s="42"/>
      <c r="L150" s="34"/>
      <c r="M150" s="34"/>
      <c r="N150" s="36">
        <f t="shared" si="30"/>
        <v>0</v>
      </c>
      <c r="O150" s="36">
        <f t="shared" si="31"/>
        <v>0</v>
      </c>
      <c r="P150" s="37">
        <f t="shared" si="39"/>
        <v>0</v>
      </c>
      <c r="Q150" s="37">
        <f t="shared" si="40"/>
        <v>0</v>
      </c>
      <c r="R150" s="38">
        <f t="shared" si="32"/>
        <v>0</v>
      </c>
      <c r="S150" s="38">
        <f t="shared" si="33"/>
        <v>0</v>
      </c>
      <c r="T150" s="39">
        <f>IF(OR(E150="QS",B150=""),0,
VLOOKUP($S150,附表2_火險100RP地震非比例層調整係數!$B:$AF,MATCH($D150&amp;"a",附表2_火險100RP地震非比例層調整係數!$1:$1,0)-1,FALSE)
-IF($R150-1&lt;=0,0,VLOOKUP($R150-1,附表2_火險100RP地震非比例層調整係數!$B:$AF,MATCH($D150&amp;"a",附表2_火險100RP地震非比例層調整係數!$1:$1,0)-1,FALSE))
-VLOOKUP($S150,附表2_火險100RP地震非比例層調整係數!$B:$AF,MATCH($D150,附表2_火險100RP地震非比例層調整係數!$1:$1,0)-1,FALSE)*(S150/100-M150/G150)*100
-VLOOKUP($R150,附表2_火險100RP地震非比例層調整係數!$B:$AF,MATCH($D150,附表2_火險100RP地震非比例層調整係數!$1:$1,0)-1,FALSE)*(1-(R150/100-L150/G150)*100)
)</f>
        <v>0</v>
      </c>
      <c r="U150" s="39">
        <f>IF(OR(E150="QS",B150=""),0,
IF(C150="F",VLOOKUP($S150,附表2_火險200RP地震非比例層調整係數!$B:$AF,MATCH($D150&amp;"a",附表2_火險200RP地震非比例層調整係數!$1:$1,0)-1,FALSE)
-IF($R150-1&lt;=0,0,VLOOKUP($R150-1,附表2_火險200RP地震非比例層調整係數!$B:$AF,MATCH($D150&amp;"a",附表2_火險200RP地震非比例層調整係數!$1:$1,0)-1,FALSE))
-VLOOKUP($S150,附表2_火險200RP地震非比例層調整係數!$B:$AF,MATCH($D150,附表2_火險200RP地震非比例層調整係數!$1:$1,0)-1,FALSE)*(S150/100-M150/G150)*100
-VLOOKUP($R150,附表2_火險200RP地震非比例層調整係數!$B:$AF,MATCH($D150,附表2_火險200RP地震非比例層調整係數!$1:$1,0)-1,FALSE)*(1-(R150/100-L150/G150)*100),
IF(C150="E1",VLOOKUP($S150,附表2_工程險200RP地震非比例層調整係數!$B$1:$AF$101,MATCH($D150&amp;"a",附表2_工程險200RP地震非比例層調整係數!$1:$1,0)-1,FALSE)
-IF($R150-1&lt;=0,0,VLOOKUP($R150-1,附表2_工程險200RP地震非比例層調整係數!$B$1:$AF$101,MATCH($D150&amp;"a",附表2_工程險200RP地震非比例層調整係數!$1:$1,0)-1,FALSE))
-VLOOKUP($S150,附表2_工程險200RP地震非比例層調整係數!$B$1:$AF$101,MATCH($D150,附表2_工程險200RP地震非比例層調整係數!$1:$1,0)-1,FALSE)*(S150/100-M150/G150)*100
-VLOOKUP($R150,附表2_工程險200RP地震非比例層調整係數!$B$1:$AF$101,MATCH($D150,附表2_工程險200RP地震非比例層調整係數!$1:$1,0)-1,FALSE)*(1-(R150/100-L150/G150)*100),
IF(C150="E2",VLOOKUP($S150,附表2_工程險200RP地震非比例層調整係數!$B$111:$AF$211,MATCH($D150&amp;"a",附表2_工程險200RP地震非比例層調整係數!$1:$1,0)-1,FALSE)
-IF($R150-1&lt;=0,0,VLOOKUP($R150-1,附表2_工程險200RP地震非比例層調整係數!$B$111:$AF$211,MATCH($D150&amp;"a",附表2_工程險200RP地震非比例層調整係數!$1:$1,0)-1,FALSE))
-VLOOKUP($S150,附表2_工程險200RP地震非比例層調整係數!$B$111:$AF$211,MATCH($D150,附表2_工程險200RP地震非比例層調整係數!$1:$1,0)-1,FALSE)*(S150/100-M150/G150)*100
-VLOOKUP($R150,附表2_工程險200RP地震非比例層調整係數!$B$111:$AF$211,MATCH($D150,附表2_工程險200RP地震非比例層調整係數!$1:$1,0)-1,FALSE)*(1-(R150/100-L150/G150)*100),0))))</f>
        <v>0</v>
      </c>
      <c r="V150" s="40">
        <f t="shared" si="35"/>
        <v>0</v>
      </c>
      <c r="W150" s="40">
        <f t="shared" si="36"/>
        <v>0</v>
      </c>
      <c r="X150" s="40">
        <f t="shared" si="37"/>
        <v>0</v>
      </c>
      <c r="Y150" s="40">
        <f t="shared" si="38"/>
        <v>0</v>
      </c>
    </row>
    <row r="151" spans="1:25" s="8" customFormat="1" ht="15.75" x14ac:dyDescent="0.25">
      <c r="A151" s="32" t="str">
        <f t="shared" si="34"/>
        <v/>
      </c>
      <c r="B151" s="33"/>
      <c r="C151" s="33"/>
      <c r="D151" s="33"/>
      <c r="E151" s="34"/>
      <c r="F151" s="34"/>
      <c r="G151" s="35"/>
      <c r="H151" s="42"/>
      <c r="I151" s="42"/>
      <c r="J151" s="42"/>
      <c r="K151" s="42"/>
      <c r="L151" s="34"/>
      <c r="M151" s="34"/>
      <c r="N151" s="36">
        <f t="shared" si="30"/>
        <v>0</v>
      </c>
      <c r="O151" s="36">
        <f t="shared" si="31"/>
        <v>0</v>
      </c>
      <c r="P151" s="37">
        <f t="shared" si="39"/>
        <v>0</v>
      </c>
      <c r="Q151" s="37">
        <f t="shared" si="40"/>
        <v>0</v>
      </c>
      <c r="R151" s="38">
        <f t="shared" si="32"/>
        <v>0</v>
      </c>
      <c r="S151" s="38">
        <f t="shared" si="33"/>
        <v>0</v>
      </c>
      <c r="T151" s="39">
        <f>IF(OR(E151="QS",B151=""),0,
VLOOKUP($S151,附表2_火險100RP地震非比例層調整係數!$B:$AF,MATCH($D151&amp;"a",附表2_火險100RP地震非比例層調整係數!$1:$1,0)-1,FALSE)
-IF($R151-1&lt;=0,0,VLOOKUP($R151-1,附表2_火險100RP地震非比例層調整係數!$B:$AF,MATCH($D151&amp;"a",附表2_火險100RP地震非比例層調整係數!$1:$1,0)-1,FALSE))
-VLOOKUP($S151,附表2_火險100RP地震非比例層調整係數!$B:$AF,MATCH($D151,附表2_火險100RP地震非比例層調整係數!$1:$1,0)-1,FALSE)*(S151/100-M151/G151)*100
-VLOOKUP($R151,附表2_火險100RP地震非比例層調整係數!$B:$AF,MATCH($D151,附表2_火險100RP地震非比例層調整係數!$1:$1,0)-1,FALSE)*(1-(R151/100-L151/G151)*100)
)</f>
        <v>0</v>
      </c>
      <c r="U151" s="39">
        <f>IF(OR(E151="QS",B151=""),0,
IF(C151="F",VLOOKUP($S151,附表2_火險200RP地震非比例層調整係數!$B:$AF,MATCH($D151&amp;"a",附表2_火險200RP地震非比例層調整係數!$1:$1,0)-1,FALSE)
-IF($R151-1&lt;=0,0,VLOOKUP($R151-1,附表2_火險200RP地震非比例層調整係數!$B:$AF,MATCH($D151&amp;"a",附表2_火險200RP地震非比例層調整係數!$1:$1,0)-1,FALSE))
-VLOOKUP($S151,附表2_火險200RP地震非比例層調整係數!$B:$AF,MATCH($D151,附表2_火險200RP地震非比例層調整係數!$1:$1,0)-1,FALSE)*(S151/100-M151/G151)*100
-VLOOKUP($R151,附表2_火險200RP地震非比例層調整係數!$B:$AF,MATCH($D151,附表2_火險200RP地震非比例層調整係數!$1:$1,0)-1,FALSE)*(1-(R151/100-L151/G151)*100),
IF(C151="E1",VLOOKUP($S151,附表2_工程險200RP地震非比例層調整係數!$B$1:$AF$101,MATCH($D151&amp;"a",附表2_工程險200RP地震非比例層調整係數!$1:$1,0)-1,FALSE)
-IF($R151-1&lt;=0,0,VLOOKUP($R151-1,附表2_工程險200RP地震非比例層調整係數!$B$1:$AF$101,MATCH($D151&amp;"a",附表2_工程險200RP地震非比例層調整係數!$1:$1,0)-1,FALSE))
-VLOOKUP($S151,附表2_工程險200RP地震非比例層調整係數!$B$1:$AF$101,MATCH($D151,附表2_工程險200RP地震非比例層調整係數!$1:$1,0)-1,FALSE)*(S151/100-M151/G151)*100
-VLOOKUP($R151,附表2_工程險200RP地震非比例層調整係數!$B$1:$AF$101,MATCH($D151,附表2_工程險200RP地震非比例層調整係數!$1:$1,0)-1,FALSE)*(1-(R151/100-L151/G151)*100),
IF(C151="E2",VLOOKUP($S151,附表2_工程險200RP地震非比例層調整係數!$B$111:$AF$211,MATCH($D151&amp;"a",附表2_工程險200RP地震非比例層調整係數!$1:$1,0)-1,FALSE)
-IF($R151-1&lt;=0,0,VLOOKUP($R151-1,附表2_工程險200RP地震非比例層調整係數!$B$111:$AF$211,MATCH($D151&amp;"a",附表2_工程險200RP地震非比例層調整係數!$1:$1,0)-1,FALSE))
-VLOOKUP($S151,附表2_工程險200RP地震非比例層調整係數!$B$111:$AF$211,MATCH($D151,附表2_工程險200RP地震非比例層調整係數!$1:$1,0)-1,FALSE)*(S151/100-M151/G151)*100
-VLOOKUP($R151,附表2_工程險200RP地震非比例層調整係數!$B$111:$AF$211,MATCH($D151,附表2_工程險200RP地震非比例層調整係數!$1:$1,0)-1,FALSE)*(1-(R151/100-L151/G151)*100),0))))</f>
        <v>0</v>
      </c>
      <c r="V151" s="40">
        <f t="shared" si="35"/>
        <v>0</v>
      </c>
      <c r="W151" s="40">
        <f t="shared" si="36"/>
        <v>0</v>
      </c>
      <c r="X151" s="40">
        <f t="shared" si="37"/>
        <v>0</v>
      </c>
      <c r="Y151" s="40">
        <f t="shared" si="38"/>
        <v>0</v>
      </c>
    </row>
    <row r="152" spans="1:25" s="8" customFormat="1" ht="15.75" x14ac:dyDescent="0.25">
      <c r="A152" s="32" t="str">
        <f t="shared" si="34"/>
        <v/>
      </c>
      <c r="B152" s="33"/>
      <c r="C152" s="33"/>
      <c r="D152" s="33"/>
      <c r="E152" s="34"/>
      <c r="F152" s="34"/>
      <c r="G152" s="35"/>
      <c r="H152" s="42"/>
      <c r="I152" s="42"/>
      <c r="J152" s="42"/>
      <c r="K152" s="42"/>
      <c r="L152" s="34"/>
      <c r="M152" s="34"/>
      <c r="N152" s="36">
        <f t="shared" si="30"/>
        <v>0</v>
      </c>
      <c r="O152" s="36">
        <f t="shared" si="31"/>
        <v>0</v>
      </c>
      <c r="P152" s="37">
        <f t="shared" si="39"/>
        <v>0</v>
      </c>
      <c r="Q152" s="37">
        <f t="shared" si="40"/>
        <v>0</v>
      </c>
      <c r="R152" s="38">
        <f t="shared" si="32"/>
        <v>0</v>
      </c>
      <c r="S152" s="38">
        <f t="shared" si="33"/>
        <v>0</v>
      </c>
      <c r="T152" s="39">
        <f>IF(OR(E152="QS",B152=""),0,
VLOOKUP($S152,附表2_火險100RP地震非比例層調整係數!$B:$AF,MATCH($D152&amp;"a",附表2_火險100RP地震非比例層調整係數!$1:$1,0)-1,FALSE)
-IF($R152-1&lt;=0,0,VLOOKUP($R152-1,附表2_火險100RP地震非比例層調整係數!$B:$AF,MATCH($D152&amp;"a",附表2_火險100RP地震非比例層調整係數!$1:$1,0)-1,FALSE))
-VLOOKUP($S152,附表2_火險100RP地震非比例層調整係數!$B:$AF,MATCH($D152,附表2_火險100RP地震非比例層調整係數!$1:$1,0)-1,FALSE)*(S152/100-M152/G152)*100
-VLOOKUP($R152,附表2_火險100RP地震非比例層調整係數!$B:$AF,MATCH($D152,附表2_火險100RP地震非比例層調整係數!$1:$1,0)-1,FALSE)*(1-(R152/100-L152/G152)*100)
)</f>
        <v>0</v>
      </c>
      <c r="U152" s="39">
        <f>IF(OR(E152="QS",B152=""),0,
IF(C152="F",VLOOKUP($S152,附表2_火險200RP地震非比例層調整係數!$B:$AF,MATCH($D152&amp;"a",附表2_火險200RP地震非比例層調整係數!$1:$1,0)-1,FALSE)
-IF($R152-1&lt;=0,0,VLOOKUP($R152-1,附表2_火險200RP地震非比例層調整係數!$B:$AF,MATCH($D152&amp;"a",附表2_火險200RP地震非比例層調整係數!$1:$1,0)-1,FALSE))
-VLOOKUP($S152,附表2_火險200RP地震非比例層調整係數!$B:$AF,MATCH($D152,附表2_火險200RP地震非比例層調整係數!$1:$1,0)-1,FALSE)*(S152/100-M152/G152)*100
-VLOOKUP($R152,附表2_火險200RP地震非比例層調整係數!$B:$AF,MATCH($D152,附表2_火險200RP地震非比例層調整係數!$1:$1,0)-1,FALSE)*(1-(R152/100-L152/G152)*100),
IF(C152="E1",VLOOKUP($S152,附表2_工程險200RP地震非比例層調整係數!$B$1:$AF$101,MATCH($D152&amp;"a",附表2_工程險200RP地震非比例層調整係數!$1:$1,0)-1,FALSE)
-IF($R152-1&lt;=0,0,VLOOKUP($R152-1,附表2_工程險200RP地震非比例層調整係數!$B$1:$AF$101,MATCH($D152&amp;"a",附表2_工程險200RP地震非比例層調整係數!$1:$1,0)-1,FALSE))
-VLOOKUP($S152,附表2_工程險200RP地震非比例層調整係數!$B$1:$AF$101,MATCH($D152,附表2_工程險200RP地震非比例層調整係數!$1:$1,0)-1,FALSE)*(S152/100-M152/G152)*100
-VLOOKUP($R152,附表2_工程險200RP地震非比例層調整係數!$B$1:$AF$101,MATCH($D152,附表2_工程險200RP地震非比例層調整係數!$1:$1,0)-1,FALSE)*(1-(R152/100-L152/G152)*100),
IF(C152="E2",VLOOKUP($S152,附表2_工程險200RP地震非比例層調整係數!$B$111:$AF$211,MATCH($D152&amp;"a",附表2_工程險200RP地震非比例層調整係數!$1:$1,0)-1,FALSE)
-IF($R152-1&lt;=0,0,VLOOKUP($R152-1,附表2_工程險200RP地震非比例層調整係數!$B$111:$AF$211,MATCH($D152&amp;"a",附表2_工程險200RP地震非比例層調整係數!$1:$1,0)-1,FALSE))
-VLOOKUP($S152,附表2_工程險200RP地震非比例層調整係數!$B$111:$AF$211,MATCH($D152,附表2_工程險200RP地震非比例層調整係數!$1:$1,0)-1,FALSE)*(S152/100-M152/G152)*100
-VLOOKUP($R152,附表2_工程險200RP地震非比例層調整係數!$B$111:$AF$211,MATCH($D152,附表2_工程險200RP地震非比例層調整係數!$1:$1,0)-1,FALSE)*(1-(R152/100-L152/G152)*100),0))))</f>
        <v>0</v>
      </c>
      <c r="V152" s="40">
        <f t="shared" si="35"/>
        <v>0</v>
      </c>
      <c r="W152" s="40">
        <f t="shared" si="36"/>
        <v>0</v>
      </c>
      <c r="X152" s="40">
        <f t="shared" si="37"/>
        <v>0</v>
      </c>
      <c r="Y152" s="40">
        <f t="shared" si="38"/>
        <v>0</v>
      </c>
    </row>
    <row r="153" spans="1:25" s="8" customFormat="1" ht="15.75" x14ac:dyDescent="0.25">
      <c r="A153" s="32" t="str">
        <f t="shared" si="34"/>
        <v/>
      </c>
      <c r="B153" s="33"/>
      <c r="C153" s="33"/>
      <c r="D153" s="33"/>
      <c r="E153" s="34"/>
      <c r="F153" s="34"/>
      <c r="G153" s="35"/>
      <c r="H153" s="42"/>
      <c r="I153" s="42"/>
      <c r="J153" s="42"/>
      <c r="K153" s="42"/>
      <c r="L153" s="34"/>
      <c r="M153" s="34"/>
      <c r="N153" s="36">
        <f t="shared" si="30"/>
        <v>0</v>
      </c>
      <c r="O153" s="36">
        <f t="shared" si="31"/>
        <v>0</v>
      </c>
      <c r="P153" s="37">
        <f t="shared" si="39"/>
        <v>0</v>
      </c>
      <c r="Q153" s="37">
        <f t="shared" si="40"/>
        <v>0</v>
      </c>
      <c r="R153" s="38">
        <f t="shared" si="32"/>
        <v>0</v>
      </c>
      <c r="S153" s="38">
        <f t="shared" si="33"/>
        <v>0</v>
      </c>
      <c r="T153" s="39">
        <f>IF(OR(E153="QS",B153=""),0,
VLOOKUP($S153,附表2_火險100RP地震非比例層調整係數!$B:$AF,MATCH($D153&amp;"a",附表2_火險100RP地震非比例層調整係數!$1:$1,0)-1,FALSE)
-IF($R153-1&lt;=0,0,VLOOKUP($R153-1,附表2_火險100RP地震非比例層調整係數!$B:$AF,MATCH($D153&amp;"a",附表2_火險100RP地震非比例層調整係數!$1:$1,0)-1,FALSE))
-VLOOKUP($S153,附表2_火險100RP地震非比例層調整係數!$B:$AF,MATCH($D153,附表2_火險100RP地震非比例層調整係數!$1:$1,0)-1,FALSE)*(S153/100-M153/G153)*100
-VLOOKUP($R153,附表2_火險100RP地震非比例層調整係數!$B:$AF,MATCH($D153,附表2_火險100RP地震非比例層調整係數!$1:$1,0)-1,FALSE)*(1-(R153/100-L153/G153)*100)
)</f>
        <v>0</v>
      </c>
      <c r="U153" s="39">
        <f>IF(OR(E153="QS",B153=""),0,
IF(C153="F",VLOOKUP($S153,附表2_火險200RP地震非比例層調整係數!$B:$AF,MATCH($D153&amp;"a",附表2_火險200RP地震非比例層調整係數!$1:$1,0)-1,FALSE)
-IF($R153-1&lt;=0,0,VLOOKUP($R153-1,附表2_火險200RP地震非比例層調整係數!$B:$AF,MATCH($D153&amp;"a",附表2_火險200RP地震非比例層調整係數!$1:$1,0)-1,FALSE))
-VLOOKUP($S153,附表2_火險200RP地震非比例層調整係數!$B:$AF,MATCH($D153,附表2_火險200RP地震非比例層調整係數!$1:$1,0)-1,FALSE)*(S153/100-M153/G153)*100
-VLOOKUP($R153,附表2_火險200RP地震非比例層調整係數!$B:$AF,MATCH($D153,附表2_火險200RP地震非比例層調整係數!$1:$1,0)-1,FALSE)*(1-(R153/100-L153/G153)*100),
IF(C153="E1",VLOOKUP($S153,附表2_工程險200RP地震非比例層調整係數!$B$1:$AF$101,MATCH($D153&amp;"a",附表2_工程險200RP地震非比例層調整係數!$1:$1,0)-1,FALSE)
-IF($R153-1&lt;=0,0,VLOOKUP($R153-1,附表2_工程險200RP地震非比例層調整係數!$B$1:$AF$101,MATCH($D153&amp;"a",附表2_工程險200RP地震非比例層調整係數!$1:$1,0)-1,FALSE))
-VLOOKUP($S153,附表2_工程險200RP地震非比例層調整係數!$B$1:$AF$101,MATCH($D153,附表2_工程險200RP地震非比例層調整係數!$1:$1,0)-1,FALSE)*(S153/100-M153/G153)*100
-VLOOKUP($R153,附表2_工程險200RP地震非比例層調整係數!$B$1:$AF$101,MATCH($D153,附表2_工程險200RP地震非比例層調整係數!$1:$1,0)-1,FALSE)*(1-(R153/100-L153/G153)*100),
IF(C153="E2",VLOOKUP($S153,附表2_工程險200RP地震非比例層調整係數!$B$111:$AF$211,MATCH($D153&amp;"a",附表2_工程險200RP地震非比例層調整係數!$1:$1,0)-1,FALSE)
-IF($R153-1&lt;=0,0,VLOOKUP($R153-1,附表2_工程險200RP地震非比例層調整係數!$B$111:$AF$211,MATCH($D153&amp;"a",附表2_工程險200RP地震非比例層調整係數!$1:$1,0)-1,FALSE))
-VLOOKUP($S153,附表2_工程險200RP地震非比例層調整係數!$B$111:$AF$211,MATCH($D153,附表2_工程險200RP地震非比例層調整係數!$1:$1,0)-1,FALSE)*(S153/100-M153/G153)*100
-VLOOKUP($R153,附表2_工程險200RP地震非比例層調整係數!$B$111:$AF$211,MATCH($D153,附表2_工程險200RP地震非比例層調整係數!$1:$1,0)-1,FALSE)*(1-(R153/100-L153/G153)*100),0))))</f>
        <v>0</v>
      </c>
      <c r="V153" s="40">
        <f t="shared" si="35"/>
        <v>0</v>
      </c>
      <c r="W153" s="40">
        <f t="shared" si="36"/>
        <v>0</v>
      </c>
      <c r="X153" s="40">
        <f t="shared" si="37"/>
        <v>0</v>
      </c>
      <c r="Y153" s="40">
        <f t="shared" si="38"/>
        <v>0</v>
      </c>
    </row>
    <row r="154" spans="1:25" s="8" customFormat="1" ht="15.75" x14ac:dyDescent="0.25">
      <c r="A154" s="32" t="str">
        <f t="shared" si="34"/>
        <v/>
      </c>
      <c r="B154" s="33"/>
      <c r="C154" s="33"/>
      <c r="D154" s="33"/>
      <c r="E154" s="34"/>
      <c r="F154" s="34"/>
      <c r="G154" s="35"/>
      <c r="H154" s="42"/>
      <c r="I154" s="42"/>
      <c r="J154" s="42"/>
      <c r="K154" s="42"/>
      <c r="L154" s="34"/>
      <c r="M154" s="34"/>
      <c r="N154" s="36">
        <f t="shared" si="30"/>
        <v>0</v>
      </c>
      <c r="O154" s="36">
        <f t="shared" si="31"/>
        <v>0</v>
      </c>
      <c r="P154" s="37">
        <f t="shared" si="39"/>
        <v>0</v>
      </c>
      <c r="Q154" s="37">
        <f t="shared" si="40"/>
        <v>0</v>
      </c>
      <c r="R154" s="38">
        <f t="shared" si="32"/>
        <v>0</v>
      </c>
      <c r="S154" s="38">
        <f t="shared" si="33"/>
        <v>0</v>
      </c>
      <c r="T154" s="39">
        <f>IF(OR(E154="QS",B154=""),0,
VLOOKUP($S154,附表2_火險100RP地震非比例層調整係數!$B:$AF,MATCH($D154&amp;"a",附表2_火險100RP地震非比例層調整係數!$1:$1,0)-1,FALSE)
-IF($R154-1&lt;=0,0,VLOOKUP($R154-1,附表2_火險100RP地震非比例層調整係數!$B:$AF,MATCH($D154&amp;"a",附表2_火險100RP地震非比例層調整係數!$1:$1,0)-1,FALSE))
-VLOOKUP($S154,附表2_火險100RP地震非比例層調整係數!$B:$AF,MATCH($D154,附表2_火險100RP地震非比例層調整係數!$1:$1,0)-1,FALSE)*(S154/100-M154/G154)*100
-VLOOKUP($R154,附表2_火險100RP地震非比例層調整係數!$B:$AF,MATCH($D154,附表2_火險100RP地震非比例層調整係數!$1:$1,0)-1,FALSE)*(1-(R154/100-L154/G154)*100)
)</f>
        <v>0</v>
      </c>
      <c r="U154" s="39">
        <f>IF(OR(E154="QS",B154=""),0,
IF(C154="F",VLOOKUP($S154,附表2_火險200RP地震非比例層調整係數!$B:$AF,MATCH($D154&amp;"a",附表2_火險200RP地震非比例層調整係數!$1:$1,0)-1,FALSE)
-IF($R154-1&lt;=0,0,VLOOKUP($R154-1,附表2_火險200RP地震非比例層調整係數!$B:$AF,MATCH($D154&amp;"a",附表2_火險200RP地震非比例層調整係數!$1:$1,0)-1,FALSE))
-VLOOKUP($S154,附表2_火險200RP地震非比例層調整係數!$B:$AF,MATCH($D154,附表2_火險200RP地震非比例層調整係數!$1:$1,0)-1,FALSE)*(S154/100-M154/G154)*100
-VLOOKUP($R154,附表2_火險200RP地震非比例層調整係數!$B:$AF,MATCH($D154,附表2_火險200RP地震非比例層調整係數!$1:$1,0)-1,FALSE)*(1-(R154/100-L154/G154)*100),
IF(C154="E1",VLOOKUP($S154,附表2_工程險200RP地震非比例層調整係數!$B$1:$AF$101,MATCH($D154&amp;"a",附表2_工程險200RP地震非比例層調整係數!$1:$1,0)-1,FALSE)
-IF($R154-1&lt;=0,0,VLOOKUP($R154-1,附表2_工程險200RP地震非比例層調整係數!$B$1:$AF$101,MATCH($D154&amp;"a",附表2_工程險200RP地震非比例層調整係數!$1:$1,0)-1,FALSE))
-VLOOKUP($S154,附表2_工程險200RP地震非比例層調整係數!$B$1:$AF$101,MATCH($D154,附表2_工程險200RP地震非比例層調整係數!$1:$1,0)-1,FALSE)*(S154/100-M154/G154)*100
-VLOOKUP($R154,附表2_工程險200RP地震非比例層調整係數!$B$1:$AF$101,MATCH($D154,附表2_工程險200RP地震非比例層調整係數!$1:$1,0)-1,FALSE)*(1-(R154/100-L154/G154)*100),
IF(C154="E2",VLOOKUP($S154,附表2_工程險200RP地震非比例層調整係數!$B$111:$AF$211,MATCH($D154&amp;"a",附表2_工程險200RP地震非比例層調整係數!$1:$1,0)-1,FALSE)
-IF($R154-1&lt;=0,0,VLOOKUP($R154-1,附表2_工程險200RP地震非比例層調整係數!$B$111:$AF$211,MATCH($D154&amp;"a",附表2_工程險200RP地震非比例層調整係數!$1:$1,0)-1,FALSE))
-VLOOKUP($S154,附表2_工程險200RP地震非比例層調整係數!$B$111:$AF$211,MATCH($D154,附表2_工程險200RP地震非比例層調整係數!$1:$1,0)-1,FALSE)*(S154/100-M154/G154)*100
-VLOOKUP($R154,附表2_工程險200RP地震非比例層調整係數!$B$111:$AF$211,MATCH($D154,附表2_工程險200RP地震非比例層調整係數!$1:$1,0)-1,FALSE)*(1-(R154/100-L154/G154)*100),0))))</f>
        <v>0</v>
      </c>
      <c r="V154" s="40">
        <f t="shared" si="35"/>
        <v>0</v>
      </c>
      <c r="W154" s="40">
        <f t="shared" si="36"/>
        <v>0</v>
      </c>
      <c r="X154" s="40">
        <f t="shared" si="37"/>
        <v>0</v>
      </c>
      <c r="Y154" s="40">
        <f t="shared" si="38"/>
        <v>0</v>
      </c>
    </row>
    <row r="155" spans="1:25" s="8" customFormat="1" ht="15.75" x14ac:dyDescent="0.25">
      <c r="A155" s="32" t="str">
        <f t="shared" si="34"/>
        <v/>
      </c>
      <c r="B155" s="33"/>
      <c r="C155" s="33"/>
      <c r="D155" s="33"/>
      <c r="E155" s="34"/>
      <c r="F155" s="34"/>
      <c r="G155" s="35"/>
      <c r="H155" s="42"/>
      <c r="I155" s="42"/>
      <c r="J155" s="42"/>
      <c r="K155" s="42"/>
      <c r="L155" s="34"/>
      <c r="M155" s="34"/>
      <c r="N155" s="36">
        <f t="shared" si="30"/>
        <v>0</v>
      </c>
      <c r="O155" s="36">
        <f t="shared" si="31"/>
        <v>0</v>
      </c>
      <c r="P155" s="37">
        <f t="shared" si="39"/>
        <v>0</v>
      </c>
      <c r="Q155" s="37">
        <f t="shared" si="40"/>
        <v>0</v>
      </c>
      <c r="R155" s="38">
        <f t="shared" si="32"/>
        <v>0</v>
      </c>
      <c r="S155" s="38">
        <f t="shared" si="33"/>
        <v>0</v>
      </c>
      <c r="T155" s="39">
        <f>IF(OR(E155="QS",B155=""),0,
VLOOKUP($S155,附表2_火險100RP地震非比例層調整係數!$B:$AF,MATCH($D155&amp;"a",附表2_火險100RP地震非比例層調整係數!$1:$1,0)-1,FALSE)
-IF($R155-1&lt;=0,0,VLOOKUP($R155-1,附表2_火險100RP地震非比例層調整係數!$B:$AF,MATCH($D155&amp;"a",附表2_火險100RP地震非比例層調整係數!$1:$1,0)-1,FALSE))
-VLOOKUP($S155,附表2_火險100RP地震非比例層調整係數!$B:$AF,MATCH($D155,附表2_火險100RP地震非比例層調整係數!$1:$1,0)-1,FALSE)*(S155/100-M155/G155)*100
-VLOOKUP($R155,附表2_火險100RP地震非比例層調整係數!$B:$AF,MATCH($D155,附表2_火險100RP地震非比例層調整係數!$1:$1,0)-1,FALSE)*(1-(R155/100-L155/G155)*100)
)</f>
        <v>0</v>
      </c>
      <c r="U155" s="39">
        <f>IF(OR(E155="QS",B155=""),0,
IF(C155="F",VLOOKUP($S155,附表2_火險200RP地震非比例層調整係數!$B:$AF,MATCH($D155&amp;"a",附表2_火險200RP地震非比例層調整係數!$1:$1,0)-1,FALSE)
-IF($R155-1&lt;=0,0,VLOOKUP($R155-1,附表2_火險200RP地震非比例層調整係數!$B:$AF,MATCH($D155&amp;"a",附表2_火險200RP地震非比例層調整係數!$1:$1,0)-1,FALSE))
-VLOOKUP($S155,附表2_火險200RP地震非比例層調整係數!$B:$AF,MATCH($D155,附表2_火險200RP地震非比例層調整係數!$1:$1,0)-1,FALSE)*(S155/100-M155/G155)*100
-VLOOKUP($R155,附表2_火險200RP地震非比例層調整係數!$B:$AF,MATCH($D155,附表2_火險200RP地震非比例層調整係數!$1:$1,0)-1,FALSE)*(1-(R155/100-L155/G155)*100),
IF(C155="E1",VLOOKUP($S155,附表2_工程險200RP地震非比例層調整係數!$B$1:$AF$101,MATCH($D155&amp;"a",附表2_工程險200RP地震非比例層調整係數!$1:$1,0)-1,FALSE)
-IF($R155-1&lt;=0,0,VLOOKUP($R155-1,附表2_工程險200RP地震非比例層調整係數!$B$1:$AF$101,MATCH($D155&amp;"a",附表2_工程險200RP地震非比例層調整係數!$1:$1,0)-1,FALSE))
-VLOOKUP($S155,附表2_工程險200RP地震非比例層調整係數!$B$1:$AF$101,MATCH($D155,附表2_工程險200RP地震非比例層調整係數!$1:$1,0)-1,FALSE)*(S155/100-M155/G155)*100
-VLOOKUP($R155,附表2_工程險200RP地震非比例層調整係數!$B$1:$AF$101,MATCH($D155,附表2_工程險200RP地震非比例層調整係數!$1:$1,0)-1,FALSE)*(1-(R155/100-L155/G155)*100),
IF(C155="E2",VLOOKUP($S155,附表2_工程險200RP地震非比例層調整係數!$B$111:$AF$211,MATCH($D155&amp;"a",附表2_工程險200RP地震非比例層調整係數!$1:$1,0)-1,FALSE)
-IF($R155-1&lt;=0,0,VLOOKUP($R155-1,附表2_工程險200RP地震非比例層調整係數!$B$111:$AF$211,MATCH($D155&amp;"a",附表2_工程險200RP地震非比例層調整係數!$1:$1,0)-1,FALSE))
-VLOOKUP($S155,附表2_工程險200RP地震非比例層調整係數!$B$111:$AF$211,MATCH($D155,附表2_工程險200RP地震非比例層調整係數!$1:$1,0)-1,FALSE)*(S155/100-M155/G155)*100
-VLOOKUP($R155,附表2_工程險200RP地震非比例層調整係數!$B$111:$AF$211,MATCH($D155,附表2_工程險200RP地震非比例層調整係數!$1:$1,0)-1,FALSE)*(1-(R155/100-L155/G155)*100),0))))</f>
        <v>0</v>
      </c>
      <c r="V155" s="40">
        <f t="shared" si="35"/>
        <v>0</v>
      </c>
      <c r="W155" s="40">
        <f t="shared" si="36"/>
        <v>0</v>
      </c>
      <c r="X155" s="40">
        <f t="shared" si="37"/>
        <v>0</v>
      </c>
      <c r="Y155" s="40">
        <f t="shared" si="38"/>
        <v>0</v>
      </c>
    </row>
    <row r="156" spans="1:25" s="8" customFormat="1" ht="15.75" x14ac:dyDescent="0.25">
      <c r="A156" s="32" t="str">
        <f t="shared" si="34"/>
        <v/>
      </c>
      <c r="B156" s="33"/>
      <c r="C156" s="33"/>
      <c r="D156" s="33"/>
      <c r="E156" s="34"/>
      <c r="F156" s="34"/>
      <c r="G156" s="35"/>
      <c r="H156" s="42"/>
      <c r="I156" s="42"/>
      <c r="J156" s="42"/>
      <c r="K156" s="42"/>
      <c r="L156" s="34"/>
      <c r="M156" s="34"/>
      <c r="N156" s="36">
        <f t="shared" si="30"/>
        <v>0</v>
      </c>
      <c r="O156" s="36">
        <f t="shared" si="31"/>
        <v>0</v>
      </c>
      <c r="P156" s="37">
        <f t="shared" si="39"/>
        <v>0</v>
      </c>
      <c r="Q156" s="37">
        <f t="shared" si="40"/>
        <v>0</v>
      </c>
      <c r="R156" s="38">
        <f t="shared" si="32"/>
        <v>0</v>
      </c>
      <c r="S156" s="38">
        <f t="shared" si="33"/>
        <v>0</v>
      </c>
      <c r="T156" s="39">
        <f>IF(OR(E156="QS",B156=""),0,
VLOOKUP($S156,附表2_火險100RP地震非比例層調整係數!$B:$AF,MATCH($D156&amp;"a",附表2_火險100RP地震非比例層調整係數!$1:$1,0)-1,FALSE)
-IF($R156-1&lt;=0,0,VLOOKUP($R156-1,附表2_火險100RP地震非比例層調整係數!$B:$AF,MATCH($D156&amp;"a",附表2_火險100RP地震非比例層調整係數!$1:$1,0)-1,FALSE))
-VLOOKUP($S156,附表2_火險100RP地震非比例層調整係數!$B:$AF,MATCH($D156,附表2_火險100RP地震非比例層調整係數!$1:$1,0)-1,FALSE)*(S156/100-M156/G156)*100
-VLOOKUP($R156,附表2_火險100RP地震非比例層調整係數!$B:$AF,MATCH($D156,附表2_火險100RP地震非比例層調整係數!$1:$1,0)-1,FALSE)*(1-(R156/100-L156/G156)*100)
)</f>
        <v>0</v>
      </c>
      <c r="U156" s="39">
        <f>IF(OR(E156="QS",B156=""),0,
IF(C156="F",VLOOKUP($S156,附表2_火險200RP地震非比例層調整係數!$B:$AF,MATCH($D156&amp;"a",附表2_火險200RP地震非比例層調整係數!$1:$1,0)-1,FALSE)
-IF($R156-1&lt;=0,0,VLOOKUP($R156-1,附表2_火險200RP地震非比例層調整係數!$B:$AF,MATCH($D156&amp;"a",附表2_火險200RP地震非比例層調整係數!$1:$1,0)-1,FALSE))
-VLOOKUP($S156,附表2_火險200RP地震非比例層調整係數!$B:$AF,MATCH($D156,附表2_火險200RP地震非比例層調整係數!$1:$1,0)-1,FALSE)*(S156/100-M156/G156)*100
-VLOOKUP($R156,附表2_火險200RP地震非比例層調整係數!$B:$AF,MATCH($D156,附表2_火險200RP地震非比例層調整係數!$1:$1,0)-1,FALSE)*(1-(R156/100-L156/G156)*100),
IF(C156="E1",VLOOKUP($S156,附表2_工程險200RP地震非比例層調整係數!$B$1:$AF$101,MATCH($D156&amp;"a",附表2_工程險200RP地震非比例層調整係數!$1:$1,0)-1,FALSE)
-IF($R156-1&lt;=0,0,VLOOKUP($R156-1,附表2_工程險200RP地震非比例層調整係數!$B$1:$AF$101,MATCH($D156&amp;"a",附表2_工程險200RP地震非比例層調整係數!$1:$1,0)-1,FALSE))
-VLOOKUP($S156,附表2_工程險200RP地震非比例層調整係數!$B$1:$AF$101,MATCH($D156,附表2_工程險200RP地震非比例層調整係數!$1:$1,0)-1,FALSE)*(S156/100-M156/G156)*100
-VLOOKUP($R156,附表2_工程險200RP地震非比例層調整係數!$B$1:$AF$101,MATCH($D156,附表2_工程險200RP地震非比例層調整係數!$1:$1,0)-1,FALSE)*(1-(R156/100-L156/G156)*100),
IF(C156="E2",VLOOKUP($S156,附表2_工程險200RP地震非比例層調整係數!$B$111:$AF$211,MATCH($D156&amp;"a",附表2_工程險200RP地震非比例層調整係數!$1:$1,0)-1,FALSE)
-IF($R156-1&lt;=0,0,VLOOKUP($R156-1,附表2_工程險200RP地震非比例層調整係數!$B$111:$AF$211,MATCH($D156&amp;"a",附表2_工程險200RP地震非比例層調整係數!$1:$1,0)-1,FALSE))
-VLOOKUP($S156,附表2_工程險200RP地震非比例層調整係數!$B$111:$AF$211,MATCH($D156,附表2_工程險200RP地震非比例層調整係數!$1:$1,0)-1,FALSE)*(S156/100-M156/G156)*100
-VLOOKUP($R156,附表2_工程險200RP地震非比例層調整係數!$B$111:$AF$211,MATCH($D156,附表2_工程險200RP地震非比例層調整係數!$1:$1,0)-1,FALSE)*(1-(R156/100-L156/G156)*100),0))))</f>
        <v>0</v>
      </c>
      <c r="V156" s="40">
        <f t="shared" si="35"/>
        <v>0</v>
      </c>
      <c r="W156" s="40">
        <f t="shared" si="36"/>
        <v>0</v>
      </c>
      <c r="X156" s="40">
        <f t="shared" si="37"/>
        <v>0</v>
      </c>
      <c r="Y156" s="40">
        <f t="shared" si="38"/>
        <v>0</v>
      </c>
    </row>
    <row r="157" spans="1:25" s="8" customFormat="1" ht="15.75" x14ac:dyDescent="0.25">
      <c r="A157" s="32" t="str">
        <f t="shared" si="34"/>
        <v/>
      </c>
      <c r="B157" s="33"/>
      <c r="C157" s="33"/>
      <c r="D157" s="33"/>
      <c r="E157" s="34"/>
      <c r="F157" s="34"/>
      <c r="G157" s="35"/>
      <c r="H157" s="42"/>
      <c r="I157" s="42"/>
      <c r="J157" s="42"/>
      <c r="K157" s="42"/>
      <c r="L157" s="34"/>
      <c r="M157" s="34"/>
      <c r="N157" s="36">
        <f t="shared" si="30"/>
        <v>0</v>
      </c>
      <c r="O157" s="36">
        <f t="shared" si="31"/>
        <v>0</v>
      </c>
      <c r="P157" s="37">
        <f t="shared" si="39"/>
        <v>0</v>
      </c>
      <c r="Q157" s="37">
        <f t="shared" si="40"/>
        <v>0</v>
      </c>
      <c r="R157" s="38">
        <f t="shared" si="32"/>
        <v>0</v>
      </c>
      <c r="S157" s="38">
        <f t="shared" si="33"/>
        <v>0</v>
      </c>
      <c r="T157" s="39">
        <f>IF(OR(E157="QS",B157=""),0,
VLOOKUP($S157,附表2_火險100RP地震非比例層調整係數!$B:$AF,MATCH($D157&amp;"a",附表2_火險100RP地震非比例層調整係數!$1:$1,0)-1,FALSE)
-IF($R157-1&lt;=0,0,VLOOKUP($R157-1,附表2_火險100RP地震非比例層調整係數!$B:$AF,MATCH($D157&amp;"a",附表2_火險100RP地震非比例層調整係數!$1:$1,0)-1,FALSE))
-VLOOKUP($S157,附表2_火險100RP地震非比例層調整係數!$B:$AF,MATCH($D157,附表2_火險100RP地震非比例層調整係數!$1:$1,0)-1,FALSE)*(S157/100-M157/G157)*100
-VLOOKUP($R157,附表2_火險100RP地震非比例層調整係數!$B:$AF,MATCH($D157,附表2_火險100RP地震非比例層調整係數!$1:$1,0)-1,FALSE)*(1-(R157/100-L157/G157)*100)
)</f>
        <v>0</v>
      </c>
      <c r="U157" s="39">
        <f>IF(OR(E157="QS",B157=""),0,
IF(C157="F",VLOOKUP($S157,附表2_火險200RP地震非比例層調整係數!$B:$AF,MATCH($D157&amp;"a",附表2_火險200RP地震非比例層調整係數!$1:$1,0)-1,FALSE)
-IF($R157-1&lt;=0,0,VLOOKUP($R157-1,附表2_火險200RP地震非比例層調整係數!$B:$AF,MATCH($D157&amp;"a",附表2_火險200RP地震非比例層調整係數!$1:$1,0)-1,FALSE))
-VLOOKUP($S157,附表2_火險200RP地震非比例層調整係數!$B:$AF,MATCH($D157,附表2_火險200RP地震非比例層調整係數!$1:$1,0)-1,FALSE)*(S157/100-M157/G157)*100
-VLOOKUP($R157,附表2_火險200RP地震非比例層調整係數!$B:$AF,MATCH($D157,附表2_火險200RP地震非比例層調整係數!$1:$1,0)-1,FALSE)*(1-(R157/100-L157/G157)*100),
IF(C157="E1",VLOOKUP($S157,附表2_工程險200RP地震非比例層調整係數!$B$1:$AF$101,MATCH($D157&amp;"a",附表2_工程險200RP地震非比例層調整係數!$1:$1,0)-1,FALSE)
-IF($R157-1&lt;=0,0,VLOOKUP($R157-1,附表2_工程險200RP地震非比例層調整係數!$B$1:$AF$101,MATCH($D157&amp;"a",附表2_工程險200RP地震非比例層調整係數!$1:$1,0)-1,FALSE))
-VLOOKUP($S157,附表2_工程險200RP地震非比例層調整係數!$B$1:$AF$101,MATCH($D157,附表2_工程險200RP地震非比例層調整係數!$1:$1,0)-1,FALSE)*(S157/100-M157/G157)*100
-VLOOKUP($R157,附表2_工程險200RP地震非比例層調整係數!$B$1:$AF$101,MATCH($D157,附表2_工程險200RP地震非比例層調整係數!$1:$1,0)-1,FALSE)*(1-(R157/100-L157/G157)*100),
IF(C157="E2",VLOOKUP($S157,附表2_工程險200RP地震非比例層調整係數!$B$111:$AF$211,MATCH($D157&amp;"a",附表2_工程險200RP地震非比例層調整係數!$1:$1,0)-1,FALSE)
-IF($R157-1&lt;=0,0,VLOOKUP($R157-1,附表2_工程險200RP地震非比例層調整係數!$B$111:$AF$211,MATCH($D157&amp;"a",附表2_工程險200RP地震非比例層調整係數!$1:$1,0)-1,FALSE))
-VLOOKUP($S157,附表2_工程險200RP地震非比例層調整係數!$B$111:$AF$211,MATCH($D157,附表2_工程險200RP地震非比例層調整係數!$1:$1,0)-1,FALSE)*(S157/100-M157/G157)*100
-VLOOKUP($R157,附表2_工程險200RP地震非比例層調整係數!$B$111:$AF$211,MATCH($D157,附表2_工程險200RP地震非比例層調整係數!$1:$1,0)-1,FALSE)*(1-(R157/100-L157/G157)*100),0))))</f>
        <v>0</v>
      </c>
      <c r="V157" s="40">
        <f t="shared" si="35"/>
        <v>0</v>
      </c>
      <c r="W157" s="40">
        <f t="shared" si="36"/>
        <v>0</v>
      </c>
      <c r="X157" s="40">
        <f t="shared" si="37"/>
        <v>0</v>
      </c>
      <c r="Y157" s="40">
        <f t="shared" si="38"/>
        <v>0</v>
      </c>
    </row>
    <row r="158" spans="1:25" s="8" customFormat="1" ht="15.75" x14ac:dyDescent="0.25">
      <c r="A158" s="32" t="str">
        <f t="shared" si="34"/>
        <v/>
      </c>
      <c r="B158" s="33"/>
      <c r="C158" s="33"/>
      <c r="D158" s="33"/>
      <c r="E158" s="34"/>
      <c r="F158" s="34"/>
      <c r="G158" s="35"/>
      <c r="H158" s="42"/>
      <c r="I158" s="42"/>
      <c r="J158" s="42"/>
      <c r="K158" s="42"/>
      <c r="L158" s="34"/>
      <c r="M158" s="34"/>
      <c r="N158" s="36">
        <f t="shared" si="30"/>
        <v>0</v>
      </c>
      <c r="O158" s="36">
        <f t="shared" si="31"/>
        <v>0</v>
      </c>
      <c r="P158" s="37">
        <f t="shared" si="39"/>
        <v>0</v>
      </c>
      <c r="Q158" s="37">
        <f t="shared" si="40"/>
        <v>0</v>
      </c>
      <c r="R158" s="38">
        <f t="shared" si="32"/>
        <v>0</v>
      </c>
      <c r="S158" s="38">
        <f t="shared" si="33"/>
        <v>0</v>
      </c>
      <c r="T158" s="39">
        <f>IF(OR(E158="QS",B158=""),0,
VLOOKUP($S158,附表2_火險100RP地震非比例層調整係數!$B:$AF,MATCH($D158&amp;"a",附表2_火險100RP地震非比例層調整係數!$1:$1,0)-1,FALSE)
-IF($R158-1&lt;=0,0,VLOOKUP($R158-1,附表2_火險100RP地震非比例層調整係數!$B:$AF,MATCH($D158&amp;"a",附表2_火險100RP地震非比例層調整係數!$1:$1,0)-1,FALSE))
-VLOOKUP($S158,附表2_火險100RP地震非比例層調整係數!$B:$AF,MATCH($D158,附表2_火險100RP地震非比例層調整係數!$1:$1,0)-1,FALSE)*(S158/100-M158/G158)*100
-VLOOKUP($R158,附表2_火險100RP地震非比例層調整係數!$B:$AF,MATCH($D158,附表2_火險100RP地震非比例層調整係數!$1:$1,0)-1,FALSE)*(1-(R158/100-L158/G158)*100)
)</f>
        <v>0</v>
      </c>
      <c r="U158" s="39">
        <f>IF(OR(E158="QS",B158=""),0,
IF(C158="F",VLOOKUP($S158,附表2_火險200RP地震非比例層調整係數!$B:$AF,MATCH($D158&amp;"a",附表2_火險200RP地震非比例層調整係數!$1:$1,0)-1,FALSE)
-IF($R158-1&lt;=0,0,VLOOKUP($R158-1,附表2_火險200RP地震非比例層調整係數!$B:$AF,MATCH($D158&amp;"a",附表2_火險200RP地震非比例層調整係數!$1:$1,0)-1,FALSE))
-VLOOKUP($S158,附表2_火險200RP地震非比例層調整係數!$B:$AF,MATCH($D158,附表2_火險200RP地震非比例層調整係數!$1:$1,0)-1,FALSE)*(S158/100-M158/G158)*100
-VLOOKUP($R158,附表2_火險200RP地震非比例層調整係數!$B:$AF,MATCH($D158,附表2_火險200RP地震非比例層調整係數!$1:$1,0)-1,FALSE)*(1-(R158/100-L158/G158)*100),
IF(C158="E1",VLOOKUP($S158,附表2_工程險200RP地震非比例層調整係數!$B$1:$AF$101,MATCH($D158&amp;"a",附表2_工程險200RP地震非比例層調整係數!$1:$1,0)-1,FALSE)
-IF($R158-1&lt;=0,0,VLOOKUP($R158-1,附表2_工程險200RP地震非比例層調整係數!$B$1:$AF$101,MATCH($D158&amp;"a",附表2_工程險200RP地震非比例層調整係數!$1:$1,0)-1,FALSE))
-VLOOKUP($S158,附表2_工程險200RP地震非比例層調整係數!$B$1:$AF$101,MATCH($D158,附表2_工程險200RP地震非比例層調整係數!$1:$1,0)-1,FALSE)*(S158/100-M158/G158)*100
-VLOOKUP($R158,附表2_工程險200RP地震非比例層調整係數!$B$1:$AF$101,MATCH($D158,附表2_工程險200RP地震非比例層調整係數!$1:$1,0)-1,FALSE)*(1-(R158/100-L158/G158)*100),
IF(C158="E2",VLOOKUP($S158,附表2_工程險200RP地震非比例層調整係數!$B$111:$AF$211,MATCH($D158&amp;"a",附表2_工程險200RP地震非比例層調整係數!$1:$1,0)-1,FALSE)
-IF($R158-1&lt;=0,0,VLOOKUP($R158-1,附表2_工程險200RP地震非比例層調整係數!$B$111:$AF$211,MATCH($D158&amp;"a",附表2_工程險200RP地震非比例層調整係數!$1:$1,0)-1,FALSE))
-VLOOKUP($S158,附表2_工程險200RP地震非比例層調整係數!$B$111:$AF$211,MATCH($D158,附表2_工程險200RP地震非比例層調整係數!$1:$1,0)-1,FALSE)*(S158/100-M158/G158)*100
-VLOOKUP($R158,附表2_工程險200RP地震非比例層調整係數!$B$111:$AF$211,MATCH($D158,附表2_工程險200RP地震非比例層調整係數!$1:$1,0)-1,FALSE)*(1-(R158/100-L158/G158)*100),0))))</f>
        <v>0</v>
      </c>
      <c r="V158" s="40">
        <f t="shared" si="35"/>
        <v>0</v>
      </c>
      <c r="W158" s="40">
        <f t="shared" si="36"/>
        <v>0</v>
      </c>
      <c r="X158" s="40">
        <f t="shared" si="37"/>
        <v>0</v>
      </c>
      <c r="Y158" s="40">
        <f t="shared" si="38"/>
        <v>0</v>
      </c>
    </row>
    <row r="159" spans="1:25" s="8" customFormat="1" ht="15.75" x14ac:dyDescent="0.25">
      <c r="A159" s="32" t="str">
        <f t="shared" si="34"/>
        <v/>
      </c>
      <c r="B159" s="33"/>
      <c r="C159" s="33"/>
      <c r="D159" s="33"/>
      <c r="E159" s="34"/>
      <c r="F159" s="34"/>
      <c r="G159" s="35"/>
      <c r="H159" s="42"/>
      <c r="I159" s="42"/>
      <c r="J159" s="42"/>
      <c r="K159" s="42"/>
      <c r="L159" s="34"/>
      <c r="M159" s="34"/>
      <c r="N159" s="36">
        <f t="shared" si="30"/>
        <v>0</v>
      </c>
      <c r="O159" s="36">
        <f t="shared" si="31"/>
        <v>0</v>
      </c>
      <c r="P159" s="37">
        <f t="shared" si="39"/>
        <v>0</v>
      </c>
      <c r="Q159" s="37">
        <f t="shared" si="40"/>
        <v>0</v>
      </c>
      <c r="R159" s="38">
        <f t="shared" si="32"/>
        <v>0</v>
      </c>
      <c r="S159" s="38">
        <f t="shared" si="33"/>
        <v>0</v>
      </c>
      <c r="T159" s="39">
        <f>IF(OR(E159="QS",B159=""),0,
VLOOKUP($S159,附表2_火險100RP地震非比例層調整係數!$B:$AF,MATCH($D159&amp;"a",附表2_火險100RP地震非比例層調整係數!$1:$1,0)-1,FALSE)
-IF($R159-1&lt;=0,0,VLOOKUP($R159-1,附表2_火險100RP地震非比例層調整係數!$B:$AF,MATCH($D159&amp;"a",附表2_火險100RP地震非比例層調整係數!$1:$1,0)-1,FALSE))
-VLOOKUP($S159,附表2_火險100RP地震非比例層調整係數!$B:$AF,MATCH($D159,附表2_火險100RP地震非比例層調整係數!$1:$1,0)-1,FALSE)*(S159/100-M159/G159)*100
-VLOOKUP($R159,附表2_火險100RP地震非比例層調整係數!$B:$AF,MATCH($D159,附表2_火險100RP地震非比例層調整係數!$1:$1,0)-1,FALSE)*(1-(R159/100-L159/G159)*100)
)</f>
        <v>0</v>
      </c>
      <c r="U159" s="39">
        <f>IF(OR(E159="QS",B159=""),0,
IF(C159="F",VLOOKUP($S159,附表2_火險200RP地震非比例層調整係數!$B:$AF,MATCH($D159&amp;"a",附表2_火險200RP地震非比例層調整係數!$1:$1,0)-1,FALSE)
-IF($R159-1&lt;=0,0,VLOOKUP($R159-1,附表2_火險200RP地震非比例層調整係數!$B:$AF,MATCH($D159&amp;"a",附表2_火險200RP地震非比例層調整係數!$1:$1,0)-1,FALSE))
-VLOOKUP($S159,附表2_火險200RP地震非比例層調整係數!$B:$AF,MATCH($D159,附表2_火險200RP地震非比例層調整係數!$1:$1,0)-1,FALSE)*(S159/100-M159/G159)*100
-VLOOKUP($R159,附表2_火險200RP地震非比例層調整係數!$B:$AF,MATCH($D159,附表2_火險200RP地震非比例層調整係數!$1:$1,0)-1,FALSE)*(1-(R159/100-L159/G159)*100),
IF(C159="E1",VLOOKUP($S159,附表2_工程險200RP地震非比例層調整係數!$B$1:$AF$101,MATCH($D159&amp;"a",附表2_工程險200RP地震非比例層調整係數!$1:$1,0)-1,FALSE)
-IF($R159-1&lt;=0,0,VLOOKUP($R159-1,附表2_工程險200RP地震非比例層調整係數!$B$1:$AF$101,MATCH($D159&amp;"a",附表2_工程險200RP地震非比例層調整係數!$1:$1,0)-1,FALSE))
-VLOOKUP($S159,附表2_工程險200RP地震非比例層調整係數!$B$1:$AF$101,MATCH($D159,附表2_工程險200RP地震非比例層調整係數!$1:$1,0)-1,FALSE)*(S159/100-M159/G159)*100
-VLOOKUP($R159,附表2_工程險200RP地震非比例層調整係數!$B$1:$AF$101,MATCH($D159,附表2_工程險200RP地震非比例層調整係數!$1:$1,0)-1,FALSE)*(1-(R159/100-L159/G159)*100),
IF(C159="E2",VLOOKUP($S159,附表2_工程險200RP地震非比例層調整係數!$B$111:$AF$211,MATCH($D159&amp;"a",附表2_工程險200RP地震非比例層調整係數!$1:$1,0)-1,FALSE)
-IF($R159-1&lt;=0,0,VLOOKUP($R159-1,附表2_工程險200RP地震非比例層調整係數!$B$111:$AF$211,MATCH($D159&amp;"a",附表2_工程險200RP地震非比例層調整係數!$1:$1,0)-1,FALSE))
-VLOOKUP($S159,附表2_工程險200RP地震非比例層調整係數!$B$111:$AF$211,MATCH($D159,附表2_工程險200RP地震非比例層調整係數!$1:$1,0)-1,FALSE)*(S159/100-M159/G159)*100
-VLOOKUP($R159,附表2_工程險200RP地震非比例層調整係數!$B$111:$AF$211,MATCH($D159,附表2_工程險200RP地震非比例層調整係數!$1:$1,0)-1,FALSE)*(1-(R159/100-L159/G159)*100),0))))</f>
        <v>0</v>
      </c>
      <c r="V159" s="40">
        <f t="shared" si="35"/>
        <v>0</v>
      </c>
      <c r="W159" s="40">
        <f t="shared" si="36"/>
        <v>0</v>
      </c>
      <c r="X159" s="40">
        <f t="shared" si="37"/>
        <v>0</v>
      </c>
      <c r="Y159" s="40">
        <f t="shared" si="38"/>
        <v>0</v>
      </c>
    </row>
    <row r="160" spans="1:25" s="8" customFormat="1" ht="15.75" x14ac:dyDescent="0.25">
      <c r="A160" s="32" t="str">
        <f t="shared" si="34"/>
        <v/>
      </c>
      <c r="B160" s="33"/>
      <c r="C160" s="33"/>
      <c r="D160" s="33"/>
      <c r="E160" s="34"/>
      <c r="F160" s="34"/>
      <c r="G160" s="35"/>
      <c r="H160" s="42"/>
      <c r="I160" s="42"/>
      <c r="J160" s="42"/>
      <c r="K160" s="42"/>
      <c r="L160" s="34"/>
      <c r="M160" s="34"/>
      <c r="N160" s="36">
        <f t="shared" si="30"/>
        <v>0</v>
      </c>
      <c r="O160" s="36">
        <f t="shared" si="31"/>
        <v>0</v>
      </c>
      <c r="P160" s="37">
        <f t="shared" si="39"/>
        <v>0</v>
      </c>
      <c r="Q160" s="37">
        <f t="shared" si="40"/>
        <v>0</v>
      </c>
      <c r="R160" s="38">
        <f t="shared" si="32"/>
        <v>0</v>
      </c>
      <c r="S160" s="38">
        <f t="shared" si="33"/>
        <v>0</v>
      </c>
      <c r="T160" s="39">
        <f>IF(OR(E160="QS",B160=""),0,
VLOOKUP($S160,附表2_火險100RP地震非比例層調整係數!$B:$AF,MATCH($D160&amp;"a",附表2_火險100RP地震非比例層調整係數!$1:$1,0)-1,FALSE)
-IF($R160-1&lt;=0,0,VLOOKUP($R160-1,附表2_火險100RP地震非比例層調整係數!$B:$AF,MATCH($D160&amp;"a",附表2_火險100RP地震非比例層調整係數!$1:$1,0)-1,FALSE))
-VLOOKUP($S160,附表2_火險100RP地震非比例層調整係數!$B:$AF,MATCH($D160,附表2_火險100RP地震非比例層調整係數!$1:$1,0)-1,FALSE)*(S160/100-M160/G160)*100
-VLOOKUP($R160,附表2_火險100RP地震非比例層調整係數!$B:$AF,MATCH($D160,附表2_火險100RP地震非比例層調整係數!$1:$1,0)-1,FALSE)*(1-(R160/100-L160/G160)*100)
)</f>
        <v>0</v>
      </c>
      <c r="U160" s="39">
        <f>IF(OR(E160="QS",B160=""),0,
IF(C160="F",VLOOKUP($S160,附表2_火險200RP地震非比例層調整係數!$B:$AF,MATCH($D160&amp;"a",附表2_火險200RP地震非比例層調整係數!$1:$1,0)-1,FALSE)
-IF($R160-1&lt;=0,0,VLOOKUP($R160-1,附表2_火險200RP地震非比例層調整係數!$B:$AF,MATCH($D160&amp;"a",附表2_火險200RP地震非比例層調整係數!$1:$1,0)-1,FALSE))
-VLOOKUP($S160,附表2_火險200RP地震非比例層調整係數!$B:$AF,MATCH($D160,附表2_火險200RP地震非比例層調整係數!$1:$1,0)-1,FALSE)*(S160/100-M160/G160)*100
-VLOOKUP($R160,附表2_火險200RP地震非比例層調整係數!$B:$AF,MATCH($D160,附表2_火險200RP地震非比例層調整係數!$1:$1,0)-1,FALSE)*(1-(R160/100-L160/G160)*100),
IF(C160="E1",VLOOKUP($S160,附表2_工程險200RP地震非比例層調整係數!$B$1:$AF$101,MATCH($D160&amp;"a",附表2_工程險200RP地震非比例層調整係數!$1:$1,0)-1,FALSE)
-IF($R160-1&lt;=0,0,VLOOKUP($R160-1,附表2_工程險200RP地震非比例層調整係數!$B$1:$AF$101,MATCH($D160&amp;"a",附表2_工程險200RP地震非比例層調整係數!$1:$1,0)-1,FALSE))
-VLOOKUP($S160,附表2_工程險200RP地震非比例層調整係數!$B$1:$AF$101,MATCH($D160,附表2_工程險200RP地震非比例層調整係數!$1:$1,0)-1,FALSE)*(S160/100-M160/G160)*100
-VLOOKUP($R160,附表2_工程險200RP地震非比例層調整係數!$B$1:$AF$101,MATCH($D160,附表2_工程險200RP地震非比例層調整係數!$1:$1,0)-1,FALSE)*(1-(R160/100-L160/G160)*100),
IF(C160="E2",VLOOKUP($S160,附表2_工程險200RP地震非比例層調整係數!$B$111:$AF$211,MATCH($D160&amp;"a",附表2_工程險200RP地震非比例層調整係數!$1:$1,0)-1,FALSE)
-IF($R160-1&lt;=0,0,VLOOKUP($R160-1,附表2_工程險200RP地震非比例層調整係數!$B$111:$AF$211,MATCH($D160&amp;"a",附表2_工程險200RP地震非比例層調整係數!$1:$1,0)-1,FALSE))
-VLOOKUP($S160,附表2_工程險200RP地震非比例層調整係數!$B$111:$AF$211,MATCH($D160,附表2_工程險200RP地震非比例層調整係數!$1:$1,0)-1,FALSE)*(S160/100-M160/G160)*100
-VLOOKUP($R160,附表2_工程險200RP地震非比例層調整係數!$B$111:$AF$211,MATCH($D160,附表2_工程險200RP地震非比例層調整係數!$1:$1,0)-1,FALSE)*(1-(R160/100-L160/G160)*100),0))))</f>
        <v>0</v>
      </c>
      <c r="V160" s="40">
        <f t="shared" si="35"/>
        <v>0</v>
      </c>
      <c r="W160" s="40">
        <f t="shared" si="36"/>
        <v>0</v>
      </c>
      <c r="X160" s="40">
        <f t="shared" si="37"/>
        <v>0</v>
      </c>
      <c r="Y160" s="40">
        <f t="shared" si="38"/>
        <v>0</v>
      </c>
    </row>
    <row r="161" spans="1:25" s="8" customFormat="1" ht="15.75" x14ac:dyDescent="0.25">
      <c r="A161" s="32" t="str">
        <f t="shared" si="34"/>
        <v/>
      </c>
      <c r="B161" s="33"/>
      <c r="C161" s="33"/>
      <c r="D161" s="33"/>
      <c r="E161" s="34"/>
      <c r="F161" s="34"/>
      <c r="G161" s="35"/>
      <c r="H161" s="42"/>
      <c r="I161" s="42"/>
      <c r="J161" s="42"/>
      <c r="K161" s="42"/>
      <c r="L161" s="34"/>
      <c r="M161" s="34"/>
      <c r="N161" s="36">
        <f t="shared" si="30"/>
        <v>0</v>
      </c>
      <c r="O161" s="36">
        <f t="shared" si="31"/>
        <v>0</v>
      </c>
      <c r="P161" s="37">
        <f t="shared" si="39"/>
        <v>0</v>
      </c>
      <c r="Q161" s="37">
        <f t="shared" si="40"/>
        <v>0</v>
      </c>
      <c r="R161" s="38">
        <f t="shared" si="32"/>
        <v>0</v>
      </c>
      <c r="S161" s="38">
        <f t="shared" si="33"/>
        <v>0</v>
      </c>
      <c r="T161" s="39">
        <f>IF(OR(E161="QS",B161=""),0,
VLOOKUP($S161,附表2_火險100RP地震非比例層調整係數!$B:$AF,MATCH($D161&amp;"a",附表2_火險100RP地震非比例層調整係數!$1:$1,0)-1,FALSE)
-IF($R161-1&lt;=0,0,VLOOKUP($R161-1,附表2_火險100RP地震非比例層調整係數!$B:$AF,MATCH($D161&amp;"a",附表2_火險100RP地震非比例層調整係數!$1:$1,0)-1,FALSE))
-VLOOKUP($S161,附表2_火險100RP地震非比例層調整係數!$B:$AF,MATCH($D161,附表2_火險100RP地震非比例層調整係數!$1:$1,0)-1,FALSE)*(S161/100-M161/G161)*100
-VLOOKUP($R161,附表2_火險100RP地震非比例層調整係數!$B:$AF,MATCH($D161,附表2_火險100RP地震非比例層調整係數!$1:$1,0)-1,FALSE)*(1-(R161/100-L161/G161)*100)
)</f>
        <v>0</v>
      </c>
      <c r="U161" s="39">
        <f>IF(OR(E161="QS",B161=""),0,
IF(C161="F",VLOOKUP($S161,附表2_火險200RP地震非比例層調整係數!$B:$AF,MATCH($D161&amp;"a",附表2_火險200RP地震非比例層調整係數!$1:$1,0)-1,FALSE)
-IF($R161-1&lt;=0,0,VLOOKUP($R161-1,附表2_火險200RP地震非比例層調整係數!$B:$AF,MATCH($D161&amp;"a",附表2_火險200RP地震非比例層調整係數!$1:$1,0)-1,FALSE))
-VLOOKUP($S161,附表2_火險200RP地震非比例層調整係數!$B:$AF,MATCH($D161,附表2_火險200RP地震非比例層調整係數!$1:$1,0)-1,FALSE)*(S161/100-M161/G161)*100
-VLOOKUP($R161,附表2_火險200RP地震非比例層調整係數!$B:$AF,MATCH($D161,附表2_火險200RP地震非比例層調整係數!$1:$1,0)-1,FALSE)*(1-(R161/100-L161/G161)*100),
IF(C161="E1",VLOOKUP($S161,附表2_工程險200RP地震非比例層調整係數!$B$1:$AF$101,MATCH($D161&amp;"a",附表2_工程險200RP地震非比例層調整係數!$1:$1,0)-1,FALSE)
-IF($R161-1&lt;=0,0,VLOOKUP($R161-1,附表2_工程險200RP地震非比例層調整係數!$B$1:$AF$101,MATCH($D161&amp;"a",附表2_工程險200RP地震非比例層調整係數!$1:$1,0)-1,FALSE))
-VLOOKUP($S161,附表2_工程險200RP地震非比例層調整係數!$B$1:$AF$101,MATCH($D161,附表2_工程險200RP地震非比例層調整係數!$1:$1,0)-1,FALSE)*(S161/100-M161/G161)*100
-VLOOKUP($R161,附表2_工程險200RP地震非比例層調整係數!$B$1:$AF$101,MATCH($D161,附表2_工程險200RP地震非比例層調整係數!$1:$1,0)-1,FALSE)*(1-(R161/100-L161/G161)*100),
IF(C161="E2",VLOOKUP($S161,附表2_工程險200RP地震非比例層調整係數!$B$111:$AF$211,MATCH($D161&amp;"a",附表2_工程險200RP地震非比例層調整係數!$1:$1,0)-1,FALSE)
-IF($R161-1&lt;=0,0,VLOOKUP($R161-1,附表2_工程險200RP地震非比例層調整係數!$B$111:$AF$211,MATCH($D161&amp;"a",附表2_工程險200RP地震非比例層調整係數!$1:$1,0)-1,FALSE))
-VLOOKUP($S161,附表2_工程險200RP地震非比例層調整係數!$B$111:$AF$211,MATCH($D161,附表2_工程險200RP地震非比例層調整係數!$1:$1,0)-1,FALSE)*(S161/100-M161/G161)*100
-VLOOKUP($R161,附表2_工程險200RP地震非比例層調整係數!$B$111:$AF$211,MATCH($D161,附表2_工程險200RP地震非比例層調整係數!$1:$1,0)-1,FALSE)*(1-(R161/100-L161/G161)*100),0))))</f>
        <v>0</v>
      </c>
      <c r="V161" s="40">
        <f t="shared" si="35"/>
        <v>0</v>
      </c>
      <c r="W161" s="40">
        <f t="shared" si="36"/>
        <v>0</v>
      </c>
      <c r="X161" s="40">
        <f t="shared" si="37"/>
        <v>0</v>
      </c>
      <c r="Y161" s="40">
        <f t="shared" si="38"/>
        <v>0</v>
      </c>
    </row>
    <row r="162" spans="1:25" s="8" customFormat="1" ht="15.75" x14ac:dyDescent="0.25">
      <c r="A162" s="32" t="str">
        <f t="shared" si="34"/>
        <v/>
      </c>
      <c r="B162" s="33"/>
      <c r="C162" s="33"/>
      <c r="D162" s="33"/>
      <c r="E162" s="34"/>
      <c r="F162" s="34"/>
      <c r="G162" s="35"/>
      <c r="H162" s="42"/>
      <c r="I162" s="42"/>
      <c r="J162" s="42"/>
      <c r="K162" s="42"/>
      <c r="L162" s="34"/>
      <c r="M162" s="34"/>
      <c r="N162" s="36">
        <f t="shared" si="30"/>
        <v>0</v>
      </c>
      <c r="O162" s="36">
        <f t="shared" si="31"/>
        <v>0</v>
      </c>
      <c r="P162" s="37">
        <f t="shared" si="39"/>
        <v>0</v>
      </c>
      <c r="Q162" s="37">
        <f t="shared" si="40"/>
        <v>0</v>
      </c>
      <c r="R162" s="38">
        <f t="shared" si="32"/>
        <v>0</v>
      </c>
      <c r="S162" s="38">
        <f t="shared" si="33"/>
        <v>0</v>
      </c>
      <c r="T162" s="39">
        <f>IF(OR(E162="QS",B162=""),0,
VLOOKUP($S162,附表2_火險100RP地震非比例層調整係數!$B:$AF,MATCH($D162&amp;"a",附表2_火險100RP地震非比例層調整係數!$1:$1,0)-1,FALSE)
-IF($R162-1&lt;=0,0,VLOOKUP($R162-1,附表2_火險100RP地震非比例層調整係數!$B:$AF,MATCH($D162&amp;"a",附表2_火險100RP地震非比例層調整係數!$1:$1,0)-1,FALSE))
-VLOOKUP($S162,附表2_火險100RP地震非比例層調整係數!$B:$AF,MATCH($D162,附表2_火險100RP地震非比例層調整係數!$1:$1,0)-1,FALSE)*(S162/100-M162/G162)*100
-VLOOKUP($R162,附表2_火險100RP地震非比例層調整係數!$B:$AF,MATCH($D162,附表2_火險100RP地震非比例層調整係數!$1:$1,0)-1,FALSE)*(1-(R162/100-L162/G162)*100)
)</f>
        <v>0</v>
      </c>
      <c r="U162" s="39">
        <f>IF(OR(E162="QS",B162=""),0,
IF(C162="F",VLOOKUP($S162,附表2_火險200RP地震非比例層調整係數!$B:$AF,MATCH($D162&amp;"a",附表2_火險200RP地震非比例層調整係數!$1:$1,0)-1,FALSE)
-IF($R162-1&lt;=0,0,VLOOKUP($R162-1,附表2_火險200RP地震非比例層調整係數!$B:$AF,MATCH($D162&amp;"a",附表2_火險200RP地震非比例層調整係數!$1:$1,0)-1,FALSE))
-VLOOKUP($S162,附表2_火險200RP地震非比例層調整係數!$B:$AF,MATCH($D162,附表2_火險200RP地震非比例層調整係數!$1:$1,0)-1,FALSE)*(S162/100-M162/G162)*100
-VLOOKUP($R162,附表2_火險200RP地震非比例層調整係數!$B:$AF,MATCH($D162,附表2_火險200RP地震非比例層調整係數!$1:$1,0)-1,FALSE)*(1-(R162/100-L162/G162)*100),
IF(C162="E1",VLOOKUP($S162,附表2_工程險200RP地震非比例層調整係數!$B$1:$AF$101,MATCH($D162&amp;"a",附表2_工程險200RP地震非比例層調整係數!$1:$1,0)-1,FALSE)
-IF($R162-1&lt;=0,0,VLOOKUP($R162-1,附表2_工程險200RP地震非比例層調整係數!$B$1:$AF$101,MATCH($D162&amp;"a",附表2_工程險200RP地震非比例層調整係數!$1:$1,0)-1,FALSE))
-VLOOKUP($S162,附表2_工程險200RP地震非比例層調整係數!$B$1:$AF$101,MATCH($D162,附表2_工程險200RP地震非比例層調整係數!$1:$1,0)-1,FALSE)*(S162/100-M162/G162)*100
-VLOOKUP($R162,附表2_工程險200RP地震非比例層調整係數!$B$1:$AF$101,MATCH($D162,附表2_工程險200RP地震非比例層調整係數!$1:$1,0)-1,FALSE)*(1-(R162/100-L162/G162)*100),
IF(C162="E2",VLOOKUP($S162,附表2_工程險200RP地震非比例層調整係數!$B$111:$AF$211,MATCH($D162&amp;"a",附表2_工程險200RP地震非比例層調整係數!$1:$1,0)-1,FALSE)
-IF($R162-1&lt;=0,0,VLOOKUP($R162-1,附表2_工程險200RP地震非比例層調整係數!$B$111:$AF$211,MATCH($D162&amp;"a",附表2_工程險200RP地震非比例層調整係數!$1:$1,0)-1,FALSE))
-VLOOKUP($S162,附表2_工程險200RP地震非比例層調整係數!$B$111:$AF$211,MATCH($D162,附表2_工程險200RP地震非比例層調整係數!$1:$1,0)-1,FALSE)*(S162/100-M162/G162)*100
-VLOOKUP($R162,附表2_工程險200RP地震非比例層調整係數!$B$111:$AF$211,MATCH($D162,附表2_工程險200RP地震非比例層調整係數!$1:$1,0)-1,FALSE)*(1-(R162/100-L162/G162)*100),0))))</f>
        <v>0</v>
      </c>
      <c r="V162" s="40">
        <f t="shared" si="35"/>
        <v>0</v>
      </c>
      <c r="W162" s="40">
        <f t="shared" si="36"/>
        <v>0</v>
      </c>
      <c r="X162" s="40">
        <f t="shared" si="37"/>
        <v>0</v>
      </c>
      <c r="Y162" s="40">
        <f t="shared" si="38"/>
        <v>0</v>
      </c>
    </row>
    <row r="163" spans="1:25" s="8" customFormat="1" ht="15.75" x14ac:dyDescent="0.25">
      <c r="A163" s="32" t="str">
        <f t="shared" si="34"/>
        <v/>
      </c>
      <c r="B163" s="33"/>
      <c r="C163" s="33"/>
      <c r="D163" s="33"/>
      <c r="E163" s="34"/>
      <c r="F163" s="34"/>
      <c r="G163" s="35"/>
      <c r="H163" s="42"/>
      <c r="I163" s="42"/>
      <c r="J163" s="42"/>
      <c r="K163" s="42"/>
      <c r="L163" s="34"/>
      <c r="M163" s="34"/>
      <c r="N163" s="36">
        <f t="shared" ref="N163:N194" si="41">IF(E163="QS",F163*H163,0)</f>
        <v>0</v>
      </c>
      <c r="O163" s="36">
        <f t="shared" ref="O163:O194" si="42">IF(E163="QS",F163*I163,0)</f>
        <v>0</v>
      </c>
      <c r="P163" s="37">
        <f t="shared" si="39"/>
        <v>0</v>
      </c>
      <c r="Q163" s="37">
        <f t="shared" si="40"/>
        <v>0</v>
      </c>
      <c r="R163" s="38">
        <f t="shared" ref="R163:R194" si="43">IF(OR(E163="QS",B163=""),0,CEILING((L163+1)/G163*100,1))</f>
        <v>0</v>
      </c>
      <c r="S163" s="38">
        <f t="shared" ref="S163:S194" si="44">IF(OR(E163="QS",B163=""),0,CEILING(M163/G163*100,1))</f>
        <v>0</v>
      </c>
      <c r="T163" s="39">
        <f>IF(OR(E163="QS",B163=""),0,
VLOOKUP($S163,附表2_火險100RP地震非比例層調整係數!$B:$AF,MATCH($D163&amp;"a",附表2_火險100RP地震非比例層調整係數!$1:$1,0)-1,FALSE)
-IF($R163-1&lt;=0,0,VLOOKUP($R163-1,附表2_火險100RP地震非比例層調整係數!$B:$AF,MATCH($D163&amp;"a",附表2_火險100RP地震非比例層調整係數!$1:$1,0)-1,FALSE))
-VLOOKUP($S163,附表2_火險100RP地震非比例層調整係數!$B:$AF,MATCH($D163,附表2_火險100RP地震非比例層調整係數!$1:$1,0)-1,FALSE)*(S163/100-M163/G163)*100
-VLOOKUP($R163,附表2_火險100RP地震非比例層調整係數!$B:$AF,MATCH($D163,附表2_火險100RP地震非比例層調整係數!$1:$1,0)-1,FALSE)*(1-(R163/100-L163/G163)*100)
)</f>
        <v>0</v>
      </c>
      <c r="U163" s="39">
        <f>IF(OR(E163="QS",B163=""),0,
IF(C163="F",VLOOKUP($S163,附表2_火險200RP地震非比例層調整係數!$B:$AF,MATCH($D163&amp;"a",附表2_火險200RP地震非比例層調整係數!$1:$1,0)-1,FALSE)
-IF($R163-1&lt;=0,0,VLOOKUP($R163-1,附表2_火險200RP地震非比例層調整係數!$B:$AF,MATCH($D163&amp;"a",附表2_火險200RP地震非比例層調整係數!$1:$1,0)-1,FALSE))
-VLOOKUP($S163,附表2_火險200RP地震非比例層調整係數!$B:$AF,MATCH($D163,附表2_火險200RP地震非比例層調整係數!$1:$1,0)-1,FALSE)*(S163/100-M163/G163)*100
-VLOOKUP($R163,附表2_火險200RP地震非比例層調整係數!$B:$AF,MATCH($D163,附表2_火險200RP地震非比例層調整係數!$1:$1,0)-1,FALSE)*(1-(R163/100-L163/G163)*100),
IF(C163="E1",VLOOKUP($S163,附表2_工程險200RP地震非比例層調整係數!$B$1:$AF$101,MATCH($D163&amp;"a",附表2_工程險200RP地震非比例層調整係數!$1:$1,0)-1,FALSE)
-IF($R163-1&lt;=0,0,VLOOKUP($R163-1,附表2_工程險200RP地震非比例層調整係數!$B$1:$AF$101,MATCH($D163&amp;"a",附表2_工程險200RP地震非比例層調整係數!$1:$1,0)-1,FALSE))
-VLOOKUP($S163,附表2_工程險200RP地震非比例層調整係數!$B$1:$AF$101,MATCH($D163,附表2_工程險200RP地震非比例層調整係數!$1:$1,0)-1,FALSE)*(S163/100-M163/G163)*100
-VLOOKUP($R163,附表2_工程險200RP地震非比例層調整係數!$B$1:$AF$101,MATCH($D163,附表2_工程險200RP地震非比例層調整係數!$1:$1,0)-1,FALSE)*(1-(R163/100-L163/G163)*100),
IF(C163="E2",VLOOKUP($S163,附表2_工程險200RP地震非比例層調整係數!$B$111:$AF$211,MATCH($D163&amp;"a",附表2_工程險200RP地震非比例層調整係數!$1:$1,0)-1,FALSE)
-IF($R163-1&lt;=0,0,VLOOKUP($R163-1,附表2_工程險200RP地震非比例層調整係數!$B$111:$AF$211,MATCH($D163&amp;"a",附表2_工程險200RP地震非比例層調整係數!$1:$1,0)-1,FALSE))
-VLOOKUP($S163,附表2_工程險200RP地震非比例層調整係數!$B$111:$AF$211,MATCH($D163,附表2_工程險200RP地震非比例層調整係數!$1:$1,0)-1,FALSE)*(S163/100-M163/G163)*100
-VLOOKUP($R163,附表2_工程險200RP地震非比例層調整係數!$B$111:$AF$211,MATCH($D163,附表2_工程險200RP地震非比例層調整係數!$1:$1,0)-1,FALSE)*(1-(R163/100-L163/G163)*100),0))))</f>
        <v>0</v>
      </c>
      <c r="V163" s="40">
        <f t="shared" si="35"/>
        <v>0</v>
      </c>
      <c r="W163" s="40">
        <f t="shared" si="36"/>
        <v>0</v>
      </c>
      <c r="X163" s="40">
        <f t="shared" si="37"/>
        <v>0</v>
      </c>
      <c r="Y163" s="40">
        <f t="shared" si="38"/>
        <v>0</v>
      </c>
    </row>
    <row r="164" spans="1:25" s="8" customFormat="1" ht="15.75" x14ac:dyDescent="0.25">
      <c r="A164" s="32" t="str">
        <f t="shared" si="34"/>
        <v/>
      </c>
      <c r="B164" s="33"/>
      <c r="C164" s="33"/>
      <c r="D164" s="33"/>
      <c r="E164" s="34"/>
      <c r="F164" s="34"/>
      <c r="G164" s="35"/>
      <c r="H164" s="42"/>
      <c r="I164" s="42"/>
      <c r="J164" s="42"/>
      <c r="K164" s="42"/>
      <c r="L164" s="34"/>
      <c r="M164" s="34"/>
      <c r="N164" s="36">
        <f t="shared" si="41"/>
        <v>0</v>
      </c>
      <c r="O164" s="36">
        <f t="shared" si="42"/>
        <v>0</v>
      </c>
      <c r="P164" s="37">
        <f t="shared" si="39"/>
        <v>0</v>
      </c>
      <c r="Q164" s="37">
        <f t="shared" si="40"/>
        <v>0</v>
      </c>
      <c r="R164" s="38">
        <f t="shared" si="43"/>
        <v>0</v>
      </c>
      <c r="S164" s="38">
        <f t="shared" si="44"/>
        <v>0</v>
      </c>
      <c r="T164" s="39">
        <f>IF(OR(E164="QS",B164=""),0,
VLOOKUP($S164,附表2_火險100RP地震非比例層調整係數!$B:$AF,MATCH($D164&amp;"a",附表2_火險100RP地震非比例層調整係數!$1:$1,0)-1,FALSE)
-IF($R164-1&lt;=0,0,VLOOKUP($R164-1,附表2_火險100RP地震非比例層調整係數!$B:$AF,MATCH($D164&amp;"a",附表2_火險100RP地震非比例層調整係數!$1:$1,0)-1,FALSE))
-VLOOKUP($S164,附表2_火險100RP地震非比例層調整係數!$B:$AF,MATCH($D164,附表2_火險100RP地震非比例層調整係數!$1:$1,0)-1,FALSE)*(S164/100-M164/G164)*100
-VLOOKUP($R164,附表2_火險100RP地震非比例層調整係數!$B:$AF,MATCH($D164,附表2_火險100RP地震非比例層調整係數!$1:$1,0)-1,FALSE)*(1-(R164/100-L164/G164)*100)
)</f>
        <v>0</v>
      </c>
      <c r="U164" s="39">
        <f>IF(OR(E164="QS",B164=""),0,
IF(C164="F",VLOOKUP($S164,附表2_火險200RP地震非比例層調整係數!$B:$AF,MATCH($D164&amp;"a",附表2_火險200RP地震非比例層調整係數!$1:$1,0)-1,FALSE)
-IF($R164-1&lt;=0,0,VLOOKUP($R164-1,附表2_火險200RP地震非比例層調整係數!$B:$AF,MATCH($D164&amp;"a",附表2_火險200RP地震非比例層調整係數!$1:$1,0)-1,FALSE))
-VLOOKUP($S164,附表2_火險200RP地震非比例層調整係數!$B:$AF,MATCH($D164,附表2_火險200RP地震非比例層調整係數!$1:$1,0)-1,FALSE)*(S164/100-M164/G164)*100
-VLOOKUP($R164,附表2_火險200RP地震非比例層調整係數!$B:$AF,MATCH($D164,附表2_火險200RP地震非比例層調整係數!$1:$1,0)-1,FALSE)*(1-(R164/100-L164/G164)*100),
IF(C164="E1",VLOOKUP($S164,附表2_工程險200RP地震非比例層調整係數!$B$1:$AF$101,MATCH($D164&amp;"a",附表2_工程險200RP地震非比例層調整係數!$1:$1,0)-1,FALSE)
-IF($R164-1&lt;=0,0,VLOOKUP($R164-1,附表2_工程險200RP地震非比例層調整係數!$B$1:$AF$101,MATCH($D164&amp;"a",附表2_工程險200RP地震非比例層調整係數!$1:$1,0)-1,FALSE))
-VLOOKUP($S164,附表2_工程險200RP地震非比例層調整係數!$B$1:$AF$101,MATCH($D164,附表2_工程險200RP地震非比例層調整係數!$1:$1,0)-1,FALSE)*(S164/100-M164/G164)*100
-VLOOKUP($R164,附表2_工程險200RP地震非比例層調整係數!$B$1:$AF$101,MATCH($D164,附表2_工程險200RP地震非比例層調整係數!$1:$1,0)-1,FALSE)*(1-(R164/100-L164/G164)*100),
IF(C164="E2",VLOOKUP($S164,附表2_工程險200RP地震非比例層調整係數!$B$111:$AF$211,MATCH($D164&amp;"a",附表2_工程險200RP地震非比例層調整係數!$1:$1,0)-1,FALSE)
-IF($R164-1&lt;=0,0,VLOOKUP($R164-1,附表2_工程險200RP地震非比例層調整係數!$B$111:$AF$211,MATCH($D164&amp;"a",附表2_工程險200RP地震非比例層調整係數!$1:$1,0)-1,FALSE))
-VLOOKUP($S164,附表2_工程險200RP地震非比例層調整係數!$B$111:$AF$211,MATCH($D164,附表2_工程險200RP地震非比例層調整係數!$1:$1,0)-1,FALSE)*(S164/100-M164/G164)*100
-VLOOKUP($R164,附表2_工程險200RP地震非比例層調整係數!$B$111:$AF$211,MATCH($D164,附表2_工程險200RP地震非比例層調整係數!$1:$1,0)-1,FALSE)*(1-(R164/100-L164/G164)*100),0))))</f>
        <v>0</v>
      </c>
      <c r="V164" s="40">
        <f t="shared" si="35"/>
        <v>0</v>
      </c>
      <c r="W164" s="40">
        <f t="shared" si="36"/>
        <v>0</v>
      </c>
      <c r="X164" s="40">
        <f t="shared" si="37"/>
        <v>0</v>
      </c>
      <c r="Y164" s="40">
        <f t="shared" si="38"/>
        <v>0</v>
      </c>
    </row>
    <row r="165" spans="1:25" s="8" customFormat="1" ht="15.75" x14ac:dyDescent="0.25">
      <c r="A165" s="32" t="str">
        <f t="shared" si="34"/>
        <v/>
      </c>
      <c r="B165" s="33"/>
      <c r="C165" s="33"/>
      <c r="D165" s="33"/>
      <c r="E165" s="34"/>
      <c r="F165" s="34"/>
      <c r="G165" s="35"/>
      <c r="H165" s="42"/>
      <c r="I165" s="42"/>
      <c r="J165" s="42"/>
      <c r="K165" s="42"/>
      <c r="L165" s="34"/>
      <c r="M165" s="34"/>
      <c r="N165" s="36">
        <f t="shared" si="41"/>
        <v>0</v>
      </c>
      <c r="O165" s="36">
        <f t="shared" si="42"/>
        <v>0</v>
      </c>
      <c r="P165" s="37">
        <f t="shared" si="39"/>
        <v>0</v>
      </c>
      <c r="Q165" s="37">
        <f t="shared" si="40"/>
        <v>0</v>
      </c>
      <c r="R165" s="38">
        <f t="shared" si="43"/>
        <v>0</v>
      </c>
      <c r="S165" s="38">
        <f t="shared" si="44"/>
        <v>0</v>
      </c>
      <c r="T165" s="39">
        <f>IF(OR(E165="QS",B165=""),0,
VLOOKUP($S165,附表2_火險100RP地震非比例層調整係數!$B:$AF,MATCH($D165&amp;"a",附表2_火險100RP地震非比例層調整係數!$1:$1,0)-1,FALSE)
-IF($R165-1&lt;=0,0,VLOOKUP($R165-1,附表2_火險100RP地震非比例層調整係數!$B:$AF,MATCH($D165&amp;"a",附表2_火險100RP地震非比例層調整係數!$1:$1,0)-1,FALSE))
-VLOOKUP($S165,附表2_火險100RP地震非比例層調整係數!$B:$AF,MATCH($D165,附表2_火險100RP地震非比例層調整係數!$1:$1,0)-1,FALSE)*(S165/100-M165/G165)*100
-VLOOKUP($R165,附表2_火險100RP地震非比例層調整係數!$B:$AF,MATCH($D165,附表2_火險100RP地震非比例層調整係數!$1:$1,0)-1,FALSE)*(1-(R165/100-L165/G165)*100)
)</f>
        <v>0</v>
      </c>
      <c r="U165" s="39">
        <f>IF(OR(E165="QS",B165=""),0,
IF(C165="F",VLOOKUP($S165,附表2_火險200RP地震非比例層調整係數!$B:$AF,MATCH($D165&amp;"a",附表2_火險200RP地震非比例層調整係數!$1:$1,0)-1,FALSE)
-IF($R165-1&lt;=0,0,VLOOKUP($R165-1,附表2_火險200RP地震非比例層調整係數!$B:$AF,MATCH($D165&amp;"a",附表2_火險200RP地震非比例層調整係數!$1:$1,0)-1,FALSE))
-VLOOKUP($S165,附表2_火險200RP地震非比例層調整係數!$B:$AF,MATCH($D165,附表2_火險200RP地震非比例層調整係數!$1:$1,0)-1,FALSE)*(S165/100-M165/G165)*100
-VLOOKUP($R165,附表2_火險200RP地震非比例層調整係數!$B:$AF,MATCH($D165,附表2_火險200RP地震非比例層調整係數!$1:$1,0)-1,FALSE)*(1-(R165/100-L165/G165)*100),
IF(C165="E1",VLOOKUP($S165,附表2_工程險200RP地震非比例層調整係數!$B$1:$AF$101,MATCH($D165&amp;"a",附表2_工程險200RP地震非比例層調整係數!$1:$1,0)-1,FALSE)
-IF($R165-1&lt;=0,0,VLOOKUP($R165-1,附表2_工程險200RP地震非比例層調整係數!$B$1:$AF$101,MATCH($D165&amp;"a",附表2_工程險200RP地震非比例層調整係數!$1:$1,0)-1,FALSE))
-VLOOKUP($S165,附表2_工程險200RP地震非比例層調整係數!$B$1:$AF$101,MATCH($D165,附表2_工程險200RP地震非比例層調整係數!$1:$1,0)-1,FALSE)*(S165/100-M165/G165)*100
-VLOOKUP($R165,附表2_工程險200RP地震非比例層調整係數!$B$1:$AF$101,MATCH($D165,附表2_工程險200RP地震非比例層調整係數!$1:$1,0)-1,FALSE)*(1-(R165/100-L165/G165)*100),
IF(C165="E2",VLOOKUP($S165,附表2_工程險200RP地震非比例層調整係數!$B$111:$AF$211,MATCH($D165&amp;"a",附表2_工程險200RP地震非比例層調整係數!$1:$1,0)-1,FALSE)
-IF($R165-1&lt;=0,0,VLOOKUP($R165-1,附表2_工程險200RP地震非比例層調整係數!$B$111:$AF$211,MATCH($D165&amp;"a",附表2_工程險200RP地震非比例層調整係數!$1:$1,0)-1,FALSE))
-VLOOKUP($S165,附表2_工程險200RP地震非比例層調整係數!$B$111:$AF$211,MATCH($D165,附表2_工程險200RP地震非比例層調整係數!$1:$1,0)-1,FALSE)*(S165/100-M165/G165)*100
-VLOOKUP($R165,附表2_工程險200RP地震非比例層調整係數!$B$111:$AF$211,MATCH($D165,附表2_工程險200RP地震非比例層調整係數!$1:$1,0)-1,FALSE)*(1-(R165/100-L165/G165)*100),0))))</f>
        <v>0</v>
      </c>
      <c r="V165" s="40">
        <f t="shared" si="35"/>
        <v>0</v>
      </c>
      <c r="W165" s="40">
        <f t="shared" si="36"/>
        <v>0</v>
      </c>
      <c r="X165" s="40">
        <f t="shared" si="37"/>
        <v>0</v>
      </c>
      <c r="Y165" s="40">
        <f t="shared" si="38"/>
        <v>0</v>
      </c>
    </row>
    <row r="166" spans="1:25" s="8" customFormat="1" ht="15.75" x14ac:dyDescent="0.25">
      <c r="A166" s="32" t="str">
        <f t="shared" si="34"/>
        <v/>
      </c>
      <c r="B166" s="33"/>
      <c r="C166" s="33"/>
      <c r="D166" s="33"/>
      <c r="E166" s="34"/>
      <c r="F166" s="34"/>
      <c r="G166" s="35"/>
      <c r="H166" s="42"/>
      <c r="I166" s="42"/>
      <c r="J166" s="42"/>
      <c r="K166" s="42"/>
      <c r="L166" s="34"/>
      <c r="M166" s="34"/>
      <c r="N166" s="36">
        <f t="shared" si="41"/>
        <v>0</v>
      </c>
      <c r="O166" s="36">
        <f t="shared" si="42"/>
        <v>0</v>
      </c>
      <c r="P166" s="37">
        <f t="shared" si="39"/>
        <v>0</v>
      </c>
      <c r="Q166" s="37">
        <f t="shared" si="40"/>
        <v>0</v>
      </c>
      <c r="R166" s="38">
        <f t="shared" si="43"/>
        <v>0</v>
      </c>
      <c r="S166" s="38">
        <f t="shared" si="44"/>
        <v>0</v>
      </c>
      <c r="T166" s="39">
        <f>IF(OR(E166="QS",B166=""),0,
VLOOKUP($S166,附表2_火險100RP地震非比例層調整係數!$B:$AF,MATCH($D166&amp;"a",附表2_火險100RP地震非比例層調整係數!$1:$1,0)-1,FALSE)
-IF($R166-1&lt;=0,0,VLOOKUP($R166-1,附表2_火險100RP地震非比例層調整係數!$B:$AF,MATCH($D166&amp;"a",附表2_火險100RP地震非比例層調整係數!$1:$1,0)-1,FALSE))
-VLOOKUP($S166,附表2_火險100RP地震非比例層調整係數!$B:$AF,MATCH($D166,附表2_火險100RP地震非比例層調整係數!$1:$1,0)-1,FALSE)*(S166/100-M166/G166)*100
-VLOOKUP($R166,附表2_火險100RP地震非比例層調整係數!$B:$AF,MATCH($D166,附表2_火險100RP地震非比例層調整係數!$1:$1,0)-1,FALSE)*(1-(R166/100-L166/G166)*100)
)</f>
        <v>0</v>
      </c>
      <c r="U166" s="39">
        <f>IF(OR(E166="QS",B166=""),0,
IF(C166="F",VLOOKUP($S166,附表2_火險200RP地震非比例層調整係數!$B:$AF,MATCH($D166&amp;"a",附表2_火險200RP地震非比例層調整係數!$1:$1,0)-1,FALSE)
-IF($R166-1&lt;=0,0,VLOOKUP($R166-1,附表2_火險200RP地震非比例層調整係數!$B:$AF,MATCH($D166&amp;"a",附表2_火險200RP地震非比例層調整係數!$1:$1,0)-1,FALSE))
-VLOOKUP($S166,附表2_火險200RP地震非比例層調整係數!$B:$AF,MATCH($D166,附表2_火險200RP地震非比例層調整係數!$1:$1,0)-1,FALSE)*(S166/100-M166/G166)*100
-VLOOKUP($R166,附表2_火險200RP地震非比例層調整係數!$B:$AF,MATCH($D166,附表2_火險200RP地震非比例層調整係數!$1:$1,0)-1,FALSE)*(1-(R166/100-L166/G166)*100),
IF(C166="E1",VLOOKUP($S166,附表2_工程險200RP地震非比例層調整係數!$B$1:$AF$101,MATCH($D166&amp;"a",附表2_工程險200RP地震非比例層調整係數!$1:$1,0)-1,FALSE)
-IF($R166-1&lt;=0,0,VLOOKUP($R166-1,附表2_工程險200RP地震非比例層調整係數!$B$1:$AF$101,MATCH($D166&amp;"a",附表2_工程險200RP地震非比例層調整係數!$1:$1,0)-1,FALSE))
-VLOOKUP($S166,附表2_工程險200RP地震非比例層調整係數!$B$1:$AF$101,MATCH($D166,附表2_工程險200RP地震非比例層調整係數!$1:$1,0)-1,FALSE)*(S166/100-M166/G166)*100
-VLOOKUP($R166,附表2_工程險200RP地震非比例層調整係數!$B$1:$AF$101,MATCH($D166,附表2_工程險200RP地震非比例層調整係數!$1:$1,0)-1,FALSE)*(1-(R166/100-L166/G166)*100),
IF(C166="E2",VLOOKUP($S166,附表2_工程險200RP地震非比例層調整係數!$B$111:$AF$211,MATCH($D166&amp;"a",附表2_工程險200RP地震非比例層調整係數!$1:$1,0)-1,FALSE)
-IF($R166-1&lt;=0,0,VLOOKUP($R166-1,附表2_工程險200RP地震非比例層調整係數!$B$111:$AF$211,MATCH($D166&amp;"a",附表2_工程險200RP地震非比例層調整係數!$1:$1,0)-1,FALSE))
-VLOOKUP($S166,附表2_工程險200RP地震非比例層調整係數!$B$111:$AF$211,MATCH($D166,附表2_工程險200RP地震非比例層調整係數!$1:$1,0)-1,FALSE)*(S166/100-M166/G166)*100
-VLOOKUP($R166,附表2_工程險200RP地震非比例層調整係數!$B$111:$AF$211,MATCH($D166,附表2_工程險200RP地震非比例層調整係數!$1:$1,0)-1,FALSE)*(1-(R166/100-L166/G166)*100),0))))</f>
        <v>0</v>
      </c>
      <c r="V166" s="40">
        <f t="shared" si="35"/>
        <v>0</v>
      </c>
      <c r="W166" s="40">
        <f t="shared" si="36"/>
        <v>0</v>
      </c>
      <c r="X166" s="40">
        <f t="shared" si="37"/>
        <v>0</v>
      </c>
      <c r="Y166" s="40">
        <f t="shared" si="38"/>
        <v>0</v>
      </c>
    </row>
    <row r="167" spans="1:25" s="8" customFormat="1" ht="15.75" x14ac:dyDescent="0.25">
      <c r="A167" s="32" t="str">
        <f t="shared" si="34"/>
        <v/>
      </c>
      <c r="B167" s="33"/>
      <c r="C167" s="33"/>
      <c r="D167" s="33"/>
      <c r="E167" s="34"/>
      <c r="F167" s="34"/>
      <c r="G167" s="35"/>
      <c r="H167" s="42"/>
      <c r="I167" s="42"/>
      <c r="J167" s="42"/>
      <c r="K167" s="42"/>
      <c r="L167" s="34"/>
      <c r="M167" s="34"/>
      <c r="N167" s="36">
        <f t="shared" si="41"/>
        <v>0</v>
      </c>
      <c r="O167" s="36">
        <f t="shared" si="42"/>
        <v>0</v>
      </c>
      <c r="P167" s="37">
        <f t="shared" si="39"/>
        <v>0</v>
      </c>
      <c r="Q167" s="37">
        <f t="shared" si="40"/>
        <v>0</v>
      </c>
      <c r="R167" s="38">
        <f t="shared" si="43"/>
        <v>0</v>
      </c>
      <c r="S167" s="38">
        <f t="shared" si="44"/>
        <v>0</v>
      </c>
      <c r="T167" s="39">
        <f>IF(OR(E167="QS",B167=""),0,
VLOOKUP($S167,附表2_火險100RP地震非比例層調整係數!$B:$AF,MATCH($D167&amp;"a",附表2_火險100RP地震非比例層調整係數!$1:$1,0)-1,FALSE)
-IF($R167-1&lt;=0,0,VLOOKUP($R167-1,附表2_火險100RP地震非比例層調整係數!$B:$AF,MATCH($D167&amp;"a",附表2_火險100RP地震非比例層調整係數!$1:$1,0)-1,FALSE))
-VLOOKUP($S167,附表2_火險100RP地震非比例層調整係數!$B:$AF,MATCH($D167,附表2_火險100RP地震非比例層調整係數!$1:$1,0)-1,FALSE)*(S167/100-M167/G167)*100
-VLOOKUP($R167,附表2_火險100RP地震非比例層調整係數!$B:$AF,MATCH($D167,附表2_火險100RP地震非比例層調整係數!$1:$1,0)-1,FALSE)*(1-(R167/100-L167/G167)*100)
)</f>
        <v>0</v>
      </c>
      <c r="U167" s="39">
        <f>IF(OR(E167="QS",B167=""),0,
IF(C167="F",VLOOKUP($S167,附表2_火險200RP地震非比例層調整係數!$B:$AF,MATCH($D167&amp;"a",附表2_火險200RP地震非比例層調整係數!$1:$1,0)-1,FALSE)
-IF($R167-1&lt;=0,0,VLOOKUP($R167-1,附表2_火險200RP地震非比例層調整係數!$B:$AF,MATCH($D167&amp;"a",附表2_火險200RP地震非比例層調整係數!$1:$1,0)-1,FALSE))
-VLOOKUP($S167,附表2_火險200RP地震非比例層調整係數!$B:$AF,MATCH($D167,附表2_火險200RP地震非比例層調整係數!$1:$1,0)-1,FALSE)*(S167/100-M167/G167)*100
-VLOOKUP($R167,附表2_火險200RP地震非比例層調整係數!$B:$AF,MATCH($D167,附表2_火險200RP地震非比例層調整係數!$1:$1,0)-1,FALSE)*(1-(R167/100-L167/G167)*100),
IF(C167="E1",VLOOKUP($S167,附表2_工程險200RP地震非比例層調整係數!$B$1:$AF$101,MATCH($D167&amp;"a",附表2_工程險200RP地震非比例層調整係數!$1:$1,0)-1,FALSE)
-IF($R167-1&lt;=0,0,VLOOKUP($R167-1,附表2_工程險200RP地震非比例層調整係數!$B$1:$AF$101,MATCH($D167&amp;"a",附表2_工程險200RP地震非比例層調整係數!$1:$1,0)-1,FALSE))
-VLOOKUP($S167,附表2_工程險200RP地震非比例層調整係數!$B$1:$AF$101,MATCH($D167,附表2_工程險200RP地震非比例層調整係數!$1:$1,0)-1,FALSE)*(S167/100-M167/G167)*100
-VLOOKUP($R167,附表2_工程險200RP地震非比例層調整係數!$B$1:$AF$101,MATCH($D167,附表2_工程險200RP地震非比例層調整係數!$1:$1,0)-1,FALSE)*(1-(R167/100-L167/G167)*100),
IF(C167="E2",VLOOKUP($S167,附表2_工程險200RP地震非比例層調整係數!$B$111:$AF$211,MATCH($D167&amp;"a",附表2_工程險200RP地震非比例層調整係數!$1:$1,0)-1,FALSE)
-IF($R167-1&lt;=0,0,VLOOKUP($R167-1,附表2_工程險200RP地震非比例層調整係數!$B$111:$AF$211,MATCH($D167&amp;"a",附表2_工程險200RP地震非比例層調整係數!$1:$1,0)-1,FALSE))
-VLOOKUP($S167,附表2_工程險200RP地震非比例層調整係數!$B$111:$AF$211,MATCH($D167,附表2_工程險200RP地震非比例層調整係數!$1:$1,0)-1,FALSE)*(S167/100-M167/G167)*100
-VLOOKUP($R167,附表2_工程險200RP地震非比例層調整係數!$B$111:$AF$211,MATCH($D167,附表2_工程險200RP地震非比例層調整係數!$1:$1,0)-1,FALSE)*(1-(R167/100-L167/G167)*100),0))))</f>
        <v>0</v>
      </c>
      <c r="V167" s="40">
        <f t="shared" si="35"/>
        <v>0</v>
      </c>
      <c r="W167" s="40">
        <f t="shared" si="36"/>
        <v>0</v>
      </c>
      <c r="X167" s="40">
        <f t="shared" si="37"/>
        <v>0</v>
      </c>
      <c r="Y167" s="40">
        <f t="shared" si="38"/>
        <v>0</v>
      </c>
    </row>
    <row r="168" spans="1:25" s="8" customFormat="1" ht="15.75" x14ac:dyDescent="0.25">
      <c r="A168" s="32" t="str">
        <f t="shared" si="34"/>
        <v/>
      </c>
      <c r="B168" s="33"/>
      <c r="C168" s="33"/>
      <c r="D168" s="33"/>
      <c r="E168" s="34"/>
      <c r="F168" s="34"/>
      <c r="G168" s="35"/>
      <c r="H168" s="42"/>
      <c r="I168" s="42"/>
      <c r="J168" s="42"/>
      <c r="K168" s="42"/>
      <c r="L168" s="34"/>
      <c r="M168" s="34"/>
      <c r="N168" s="36">
        <f t="shared" si="41"/>
        <v>0</v>
      </c>
      <c r="O168" s="36">
        <f t="shared" si="42"/>
        <v>0</v>
      </c>
      <c r="P168" s="37">
        <f t="shared" si="39"/>
        <v>0</v>
      </c>
      <c r="Q168" s="37">
        <f t="shared" si="40"/>
        <v>0</v>
      </c>
      <c r="R168" s="38">
        <f t="shared" si="43"/>
        <v>0</v>
      </c>
      <c r="S168" s="38">
        <f t="shared" si="44"/>
        <v>0</v>
      </c>
      <c r="T168" s="39">
        <f>IF(OR(E168="QS",B168=""),0,
VLOOKUP($S168,附表2_火險100RP地震非比例層調整係數!$B:$AF,MATCH($D168&amp;"a",附表2_火險100RP地震非比例層調整係數!$1:$1,0)-1,FALSE)
-IF($R168-1&lt;=0,0,VLOOKUP($R168-1,附表2_火險100RP地震非比例層調整係數!$B:$AF,MATCH($D168&amp;"a",附表2_火險100RP地震非比例層調整係數!$1:$1,0)-1,FALSE))
-VLOOKUP($S168,附表2_火險100RP地震非比例層調整係數!$B:$AF,MATCH($D168,附表2_火險100RP地震非比例層調整係數!$1:$1,0)-1,FALSE)*(S168/100-M168/G168)*100
-VLOOKUP($R168,附表2_火險100RP地震非比例層調整係數!$B:$AF,MATCH($D168,附表2_火險100RP地震非比例層調整係數!$1:$1,0)-1,FALSE)*(1-(R168/100-L168/G168)*100)
)</f>
        <v>0</v>
      </c>
      <c r="U168" s="39">
        <f>IF(OR(E168="QS",B168=""),0,
IF(C168="F",VLOOKUP($S168,附表2_火險200RP地震非比例層調整係數!$B:$AF,MATCH($D168&amp;"a",附表2_火險200RP地震非比例層調整係數!$1:$1,0)-1,FALSE)
-IF($R168-1&lt;=0,0,VLOOKUP($R168-1,附表2_火險200RP地震非比例層調整係數!$B:$AF,MATCH($D168&amp;"a",附表2_火險200RP地震非比例層調整係數!$1:$1,0)-1,FALSE))
-VLOOKUP($S168,附表2_火險200RP地震非比例層調整係數!$B:$AF,MATCH($D168,附表2_火險200RP地震非比例層調整係數!$1:$1,0)-1,FALSE)*(S168/100-M168/G168)*100
-VLOOKUP($R168,附表2_火險200RP地震非比例層調整係數!$B:$AF,MATCH($D168,附表2_火險200RP地震非比例層調整係數!$1:$1,0)-1,FALSE)*(1-(R168/100-L168/G168)*100),
IF(C168="E1",VLOOKUP($S168,附表2_工程險200RP地震非比例層調整係數!$B$1:$AF$101,MATCH($D168&amp;"a",附表2_工程險200RP地震非比例層調整係數!$1:$1,0)-1,FALSE)
-IF($R168-1&lt;=0,0,VLOOKUP($R168-1,附表2_工程險200RP地震非比例層調整係數!$B$1:$AF$101,MATCH($D168&amp;"a",附表2_工程險200RP地震非比例層調整係數!$1:$1,0)-1,FALSE))
-VLOOKUP($S168,附表2_工程險200RP地震非比例層調整係數!$B$1:$AF$101,MATCH($D168,附表2_工程險200RP地震非比例層調整係數!$1:$1,0)-1,FALSE)*(S168/100-M168/G168)*100
-VLOOKUP($R168,附表2_工程險200RP地震非比例層調整係數!$B$1:$AF$101,MATCH($D168,附表2_工程險200RP地震非比例層調整係數!$1:$1,0)-1,FALSE)*(1-(R168/100-L168/G168)*100),
IF(C168="E2",VLOOKUP($S168,附表2_工程險200RP地震非比例層調整係數!$B$111:$AF$211,MATCH($D168&amp;"a",附表2_工程險200RP地震非比例層調整係數!$1:$1,0)-1,FALSE)
-IF($R168-1&lt;=0,0,VLOOKUP($R168-1,附表2_工程險200RP地震非比例層調整係數!$B$111:$AF$211,MATCH($D168&amp;"a",附表2_工程險200RP地震非比例層調整係數!$1:$1,0)-1,FALSE))
-VLOOKUP($S168,附表2_工程險200RP地震非比例層調整係數!$B$111:$AF$211,MATCH($D168,附表2_工程險200RP地震非比例層調整係數!$1:$1,0)-1,FALSE)*(S168/100-M168/G168)*100
-VLOOKUP($R168,附表2_工程險200RP地震非比例層調整係數!$B$111:$AF$211,MATCH($D168,附表2_工程險200RP地震非比例層調整係數!$1:$1,0)-1,FALSE)*(1-(R168/100-L168/G168)*100),0))))</f>
        <v>0</v>
      </c>
      <c r="V168" s="40">
        <f t="shared" si="35"/>
        <v>0</v>
      </c>
      <c r="W168" s="40">
        <f t="shared" si="36"/>
        <v>0</v>
      </c>
      <c r="X168" s="40">
        <f t="shared" si="37"/>
        <v>0</v>
      </c>
      <c r="Y168" s="40">
        <f t="shared" si="38"/>
        <v>0</v>
      </c>
    </row>
    <row r="169" spans="1:25" s="8" customFormat="1" ht="15.75" x14ac:dyDescent="0.25">
      <c r="A169" s="32" t="str">
        <f t="shared" si="34"/>
        <v/>
      </c>
      <c r="B169" s="33"/>
      <c r="C169" s="33"/>
      <c r="D169" s="33"/>
      <c r="E169" s="34"/>
      <c r="F169" s="34"/>
      <c r="G169" s="35"/>
      <c r="H169" s="42"/>
      <c r="I169" s="42"/>
      <c r="J169" s="42"/>
      <c r="K169" s="42"/>
      <c r="L169" s="34"/>
      <c r="M169" s="34"/>
      <c r="N169" s="36">
        <f t="shared" si="41"/>
        <v>0</v>
      </c>
      <c r="O169" s="36">
        <f t="shared" si="42"/>
        <v>0</v>
      </c>
      <c r="P169" s="37">
        <f t="shared" si="39"/>
        <v>0</v>
      </c>
      <c r="Q169" s="37">
        <f t="shared" si="40"/>
        <v>0</v>
      </c>
      <c r="R169" s="38">
        <f t="shared" si="43"/>
        <v>0</v>
      </c>
      <c r="S169" s="38">
        <f t="shared" si="44"/>
        <v>0</v>
      </c>
      <c r="T169" s="39">
        <f>IF(OR(E169="QS",B169=""),0,
VLOOKUP($S169,附表2_火險100RP地震非比例層調整係數!$B:$AF,MATCH($D169&amp;"a",附表2_火險100RP地震非比例層調整係數!$1:$1,0)-1,FALSE)
-IF($R169-1&lt;=0,0,VLOOKUP($R169-1,附表2_火險100RP地震非比例層調整係數!$B:$AF,MATCH($D169&amp;"a",附表2_火險100RP地震非比例層調整係數!$1:$1,0)-1,FALSE))
-VLOOKUP($S169,附表2_火險100RP地震非比例層調整係數!$B:$AF,MATCH($D169,附表2_火險100RP地震非比例層調整係數!$1:$1,0)-1,FALSE)*(S169/100-M169/G169)*100
-VLOOKUP($R169,附表2_火險100RP地震非比例層調整係數!$B:$AF,MATCH($D169,附表2_火險100RP地震非比例層調整係數!$1:$1,0)-1,FALSE)*(1-(R169/100-L169/G169)*100)
)</f>
        <v>0</v>
      </c>
      <c r="U169" s="39">
        <f>IF(OR(E169="QS",B169=""),0,
IF(C169="F",VLOOKUP($S169,附表2_火險200RP地震非比例層調整係數!$B:$AF,MATCH($D169&amp;"a",附表2_火險200RP地震非比例層調整係數!$1:$1,0)-1,FALSE)
-IF($R169-1&lt;=0,0,VLOOKUP($R169-1,附表2_火險200RP地震非比例層調整係數!$B:$AF,MATCH($D169&amp;"a",附表2_火險200RP地震非比例層調整係數!$1:$1,0)-1,FALSE))
-VLOOKUP($S169,附表2_火險200RP地震非比例層調整係數!$B:$AF,MATCH($D169,附表2_火險200RP地震非比例層調整係數!$1:$1,0)-1,FALSE)*(S169/100-M169/G169)*100
-VLOOKUP($R169,附表2_火險200RP地震非比例層調整係數!$B:$AF,MATCH($D169,附表2_火險200RP地震非比例層調整係數!$1:$1,0)-1,FALSE)*(1-(R169/100-L169/G169)*100),
IF(C169="E1",VLOOKUP($S169,附表2_工程險200RP地震非比例層調整係數!$B$1:$AF$101,MATCH($D169&amp;"a",附表2_工程險200RP地震非比例層調整係數!$1:$1,0)-1,FALSE)
-IF($R169-1&lt;=0,0,VLOOKUP($R169-1,附表2_工程險200RP地震非比例層調整係數!$B$1:$AF$101,MATCH($D169&amp;"a",附表2_工程險200RP地震非比例層調整係數!$1:$1,0)-1,FALSE))
-VLOOKUP($S169,附表2_工程險200RP地震非比例層調整係數!$B$1:$AF$101,MATCH($D169,附表2_工程險200RP地震非比例層調整係數!$1:$1,0)-1,FALSE)*(S169/100-M169/G169)*100
-VLOOKUP($R169,附表2_工程險200RP地震非比例層調整係數!$B$1:$AF$101,MATCH($D169,附表2_工程險200RP地震非比例層調整係數!$1:$1,0)-1,FALSE)*(1-(R169/100-L169/G169)*100),
IF(C169="E2",VLOOKUP($S169,附表2_工程險200RP地震非比例層調整係數!$B$111:$AF$211,MATCH($D169&amp;"a",附表2_工程險200RP地震非比例層調整係數!$1:$1,0)-1,FALSE)
-IF($R169-1&lt;=0,0,VLOOKUP($R169-1,附表2_工程險200RP地震非比例層調整係數!$B$111:$AF$211,MATCH($D169&amp;"a",附表2_工程險200RP地震非比例層調整係數!$1:$1,0)-1,FALSE))
-VLOOKUP($S169,附表2_工程險200RP地震非比例層調整係數!$B$111:$AF$211,MATCH($D169,附表2_工程險200RP地震非比例層調整係數!$1:$1,0)-1,FALSE)*(S169/100-M169/G169)*100
-VLOOKUP($R169,附表2_工程險200RP地震非比例層調整係數!$B$111:$AF$211,MATCH($D169,附表2_工程險200RP地震非比例層調整係數!$1:$1,0)-1,FALSE)*(1-(R169/100-L169/G169)*100),0))))</f>
        <v>0</v>
      </c>
      <c r="V169" s="40">
        <f t="shared" si="35"/>
        <v>0</v>
      </c>
      <c r="W169" s="40">
        <f t="shared" si="36"/>
        <v>0</v>
      </c>
      <c r="X169" s="40">
        <f t="shared" si="37"/>
        <v>0</v>
      </c>
      <c r="Y169" s="40">
        <f t="shared" si="38"/>
        <v>0</v>
      </c>
    </row>
    <row r="170" spans="1:25" s="8" customFormat="1" ht="15.75" x14ac:dyDescent="0.25">
      <c r="A170" s="32" t="str">
        <f t="shared" si="34"/>
        <v/>
      </c>
      <c r="B170" s="33"/>
      <c r="C170" s="33"/>
      <c r="D170" s="33"/>
      <c r="E170" s="34"/>
      <c r="F170" s="34"/>
      <c r="G170" s="35"/>
      <c r="H170" s="42"/>
      <c r="I170" s="42"/>
      <c r="J170" s="42"/>
      <c r="K170" s="42"/>
      <c r="L170" s="34"/>
      <c r="M170" s="34"/>
      <c r="N170" s="36">
        <f t="shared" si="41"/>
        <v>0</v>
      </c>
      <c r="O170" s="36">
        <f t="shared" si="42"/>
        <v>0</v>
      </c>
      <c r="P170" s="37">
        <f t="shared" si="39"/>
        <v>0</v>
      </c>
      <c r="Q170" s="37">
        <f t="shared" si="40"/>
        <v>0</v>
      </c>
      <c r="R170" s="38">
        <f t="shared" si="43"/>
        <v>0</v>
      </c>
      <c r="S170" s="38">
        <f t="shared" si="44"/>
        <v>0</v>
      </c>
      <c r="T170" s="39">
        <f>IF(OR(E170="QS",B170=""),0,
VLOOKUP($S170,附表2_火險100RP地震非比例層調整係數!$B:$AF,MATCH($D170&amp;"a",附表2_火險100RP地震非比例層調整係數!$1:$1,0)-1,FALSE)
-IF($R170-1&lt;=0,0,VLOOKUP($R170-1,附表2_火險100RP地震非比例層調整係數!$B:$AF,MATCH($D170&amp;"a",附表2_火險100RP地震非比例層調整係數!$1:$1,0)-1,FALSE))
-VLOOKUP($S170,附表2_火險100RP地震非比例層調整係數!$B:$AF,MATCH($D170,附表2_火險100RP地震非比例層調整係數!$1:$1,0)-1,FALSE)*(S170/100-M170/G170)*100
-VLOOKUP($R170,附表2_火險100RP地震非比例層調整係數!$B:$AF,MATCH($D170,附表2_火險100RP地震非比例層調整係數!$1:$1,0)-1,FALSE)*(1-(R170/100-L170/G170)*100)
)</f>
        <v>0</v>
      </c>
      <c r="U170" s="39">
        <f>IF(OR(E170="QS",B170=""),0,
IF(C170="F",VLOOKUP($S170,附表2_火險200RP地震非比例層調整係數!$B:$AF,MATCH($D170&amp;"a",附表2_火險200RP地震非比例層調整係數!$1:$1,0)-1,FALSE)
-IF($R170-1&lt;=0,0,VLOOKUP($R170-1,附表2_火險200RP地震非比例層調整係數!$B:$AF,MATCH($D170&amp;"a",附表2_火險200RP地震非比例層調整係數!$1:$1,0)-1,FALSE))
-VLOOKUP($S170,附表2_火險200RP地震非比例層調整係數!$B:$AF,MATCH($D170,附表2_火險200RP地震非比例層調整係數!$1:$1,0)-1,FALSE)*(S170/100-M170/G170)*100
-VLOOKUP($R170,附表2_火險200RP地震非比例層調整係數!$B:$AF,MATCH($D170,附表2_火險200RP地震非比例層調整係數!$1:$1,0)-1,FALSE)*(1-(R170/100-L170/G170)*100),
IF(C170="E1",VLOOKUP($S170,附表2_工程險200RP地震非比例層調整係數!$B$1:$AF$101,MATCH($D170&amp;"a",附表2_工程險200RP地震非比例層調整係數!$1:$1,0)-1,FALSE)
-IF($R170-1&lt;=0,0,VLOOKUP($R170-1,附表2_工程險200RP地震非比例層調整係數!$B$1:$AF$101,MATCH($D170&amp;"a",附表2_工程險200RP地震非比例層調整係數!$1:$1,0)-1,FALSE))
-VLOOKUP($S170,附表2_工程險200RP地震非比例層調整係數!$B$1:$AF$101,MATCH($D170,附表2_工程險200RP地震非比例層調整係數!$1:$1,0)-1,FALSE)*(S170/100-M170/G170)*100
-VLOOKUP($R170,附表2_工程險200RP地震非比例層調整係數!$B$1:$AF$101,MATCH($D170,附表2_工程險200RP地震非比例層調整係數!$1:$1,0)-1,FALSE)*(1-(R170/100-L170/G170)*100),
IF(C170="E2",VLOOKUP($S170,附表2_工程險200RP地震非比例層調整係數!$B$111:$AF$211,MATCH($D170&amp;"a",附表2_工程險200RP地震非比例層調整係數!$1:$1,0)-1,FALSE)
-IF($R170-1&lt;=0,0,VLOOKUP($R170-1,附表2_工程險200RP地震非比例層調整係數!$B$111:$AF$211,MATCH($D170&amp;"a",附表2_工程險200RP地震非比例層調整係數!$1:$1,0)-1,FALSE))
-VLOOKUP($S170,附表2_工程險200RP地震非比例層調整係數!$B$111:$AF$211,MATCH($D170,附表2_工程險200RP地震非比例層調整係數!$1:$1,0)-1,FALSE)*(S170/100-M170/G170)*100
-VLOOKUP($R170,附表2_工程險200RP地震非比例層調整係數!$B$111:$AF$211,MATCH($D170,附表2_工程險200RP地震非比例層調整係數!$1:$1,0)-1,FALSE)*(1-(R170/100-L170/G170)*100),0))))</f>
        <v>0</v>
      </c>
      <c r="V170" s="40">
        <f t="shared" si="35"/>
        <v>0</v>
      </c>
      <c r="W170" s="40">
        <f t="shared" si="36"/>
        <v>0</v>
      </c>
      <c r="X170" s="40">
        <f t="shared" si="37"/>
        <v>0</v>
      </c>
      <c r="Y170" s="40">
        <f t="shared" si="38"/>
        <v>0</v>
      </c>
    </row>
    <row r="171" spans="1:25" s="8" customFormat="1" ht="15.75" x14ac:dyDescent="0.25">
      <c r="A171" s="32" t="str">
        <f t="shared" si="34"/>
        <v/>
      </c>
      <c r="B171" s="33"/>
      <c r="C171" s="33"/>
      <c r="D171" s="33"/>
      <c r="E171" s="34"/>
      <c r="F171" s="34"/>
      <c r="G171" s="35"/>
      <c r="H171" s="42"/>
      <c r="I171" s="42"/>
      <c r="J171" s="42"/>
      <c r="K171" s="42"/>
      <c r="L171" s="34"/>
      <c r="M171" s="34"/>
      <c r="N171" s="36">
        <f t="shared" si="41"/>
        <v>0</v>
      </c>
      <c r="O171" s="36">
        <f t="shared" si="42"/>
        <v>0</v>
      </c>
      <c r="P171" s="37">
        <f t="shared" si="39"/>
        <v>0</v>
      </c>
      <c r="Q171" s="37">
        <f t="shared" si="40"/>
        <v>0</v>
      </c>
      <c r="R171" s="38">
        <f t="shared" si="43"/>
        <v>0</v>
      </c>
      <c r="S171" s="38">
        <f t="shared" si="44"/>
        <v>0</v>
      </c>
      <c r="T171" s="39">
        <f>IF(OR(E171="QS",B171=""),0,
VLOOKUP($S171,附表2_火險100RP地震非比例層調整係數!$B:$AF,MATCH($D171&amp;"a",附表2_火險100RP地震非比例層調整係數!$1:$1,0)-1,FALSE)
-IF($R171-1&lt;=0,0,VLOOKUP($R171-1,附表2_火險100RP地震非比例層調整係數!$B:$AF,MATCH($D171&amp;"a",附表2_火險100RP地震非比例層調整係數!$1:$1,0)-1,FALSE))
-VLOOKUP($S171,附表2_火險100RP地震非比例層調整係數!$B:$AF,MATCH($D171,附表2_火險100RP地震非比例層調整係數!$1:$1,0)-1,FALSE)*(S171/100-M171/G171)*100
-VLOOKUP($R171,附表2_火險100RP地震非比例層調整係數!$B:$AF,MATCH($D171,附表2_火險100RP地震非比例層調整係數!$1:$1,0)-1,FALSE)*(1-(R171/100-L171/G171)*100)
)</f>
        <v>0</v>
      </c>
      <c r="U171" s="39">
        <f>IF(OR(E171="QS",B171=""),0,
IF(C171="F",VLOOKUP($S171,附表2_火險200RP地震非比例層調整係數!$B:$AF,MATCH($D171&amp;"a",附表2_火險200RP地震非比例層調整係數!$1:$1,0)-1,FALSE)
-IF($R171-1&lt;=0,0,VLOOKUP($R171-1,附表2_火險200RP地震非比例層調整係數!$B:$AF,MATCH($D171&amp;"a",附表2_火險200RP地震非比例層調整係數!$1:$1,0)-1,FALSE))
-VLOOKUP($S171,附表2_火險200RP地震非比例層調整係數!$B:$AF,MATCH($D171,附表2_火險200RP地震非比例層調整係數!$1:$1,0)-1,FALSE)*(S171/100-M171/G171)*100
-VLOOKUP($R171,附表2_火險200RP地震非比例層調整係數!$B:$AF,MATCH($D171,附表2_火險200RP地震非比例層調整係數!$1:$1,0)-1,FALSE)*(1-(R171/100-L171/G171)*100),
IF(C171="E1",VLOOKUP($S171,附表2_工程險200RP地震非比例層調整係數!$B$1:$AF$101,MATCH($D171&amp;"a",附表2_工程險200RP地震非比例層調整係數!$1:$1,0)-1,FALSE)
-IF($R171-1&lt;=0,0,VLOOKUP($R171-1,附表2_工程險200RP地震非比例層調整係數!$B$1:$AF$101,MATCH($D171&amp;"a",附表2_工程險200RP地震非比例層調整係數!$1:$1,0)-1,FALSE))
-VLOOKUP($S171,附表2_工程險200RP地震非比例層調整係數!$B$1:$AF$101,MATCH($D171,附表2_工程險200RP地震非比例層調整係數!$1:$1,0)-1,FALSE)*(S171/100-M171/G171)*100
-VLOOKUP($R171,附表2_工程險200RP地震非比例層調整係數!$B$1:$AF$101,MATCH($D171,附表2_工程險200RP地震非比例層調整係數!$1:$1,0)-1,FALSE)*(1-(R171/100-L171/G171)*100),
IF(C171="E2",VLOOKUP($S171,附表2_工程險200RP地震非比例層調整係數!$B$111:$AF$211,MATCH($D171&amp;"a",附表2_工程險200RP地震非比例層調整係數!$1:$1,0)-1,FALSE)
-IF($R171-1&lt;=0,0,VLOOKUP($R171-1,附表2_工程險200RP地震非比例層調整係數!$B$111:$AF$211,MATCH($D171&amp;"a",附表2_工程險200RP地震非比例層調整係數!$1:$1,0)-1,FALSE))
-VLOOKUP($S171,附表2_工程險200RP地震非比例層調整係數!$B$111:$AF$211,MATCH($D171,附表2_工程險200RP地震非比例層調整係數!$1:$1,0)-1,FALSE)*(S171/100-M171/G171)*100
-VLOOKUP($R171,附表2_工程險200RP地震非比例層調整係數!$B$111:$AF$211,MATCH($D171,附表2_工程險200RP地震非比例層調整係數!$1:$1,0)-1,FALSE)*(1-(R171/100-L171/G171)*100),0))))</f>
        <v>0</v>
      </c>
      <c r="V171" s="40">
        <f t="shared" si="35"/>
        <v>0</v>
      </c>
      <c r="W171" s="40">
        <f t="shared" si="36"/>
        <v>0</v>
      </c>
      <c r="X171" s="40">
        <f t="shared" si="37"/>
        <v>0</v>
      </c>
      <c r="Y171" s="40">
        <f t="shared" si="38"/>
        <v>0</v>
      </c>
    </row>
    <row r="172" spans="1:25" s="8" customFormat="1" ht="15.75" x14ac:dyDescent="0.25">
      <c r="A172" s="32" t="str">
        <f t="shared" si="34"/>
        <v/>
      </c>
      <c r="B172" s="33"/>
      <c r="C172" s="33"/>
      <c r="D172" s="33"/>
      <c r="E172" s="34"/>
      <c r="F172" s="34"/>
      <c r="G172" s="35"/>
      <c r="H172" s="42"/>
      <c r="I172" s="42"/>
      <c r="J172" s="42"/>
      <c r="K172" s="42"/>
      <c r="L172" s="34"/>
      <c r="M172" s="34"/>
      <c r="N172" s="36">
        <f t="shared" si="41"/>
        <v>0</v>
      </c>
      <c r="O172" s="36">
        <f t="shared" si="42"/>
        <v>0</v>
      </c>
      <c r="P172" s="37">
        <f t="shared" si="39"/>
        <v>0</v>
      </c>
      <c r="Q172" s="37">
        <f t="shared" si="40"/>
        <v>0</v>
      </c>
      <c r="R172" s="38">
        <f t="shared" si="43"/>
        <v>0</v>
      </c>
      <c r="S172" s="38">
        <f t="shared" si="44"/>
        <v>0</v>
      </c>
      <c r="T172" s="39">
        <f>IF(OR(E172="QS",B172=""),0,
VLOOKUP($S172,附表2_火險100RP地震非比例層調整係數!$B:$AF,MATCH($D172&amp;"a",附表2_火險100RP地震非比例層調整係數!$1:$1,0)-1,FALSE)
-IF($R172-1&lt;=0,0,VLOOKUP($R172-1,附表2_火險100RP地震非比例層調整係數!$B:$AF,MATCH($D172&amp;"a",附表2_火險100RP地震非比例層調整係數!$1:$1,0)-1,FALSE))
-VLOOKUP($S172,附表2_火險100RP地震非比例層調整係數!$B:$AF,MATCH($D172,附表2_火險100RP地震非比例層調整係數!$1:$1,0)-1,FALSE)*(S172/100-M172/G172)*100
-VLOOKUP($R172,附表2_火險100RP地震非比例層調整係數!$B:$AF,MATCH($D172,附表2_火險100RP地震非比例層調整係數!$1:$1,0)-1,FALSE)*(1-(R172/100-L172/G172)*100)
)</f>
        <v>0</v>
      </c>
      <c r="U172" s="39">
        <f>IF(OR(E172="QS",B172=""),0,
IF(C172="F",VLOOKUP($S172,附表2_火險200RP地震非比例層調整係數!$B:$AF,MATCH($D172&amp;"a",附表2_火險200RP地震非比例層調整係數!$1:$1,0)-1,FALSE)
-IF($R172-1&lt;=0,0,VLOOKUP($R172-1,附表2_火險200RP地震非比例層調整係數!$B:$AF,MATCH($D172&amp;"a",附表2_火險200RP地震非比例層調整係數!$1:$1,0)-1,FALSE))
-VLOOKUP($S172,附表2_火險200RP地震非比例層調整係數!$B:$AF,MATCH($D172,附表2_火險200RP地震非比例層調整係數!$1:$1,0)-1,FALSE)*(S172/100-M172/G172)*100
-VLOOKUP($R172,附表2_火險200RP地震非比例層調整係數!$B:$AF,MATCH($D172,附表2_火險200RP地震非比例層調整係數!$1:$1,0)-1,FALSE)*(1-(R172/100-L172/G172)*100),
IF(C172="E1",VLOOKUP($S172,附表2_工程險200RP地震非比例層調整係數!$B$1:$AF$101,MATCH($D172&amp;"a",附表2_工程險200RP地震非比例層調整係數!$1:$1,0)-1,FALSE)
-IF($R172-1&lt;=0,0,VLOOKUP($R172-1,附表2_工程險200RP地震非比例層調整係數!$B$1:$AF$101,MATCH($D172&amp;"a",附表2_工程險200RP地震非比例層調整係數!$1:$1,0)-1,FALSE))
-VLOOKUP($S172,附表2_工程險200RP地震非比例層調整係數!$B$1:$AF$101,MATCH($D172,附表2_工程險200RP地震非比例層調整係數!$1:$1,0)-1,FALSE)*(S172/100-M172/G172)*100
-VLOOKUP($R172,附表2_工程險200RP地震非比例層調整係數!$B$1:$AF$101,MATCH($D172,附表2_工程險200RP地震非比例層調整係數!$1:$1,0)-1,FALSE)*(1-(R172/100-L172/G172)*100),
IF(C172="E2",VLOOKUP($S172,附表2_工程險200RP地震非比例層調整係數!$B$111:$AF$211,MATCH($D172&amp;"a",附表2_工程險200RP地震非比例層調整係數!$1:$1,0)-1,FALSE)
-IF($R172-1&lt;=0,0,VLOOKUP($R172-1,附表2_工程險200RP地震非比例層調整係數!$B$111:$AF$211,MATCH($D172&amp;"a",附表2_工程險200RP地震非比例層調整係數!$1:$1,0)-1,FALSE))
-VLOOKUP($S172,附表2_工程險200RP地震非比例層調整係數!$B$111:$AF$211,MATCH($D172,附表2_工程險200RP地震非比例層調整係數!$1:$1,0)-1,FALSE)*(S172/100-M172/G172)*100
-VLOOKUP($R172,附表2_工程險200RP地震非比例層調整係數!$B$111:$AF$211,MATCH($D172,附表2_工程險200RP地震非比例層調整係數!$1:$1,0)-1,FALSE)*(1-(R172/100-L172/G172)*100),0))))</f>
        <v>0</v>
      </c>
      <c r="V172" s="40">
        <f t="shared" si="35"/>
        <v>0</v>
      </c>
      <c r="W172" s="40">
        <f t="shared" si="36"/>
        <v>0</v>
      </c>
      <c r="X172" s="40">
        <f t="shared" si="37"/>
        <v>0</v>
      </c>
      <c r="Y172" s="40">
        <f t="shared" si="38"/>
        <v>0</v>
      </c>
    </row>
    <row r="173" spans="1:25" s="8" customFormat="1" ht="15.75" x14ac:dyDescent="0.25">
      <c r="A173" s="32" t="str">
        <f t="shared" si="34"/>
        <v/>
      </c>
      <c r="B173" s="33"/>
      <c r="C173" s="33"/>
      <c r="D173" s="33"/>
      <c r="E173" s="34"/>
      <c r="F173" s="34"/>
      <c r="G173" s="35"/>
      <c r="H173" s="42"/>
      <c r="I173" s="42"/>
      <c r="J173" s="42"/>
      <c r="K173" s="42"/>
      <c r="L173" s="34"/>
      <c r="M173" s="34"/>
      <c r="N173" s="36">
        <f t="shared" si="41"/>
        <v>0</v>
      </c>
      <c r="O173" s="36">
        <f t="shared" si="42"/>
        <v>0</v>
      </c>
      <c r="P173" s="37">
        <f t="shared" si="39"/>
        <v>0</v>
      </c>
      <c r="Q173" s="37">
        <f t="shared" si="40"/>
        <v>0</v>
      </c>
      <c r="R173" s="38">
        <f t="shared" si="43"/>
        <v>0</v>
      </c>
      <c r="S173" s="38">
        <f t="shared" si="44"/>
        <v>0</v>
      </c>
      <c r="T173" s="39">
        <f>IF(OR(E173="QS",B173=""),0,
VLOOKUP($S173,附表2_火險100RP地震非比例層調整係數!$B:$AF,MATCH($D173&amp;"a",附表2_火險100RP地震非比例層調整係數!$1:$1,0)-1,FALSE)
-IF($R173-1&lt;=0,0,VLOOKUP($R173-1,附表2_火險100RP地震非比例層調整係數!$B:$AF,MATCH($D173&amp;"a",附表2_火險100RP地震非比例層調整係數!$1:$1,0)-1,FALSE))
-VLOOKUP($S173,附表2_火險100RP地震非比例層調整係數!$B:$AF,MATCH($D173,附表2_火險100RP地震非比例層調整係數!$1:$1,0)-1,FALSE)*(S173/100-M173/G173)*100
-VLOOKUP($R173,附表2_火險100RP地震非比例層調整係數!$B:$AF,MATCH($D173,附表2_火險100RP地震非比例層調整係數!$1:$1,0)-1,FALSE)*(1-(R173/100-L173/G173)*100)
)</f>
        <v>0</v>
      </c>
      <c r="U173" s="39">
        <f>IF(OR(E173="QS",B173=""),0,
IF(C173="F",VLOOKUP($S173,附表2_火險200RP地震非比例層調整係數!$B:$AF,MATCH($D173&amp;"a",附表2_火險200RP地震非比例層調整係數!$1:$1,0)-1,FALSE)
-IF($R173-1&lt;=0,0,VLOOKUP($R173-1,附表2_火險200RP地震非比例層調整係數!$B:$AF,MATCH($D173&amp;"a",附表2_火險200RP地震非比例層調整係數!$1:$1,0)-1,FALSE))
-VLOOKUP($S173,附表2_火險200RP地震非比例層調整係數!$B:$AF,MATCH($D173,附表2_火險200RP地震非比例層調整係數!$1:$1,0)-1,FALSE)*(S173/100-M173/G173)*100
-VLOOKUP($R173,附表2_火險200RP地震非比例層調整係數!$B:$AF,MATCH($D173,附表2_火險200RP地震非比例層調整係數!$1:$1,0)-1,FALSE)*(1-(R173/100-L173/G173)*100),
IF(C173="E1",VLOOKUP($S173,附表2_工程險200RP地震非比例層調整係數!$B$1:$AF$101,MATCH($D173&amp;"a",附表2_工程險200RP地震非比例層調整係數!$1:$1,0)-1,FALSE)
-IF($R173-1&lt;=0,0,VLOOKUP($R173-1,附表2_工程險200RP地震非比例層調整係數!$B$1:$AF$101,MATCH($D173&amp;"a",附表2_工程險200RP地震非比例層調整係數!$1:$1,0)-1,FALSE))
-VLOOKUP($S173,附表2_工程險200RP地震非比例層調整係數!$B$1:$AF$101,MATCH($D173,附表2_工程險200RP地震非比例層調整係數!$1:$1,0)-1,FALSE)*(S173/100-M173/G173)*100
-VLOOKUP($R173,附表2_工程險200RP地震非比例層調整係數!$B$1:$AF$101,MATCH($D173,附表2_工程險200RP地震非比例層調整係數!$1:$1,0)-1,FALSE)*(1-(R173/100-L173/G173)*100),
IF(C173="E2",VLOOKUP($S173,附表2_工程險200RP地震非比例層調整係數!$B$111:$AF$211,MATCH($D173&amp;"a",附表2_工程險200RP地震非比例層調整係數!$1:$1,0)-1,FALSE)
-IF($R173-1&lt;=0,0,VLOOKUP($R173-1,附表2_工程險200RP地震非比例層調整係數!$B$111:$AF$211,MATCH($D173&amp;"a",附表2_工程險200RP地震非比例層調整係數!$1:$1,0)-1,FALSE))
-VLOOKUP($S173,附表2_工程險200RP地震非比例層調整係數!$B$111:$AF$211,MATCH($D173,附表2_工程險200RP地震非比例層調整係數!$1:$1,0)-1,FALSE)*(S173/100-M173/G173)*100
-VLOOKUP($R173,附表2_工程險200RP地震非比例層調整係數!$B$111:$AF$211,MATCH($D173,附表2_工程險200RP地震非比例層調整係數!$1:$1,0)-1,FALSE)*(1-(R173/100-L173/G173)*100),0))))</f>
        <v>0</v>
      </c>
      <c r="V173" s="40">
        <f t="shared" si="35"/>
        <v>0</v>
      </c>
      <c r="W173" s="40">
        <f t="shared" si="36"/>
        <v>0</v>
      </c>
      <c r="X173" s="40">
        <f t="shared" si="37"/>
        <v>0</v>
      </c>
      <c r="Y173" s="40">
        <f t="shared" si="38"/>
        <v>0</v>
      </c>
    </row>
    <row r="174" spans="1:25" s="8" customFormat="1" ht="15.75" x14ac:dyDescent="0.25">
      <c r="A174" s="32" t="str">
        <f t="shared" si="34"/>
        <v/>
      </c>
      <c r="B174" s="33"/>
      <c r="C174" s="33"/>
      <c r="D174" s="33"/>
      <c r="E174" s="34"/>
      <c r="F174" s="34"/>
      <c r="G174" s="35"/>
      <c r="H174" s="42"/>
      <c r="I174" s="42"/>
      <c r="J174" s="42"/>
      <c r="K174" s="42"/>
      <c r="L174" s="34"/>
      <c r="M174" s="34"/>
      <c r="N174" s="36">
        <f t="shared" si="41"/>
        <v>0</v>
      </c>
      <c r="O174" s="36">
        <f t="shared" si="42"/>
        <v>0</v>
      </c>
      <c r="P174" s="37">
        <f t="shared" si="39"/>
        <v>0</v>
      </c>
      <c r="Q174" s="37">
        <f t="shared" si="40"/>
        <v>0</v>
      </c>
      <c r="R174" s="38">
        <f t="shared" si="43"/>
        <v>0</v>
      </c>
      <c r="S174" s="38">
        <f t="shared" si="44"/>
        <v>0</v>
      </c>
      <c r="T174" s="39">
        <f>IF(OR(E174="QS",B174=""),0,
VLOOKUP($S174,附表2_火險100RP地震非比例層調整係數!$B:$AF,MATCH($D174&amp;"a",附表2_火險100RP地震非比例層調整係數!$1:$1,0)-1,FALSE)
-IF($R174-1&lt;=0,0,VLOOKUP($R174-1,附表2_火險100RP地震非比例層調整係數!$B:$AF,MATCH($D174&amp;"a",附表2_火險100RP地震非比例層調整係數!$1:$1,0)-1,FALSE))
-VLOOKUP($S174,附表2_火險100RP地震非比例層調整係數!$B:$AF,MATCH($D174,附表2_火險100RP地震非比例層調整係數!$1:$1,0)-1,FALSE)*(S174/100-M174/G174)*100
-VLOOKUP($R174,附表2_火險100RP地震非比例層調整係數!$B:$AF,MATCH($D174,附表2_火險100RP地震非比例層調整係數!$1:$1,0)-1,FALSE)*(1-(R174/100-L174/G174)*100)
)</f>
        <v>0</v>
      </c>
      <c r="U174" s="39">
        <f>IF(OR(E174="QS",B174=""),0,
IF(C174="F",VLOOKUP($S174,附表2_火險200RP地震非比例層調整係數!$B:$AF,MATCH($D174&amp;"a",附表2_火險200RP地震非比例層調整係數!$1:$1,0)-1,FALSE)
-IF($R174-1&lt;=0,0,VLOOKUP($R174-1,附表2_火險200RP地震非比例層調整係數!$B:$AF,MATCH($D174&amp;"a",附表2_火險200RP地震非比例層調整係數!$1:$1,0)-1,FALSE))
-VLOOKUP($S174,附表2_火險200RP地震非比例層調整係數!$B:$AF,MATCH($D174,附表2_火險200RP地震非比例層調整係數!$1:$1,0)-1,FALSE)*(S174/100-M174/G174)*100
-VLOOKUP($R174,附表2_火險200RP地震非比例層調整係數!$B:$AF,MATCH($D174,附表2_火險200RP地震非比例層調整係數!$1:$1,0)-1,FALSE)*(1-(R174/100-L174/G174)*100),
IF(C174="E1",VLOOKUP($S174,附表2_工程險200RP地震非比例層調整係數!$B$1:$AF$101,MATCH($D174&amp;"a",附表2_工程險200RP地震非比例層調整係數!$1:$1,0)-1,FALSE)
-IF($R174-1&lt;=0,0,VLOOKUP($R174-1,附表2_工程險200RP地震非比例層調整係數!$B$1:$AF$101,MATCH($D174&amp;"a",附表2_工程險200RP地震非比例層調整係數!$1:$1,0)-1,FALSE))
-VLOOKUP($S174,附表2_工程險200RP地震非比例層調整係數!$B$1:$AF$101,MATCH($D174,附表2_工程險200RP地震非比例層調整係數!$1:$1,0)-1,FALSE)*(S174/100-M174/G174)*100
-VLOOKUP($R174,附表2_工程險200RP地震非比例層調整係數!$B$1:$AF$101,MATCH($D174,附表2_工程險200RP地震非比例層調整係數!$1:$1,0)-1,FALSE)*(1-(R174/100-L174/G174)*100),
IF(C174="E2",VLOOKUP($S174,附表2_工程險200RP地震非比例層調整係數!$B$111:$AF$211,MATCH($D174&amp;"a",附表2_工程險200RP地震非比例層調整係數!$1:$1,0)-1,FALSE)
-IF($R174-1&lt;=0,0,VLOOKUP($R174-1,附表2_工程險200RP地震非比例層調整係數!$B$111:$AF$211,MATCH($D174&amp;"a",附表2_工程險200RP地震非比例層調整係數!$1:$1,0)-1,FALSE))
-VLOOKUP($S174,附表2_工程險200RP地震非比例層調整係數!$B$111:$AF$211,MATCH($D174,附表2_工程險200RP地震非比例層調整係數!$1:$1,0)-1,FALSE)*(S174/100-M174/G174)*100
-VLOOKUP($R174,附表2_工程險200RP地震非比例層調整係數!$B$111:$AF$211,MATCH($D174,附表2_工程險200RP地震非比例層調整係數!$1:$1,0)-1,FALSE)*(1-(R174/100-L174/G174)*100),0))))</f>
        <v>0</v>
      </c>
      <c r="V174" s="40">
        <f t="shared" si="35"/>
        <v>0</v>
      </c>
      <c r="W174" s="40">
        <f t="shared" si="36"/>
        <v>0</v>
      </c>
      <c r="X174" s="40">
        <f t="shared" si="37"/>
        <v>0</v>
      </c>
      <c r="Y174" s="40">
        <f t="shared" si="38"/>
        <v>0</v>
      </c>
    </row>
    <row r="175" spans="1:25" s="8" customFormat="1" ht="15.75" x14ac:dyDescent="0.25">
      <c r="A175" s="32" t="str">
        <f t="shared" si="34"/>
        <v/>
      </c>
      <c r="B175" s="33"/>
      <c r="C175" s="33"/>
      <c r="D175" s="33"/>
      <c r="E175" s="34"/>
      <c r="F175" s="34"/>
      <c r="G175" s="35"/>
      <c r="H175" s="42"/>
      <c r="I175" s="42"/>
      <c r="J175" s="42"/>
      <c r="K175" s="42"/>
      <c r="L175" s="34"/>
      <c r="M175" s="34"/>
      <c r="N175" s="36">
        <f t="shared" si="41"/>
        <v>0</v>
      </c>
      <c r="O175" s="36">
        <f t="shared" si="42"/>
        <v>0</v>
      </c>
      <c r="P175" s="37">
        <f t="shared" si="39"/>
        <v>0</v>
      </c>
      <c r="Q175" s="37">
        <f t="shared" si="40"/>
        <v>0</v>
      </c>
      <c r="R175" s="38">
        <f t="shared" si="43"/>
        <v>0</v>
      </c>
      <c r="S175" s="38">
        <f t="shared" si="44"/>
        <v>0</v>
      </c>
      <c r="T175" s="39">
        <f>IF(OR(E175="QS",B175=""),0,
VLOOKUP($S175,附表2_火險100RP地震非比例層調整係數!$B:$AF,MATCH($D175&amp;"a",附表2_火險100RP地震非比例層調整係數!$1:$1,0)-1,FALSE)
-IF($R175-1&lt;=0,0,VLOOKUP($R175-1,附表2_火險100RP地震非比例層調整係數!$B:$AF,MATCH($D175&amp;"a",附表2_火險100RP地震非比例層調整係數!$1:$1,0)-1,FALSE))
-VLOOKUP($S175,附表2_火險100RP地震非比例層調整係數!$B:$AF,MATCH($D175,附表2_火險100RP地震非比例層調整係數!$1:$1,0)-1,FALSE)*(S175/100-M175/G175)*100
-VLOOKUP($R175,附表2_火險100RP地震非比例層調整係數!$B:$AF,MATCH($D175,附表2_火險100RP地震非比例層調整係數!$1:$1,0)-1,FALSE)*(1-(R175/100-L175/G175)*100)
)</f>
        <v>0</v>
      </c>
      <c r="U175" s="39">
        <f>IF(OR(E175="QS",B175=""),0,
IF(C175="F",VLOOKUP($S175,附表2_火險200RP地震非比例層調整係數!$B:$AF,MATCH($D175&amp;"a",附表2_火險200RP地震非比例層調整係數!$1:$1,0)-1,FALSE)
-IF($R175-1&lt;=0,0,VLOOKUP($R175-1,附表2_火險200RP地震非比例層調整係數!$B:$AF,MATCH($D175&amp;"a",附表2_火險200RP地震非比例層調整係數!$1:$1,0)-1,FALSE))
-VLOOKUP($S175,附表2_火險200RP地震非比例層調整係數!$B:$AF,MATCH($D175,附表2_火險200RP地震非比例層調整係數!$1:$1,0)-1,FALSE)*(S175/100-M175/G175)*100
-VLOOKUP($R175,附表2_火險200RP地震非比例層調整係數!$B:$AF,MATCH($D175,附表2_火險200RP地震非比例層調整係數!$1:$1,0)-1,FALSE)*(1-(R175/100-L175/G175)*100),
IF(C175="E1",VLOOKUP($S175,附表2_工程險200RP地震非比例層調整係數!$B$1:$AF$101,MATCH($D175&amp;"a",附表2_工程險200RP地震非比例層調整係數!$1:$1,0)-1,FALSE)
-IF($R175-1&lt;=0,0,VLOOKUP($R175-1,附表2_工程險200RP地震非比例層調整係數!$B$1:$AF$101,MATCH($D175&amp;"a",附表2_工程險200RP地震非比例層調整係數!$1:$1,0)-1,FALSE))
-VLOOKUP($S175,附表2_工程險200RP地震非比例層調整係數!$B$1:$AF$101,MATCH($D175,附表2_工程險200RP地震非比例層調整係數!$1:$1,0)-1,FALSE)*(S175/100-M175/G175)*100
-VLOOKUP($R175,附表2_工程險200RP地震非比例層調整係數!$B$1:$AF$101,MATCH($D175,附表2_工程險200RP地震非比例層調整係數!$1:$1,0)-1,FALSE)*(1-(R175/100-L175/G175)*100),
IF(C175="E2",VLOOKUP($S175,附表2_工程險200RP地震非比例層調整係數!$B$111:$AF$211,MATCH($D175&amp;"a",附表2_工程險200RP地震非比例層調整係數!$1:$1,0)-1,FALSE)
-IF($R175-1&lt;=0,0,VLOOKUP($R175-1,附表2_工程險200RP地震非比例層調整係數!$B$111:$AF$211,MATCH($D175&amp;"a",附表2_工程險200RP地震非比例層調整係數!$1:$1,0)-1,FALSE))
-VLOOKUP($S175,附表2_工程險200RP地震非比例層調整係數!$B$111:$AF$211,MATCH($D175,附表2_工程險200RP地震非比例層調整係數!$1:$1,0)-1,FALSE)*(S175/100-M175/G175)*100
-VLOOKUP($R175,附表2_工程險200RP地震非比例層調整係數!$B$111:$AF$211,MATCH($D175,附表2_工程險200RP地震非比例層調整係數!$1:$1,0)-1,FALSE)*(1-(R175/100-L175/G175)*100),0))))</f>
        <v>0</v>
      </c>
      <c r="V175" s="40">
        <f t="shared" si="35"/>
        <v>0</v>
      </c>
      <c r="W175" s="40">
        <f t="shared" si="36"/>
        <v>0</v>
      </c>
      <c r="X175" s="40">
        <f t="shared" si="37"/>
        <v>0</v>
      </c>
      <c r="Y175" s="40">
        <f t="shared" si="38"/>
        <v>0</v>
      </c>
    </row>
    <row r="176" spans="1:25" s="8" customFormat="1" ht="15.75" x14ac:dyDescent="0.25">
      <c r="A176" s="32" t="str">
        <f t="shared" si="34"/>
        <v/>
      </c>
      <c r="B176" s="33"/>
      <c r="C176" s="33"/>
      <c r="D176" s="33"/>
      <c r="E176" s="34"/>
      <c r="F176" s="34"/>
      <c r="G176" s="35"/>
      <c r="H176" s="42"/>
      <c r="I176" s="42"/>
      <c r="J176" s="42"/>
      <c r="K176" s="42"/>
      <c r="L176" s="34"/>
      <c r="M176" s="34"/>
      <c r="N176" s="36">
        <f t="shared" si="41"/>
        <v>0</v>
      </c>
      <c r="O176" s="36">
        <f t="shared" si="42"/>
        <v>0</v>
      </c>
      <c r="P176" s="37">
        <f t="shared" si="39"/>
        <v>0</v>
      </c>
      <c r="Q176" s="37">
        <f t="shared" si="40"/>
        <v>0</v>
      </c>
      <c r="R176" s="38">
        <f t="shared" si="43"/>
        <v>0</v>
      </c>
      <c r="S176" s="38">
        <f t="shared" si="44"/>
        <v>0</v>
      </c>
      <c r="T176" s="39">
        <f>IF(OR(E176="QS",B176=""),0,
VLOOKUP($S176,附表2_火險100RP地震非比例層調整係數!$B:$AF,MATCH($D176&amp;"a",附表2_火險100RP地震非比例層調整係數!$1:$1,0)-1,FALSE)
-IF($R176-1&lt;=0,0,VLOOKUP($R176-1,附表2_火險100RP地震非比例層調整係數!$B:$AF,MATCH($D176&amp;"a",附表2_火險100RP地震非比例層調整係數!$1:$1,0)-1,FALSE))
-VLOOKUP($S176,附表2_火險100RP地震非比例層調整係數!$B:$AF,MATCH($D176,附表2_火險100RP地震非比例層調整係數!$1:$1,0)-1,FALSE)*(S176/100-M176/G176)*100
-VLOOKUP($R176,附表2_火險100RP地震非比例層調整係數!$B:$AF,MATCH($D176,附表2_火險100RP地震非比例層調整係數!$1:$1,0)-1,FALSE)*(1-(R176/100-L176/G176)*100)
)</f>
        <v>0</v>
      </c>
      <c r="U176" s="39">
        <f>IF(OR(E176="QS",B176=""),0,
IF(C176="F",VLOOKUP($S176,附表2_火險200RP地震非比例層調整係數!$B:$AF,MATCH($D176&amp;"a",附表2_火險200RP地震非比例層調整係數!$1:$1,0)-1,FALSE)
-IF($R176-1&lt;=0,0,VLOOKUP($R176-1,附表2_火險200RP地震非比例層調整係數!$B:$AF,MATCH($D176&amp;"a",附表2_火險200RP地震非比例層調整係數!$1:$1,0)-1,FALSE))
-VLOOKUP($S176,附表2_火險200RP地震非比例層調整係數!$B:$AF,MATCH($D176,附表2_火險200RP地震非比例層調整係數!$1:$1,0)-1,FALSE)*(S176/100-M176/G176)*100
-VLOOKUP($R176,附表2_火險200RP地震非比例層調整係數!$B:$AF,MATCH($D176,附表2_火險200RP地震非比例層調整係數!$1:$1,0)-1,FALSE)*(1-(R176/100-L176/G176)*100),
IF(C176="E1",VLOOKUP($S176,附表2_工程險200RP地震非比例層調整係數!$B$1:$AF$101,MATCH($D176&amp;"a",附表2_工程險200RP地震非比例層調整係數!$1:$1,0)-1,FALSE)
-IF($R176-1&lt;=0,0,VLOOKUP($R176-1,附表2_工程險200RP地震非比例層調整係數!$B$1:$AF$101,MATCH($D176&amp;"a",附表2_工程險200RP地震非比例層調整係數!$1:$1,0)-1,FALSE))
-VLOOKUP($S176,附表2_工程險200RP地震非比例層調整係數!$B$1:$AF$101,MATCH($D176,附表2_工程險200RP地震非比例層調整係數!$1:$1,0)-1,FALSE)*(S176/100-M176/G176)*100
-VLOOKUP($R176,附表2_工程險200RP地震非比例層調整係數!$B$1:$AF$101,MATCH($D176,附表2_工程險200RP地震非比例層調整係數!$1:$1,0)-1,FALSE)*(1-(R176/100-L176/G176)*100),
IF(C176="E2",VLOOKUP($S176,附表2_工程險200RP地震非比例層調整係數!$B$111:$AF$211,MATCH($D176&amp;"a",附表2_工程險200RP地震非比例層調整係數!$1:$1,0)-1,FALSE)
-IF($R176-1&lt;=0,0,VLOOKUP($R176-1,附表2_工程險200RP地震非比例層調整係數!$B$111:$AF$211,MATCH($D176&amp;"a",附表2_工程險200RP地震非比例層調整係數!$1:$1,0)-1,FALSE))
-VLOOKUP($S176,附表2_工程險200RP地震非比例層調整係數!$B$111:$AF$211,MATCH($D176,附表2_工程險200RP地震非比例層調整係數!$1:$1,0)-1,FALSE)*(S176/100-M176/G176)*100
-VLOOKUP($R176,附表2_工程險200RP地震非比例層調整係數!$B$111:$AF$211,MATCH($D176,附表2_工程險200RP地震非比例層調整係數!$1:$1,0)-1,FALSE)*(1-(R176/100-L176/G176)*100),0))))</f>
        <v>0</v>
      </c>
      <c r="V176" s="40">
        <f t="shared" si="35"/>
        <v>0</v>
      </c>
      <c r="W176" s="40">
        <f t="shared" si="36"/>
        <v>0</v>
      </c>
      <c r="X176" s="40">
        <f t="shared" si="37"/>
        <v>0</v>
      </c>
      <c r="Y176" s="40">
        <f t="shared" si="38"/>
        <v>0</v>
      </c>
    </row>
    <row r="177" spans="1:25" s="8" customFormat="1" ht="15.75" x14ac:dyDescent="0.25">
      <c r="A177" s="32" t="str">
        <f t="shared" si="34"/>
        <v/>
      </c>
      <c r="B177" s="33"/>
      <c r="C177" s="33"/>
      <c r="D177" s="33"/>
      <c r="E177" s="34"/>
      <c r="F177" s="34"/>
      <c r="G177" s="35"/>
      <c r="H177" s="42"/>
      <c r="I177" s="42"/>
      <c r="J177" s="42"/>
      <c r="K177" s="42"/>
      <c r="L177" s="34"/>
      <c r="M177" s="34"/>
      <c r="N177" s="36">
        <f t="shared" si="41"/>
        <v>0</v>
      </c>
      <c r="O177" s="36">
        <f t="shared" si="42"/>
        <v>0</v>
      </c>
      <c r="P177" s="37">
        <f t="shared" si="39"/>
        <v>0</v>
      </c>
      <c r="Q177" s="37">
        <f t="shared" si="40"/>
        <v>0</v>
      </c>
      <c r="R177" s="38">
        <f t="shared" si="43"/>
        <v>0</v>
      </c>
      <c r="S177" s="38">
        <f t="shared" si="44"/>
        <v>0</v>
      </c>
      <c r="T177" s="39">
        <f>IF(OR(E177="QS",B177=""),0,
VLOOKUP($S177,附表2_火險100RP地震非比例層調整係數!$B:$AF,MATCH($D177&amp;"a",附表2_火險100RP地震非比例層調整係數!$1:$1,0)-1,FALSE)
-IF($R177-1&lt;=0,0,VLOOKUP($R177-1,附表2_火險100RP地震非比例層調整係數!$B:$AF,MATCH($D177&amp;"a",附表2_火險100RP地震非比例層調整係數!$1:$1,0)-1,FALSE))
-VLOOKUP($S177,附表2_火險100RP地震非比例層調整係數!$B:$AF,MATCH($D177,附表2_火險100RP地震非比例層調整係數!$1:$1,0)-1,FALSE)*(S177/100-M177/G177)*100
-VLOOKUP($R177,附表2_火險100RP地震非比例層調整係數!$B:$AF,MATCH($D177,附表2_火險100RP地震非比例層調整係數!$1:$1,0)-1,FALSE)*(1-(R177/100-L177/G177)*100)
)</f>
        <v>0</v>
      </c>
      <c r="U177" s="39">
        <f>IF(OR(E177="QS",B177=""),0,
IF(C177="F",VLOOKUP($S177,附表2_火險200RP地震非比例層調整係數!$B:$AF,MATCH($D177&amp;"a",附表2_火險200RP地震非比例層調整係數!$1:$1,0)-1,FALSE)
-IF($R177-1&lt;=0,0,VLOOKUP($R177-1,附表2_火險200RP地震非比例層調整係數!$B:$AF,MATCH($D177&amp;"a",附表2_火險200RP地震非比例層調整係數!$1:$1,0)-1,FALSE))
-VLOOKUP($S177,附表2_火險200RP地震非比例層調整係數!$B:$AF,MATCH($D177,附表2_火險200RP地震非比例層調整係數!$1:$1,0)-1,FALSE)*(S177/100-M177/G177)*100
-VLOOKUP($R177,附表2_火險200RP地震非比例層調整係數!$B:$AF,MATCH($D177,附表2_火險200RP地震非比例層調整係數!$1:$1,0)-1,FALSE)*(1-(R177/100-L177/G177)*100),
IF(C177="E1",VLOOKUP($S177,附表2_工程險200RP地震非比例層調整係數!$B$1:$AF$101,MATCH($D177&amp;"a",附表2_工程險200RP地震非比例層調整係數!$1:$1,0)-1,FALSE)
-IF($R177-1&lt;=0,0,VLOOKUP($R177-1,附表2_工程險200RP地震非比例層調整係數!$B$1:$AF$101,MATCH($D177&amp;"a",附表2_工程險200RP地震非比例層調整係數!$1:$1,0)-1,FALSE))
-VLOOKUP($S177,附表2_工程險200RP地震非比例層調整係數!$B$1:$AF$101,MATCH($D177,附表2_工程險200RP地震非比例層調整係數!$1:$1,0)-1,FALSE)*(S177/100-M177/G177)*100
-VLOOKUP($R177,附表2_工程險200RP地震非比例層調整係數!$B$1:$AF$101,MATCH($D177,附表2_工程險200RP地震非比例層調整係數!$1:$1,0)-1,FALSE)*(1-(R177/100-L177/G177)*100),
IF(C177="E2",VLOOKUP($S177,附表2_工程險200RP地震非比例層調整係數!$B$111:$AF$211,MATCH($D177&amp;"a",附表2_工程險200RP地震非比例層調整係數!$1:$1,0)-1,FALSE)
-IF($R177-1&lt;=0,0,VLOOKUP($R177-1,附表2_工程險200RP地震非比例層調整係數!$B$111:$AF$211,MATCH($D177&amp;"a",附表2_工程險200RP地震非比例層調整係數!$1:$1,0)-1,FALSE))
-VLOOKUP($S177,附表2_工程險200RP地震非比例層調整係數!$B$111:$AF$211,MATCH($D177,附表2_工程險200RP地震非比例層調整係數!$1:$1,0)-1,FALSE)*(S177/100-M177/G177)*100
-VLOOKUP($R177,附表2_工程險200RP地震非比例層調整係數!$B$111:$AF$211,MATCH($D177,附表2_工程險200RP地震非比例層調整係數!$1:$1,0)-1,FALSE)*(1-(R177/100-L177/G177)*100),0))))</f>
        <v>0</v>
      </c>
      <c r="V177" s="40">
        <f t="shared" si="35"/>
        <v>0</v>
      </c>
      <c r="W177" s="40">
        <f t="shared" si="36"/>
        <v>0</v>
      </c>
      <c r="X177" s="40">
        <f t="shared" si="37"/>
        <v>0</v>
      </c>
      <c r="Y177" s="40">
        <f t="shared" si="38"/>
        <v>0</v>
      </c>
    </row>
    <row r="178" spans="1:25" s="8" customFormat="1" ht="15.75" x14ac:dyDescent="0.25">
      <c r="A178" s="32" t="str">
        <f t="shared" si="34"/>
        <v/>
      </c>
      <c r="B178" s="33"/>
      <c r="C178" s="33"/>
      <c r="D178" s="33"/>
      <c r="E178" s="34"/>
      <c r="F178" s="34"/>
      <c r="G178" s="35"/>
      <c r="H178" s="42"/>
      <c r="I178" s="42"/>
      <c r="J178" s="42"/>
      <c r="K178" s="42"/>
      <c r="L178" s="34"/>
      <c r="M178" s="34"/>
      <c r="N178" s="36">
        <f t="shared" si="41"/>
        <v>0</v>
      </c>
      <c r="O178" s="36">
        <f t="shared" si="42"/>
        <v>0</v>
      </c>
      <c r="P178" s="37">
        <f t="shared" si="39"/>
        <v>0</v>
      </c>
      <c r="Q178" s="37">
        <f t="shared" si="40"/>
        <v>0</v>
      </c>
      <c r="R178" s="38">
        <f t="shared" si="43"/>
        <v>0</v>
      </c>
      <c r="S178" s="38">
        <f t="shared" si="44"/>
        <v>0</v>
      </c>
      <c r="T178" s="39">
        <f>IF(OR(E178="QS",B178=""),0,
VLOOKUP($S178,附表2_火險100RP地震非比例層調整係數!$B:$AF,MATCH($D178&amp;"a",附表2_火險100RP地震非比例層調整係數!$1:$1,0)-1,FALSE)
-IF($R178-1&lt;=0,0,VLOOKUP($R178-1,附表2_火險100RP地震非比例層調整係數!$B:$AF,MATCH($D178&amp;"a",附表2_火險100RP地震非比例層調整係數!$1:$1,0)-1,FALSE))
-VLOOKUP($S178,附表2_火險100RP地震非比例層調整係數!$B:$AF,MATCH($D178,附表2_火險100RP地震非比例層調整係數!$1:$1,0)-1,FALSE)*(S178/100-M178/G178)*100
-VLOOKUP($R178,附表2_火險100RP地震非比例層調整係數!$B:$AF,MATCH($D178,附表2_火險100RP地震非比例層調整係數!$1:$1,0)-1,FALSE)*(1-(R178/100-L178/G178)*100)
)</f>
        <v>0</v>
      </c>
      <c r="U178" s="39">
        <f>IF(OR(E178="QS",B178=""),0,
IF(C178="F",VLOOKUP($S178,附表2_火險200RP地震非比例層調整係數!$B:$AF,MATCH($D178&amp;"a",附表2_火險200RP地震非比例層調整係數!$1:$1,0)-1,FALSE)
-IF($R178-1&lt;=0,0,VLOOKUP($R178-1,附表2_火險200RP地震非比例層調整係數!$B:$AF,MATCH($D178&amp;"a",附表2_火險200RP地震非比例層調整係數!$1:$1,0)-1,FALSE))
-VLOOKUP($S178,附表2_火險200RP地震非比例層調整係數!$B:$AF,MATCH($D178,附表2_火險200RP地震非比例層調整係數!$1:$1,0)-1,FALSE)*(S178/100-M178/G178)*100
-VLOOKUP($R178,附表2_火險200RP地震非比例層調整係數!$B:$AF,MATCH($D178,附表2_火險200RP地震非比例層調整係數!$1:$1,0)-1,FALSE)*(1-(R178/100-L178/G178)*100),
IF(C178="E1",VLOOKUP($S178,附表2_工程險200RP地震非比例層調整係數!$B$1:$AF$101,MATCH($D178&amp;"a",附表2_工程險200RP地震非比例層調整係數!$1:$1,0)-1,FALSE)
-IF($R178-1&lt;=0,0,VLOOKUP($R178-1,附表2_工程險200RP地震非比例層調整係數!$B$1:$AF$101,MATCH($D178&amp;"a",附表2_工程險200RP地震非比例層調整係數!$1:$1,0)-1,FALSE))
-VLOOKUP($S178,附表2_工程險200RP地震非比例層調整係數!$B$1:$AF$101,MATCH($D178,附表2_工程險200RP地震非比例層調整係數!$1:$1,0)-1,FALSE)*(S178/100-M178/G178)*100
-VLOOKUP($R178,附表2_工程險200RP地震非比例層調整係數!$B$1:$AF$101,MATCH($D178,附表2_工程險200RP地震非比例層調整係數!$1:$1,0)-1,FALSE)*(1-(R178/100-L178/G178)*100),
IF(C178="E2",VLOOKUP($S178,附表2_工程險200RP地震非比例層調整係數!$B$111:$AF$211,MATCH($D178&amp;"a",附表2_工程險200RP地震非比例層調整係數!$1:$1,0)-1,FALSE)
-IF($R178-1&lt;=0,0,VLOOKUP($R178-1,附表2_工程險200RP地震非比例層調整係數!$B$111:$AF$211,MATCH($D178&amp;"a",附表2_工程險200RP地震非比例層調整係數!$1:$1,0)-1,FALSE))
-VLOOKUP($S178,附表2_工程險200RP地震非比例層調整係數!$B$111:$AF$211,MATCH($D178,附表2_工程險200RP地震非比例層調整係數!$1:$1,0)-1,FALSE)*(S178/100-M178/G178)*100
-VLOOKUP($R178,附表2_工程險200RP地震非比例層調整係數!$B$111:$AF$211,MATCH($D178,附表2_工程險200RP地震非比例層調整係數!$1:$1,0)-1,FALSE)*(1-(R178/100-L178/G178)*100),0))))</f>
        <v>0</v>
      </c>
      <c r="V178" s="40">
        <f t="shared" si="35"/>
        <v>0</v>
      </c>
      <c r="W178" s="40">
        <f t="shared" si="36"/>
        <v>0</v>
      </c>
      <c r="X178" s="40">
        <f t="shared" si="37"/>
        <v>0</v>
      </c>
      <c r="Y178" s="40">
        <f t="shared" si="38"/>
        <v>0</v>
      </c>
    </row>
    <row r="179" spans="1:25" s="8" customFormat="1" ht="15.75" x14ac:dyDescent="0.25">
      <c r="A179" s="32" t="str">
        <f t="shared" si="34"/>
        <v/>
      </c>
      <c r="B179" s="33"/>
      <c r="C179" s="33"/>
      <c r="D179" s="33"/>
      <c r="E179" s="34"/>
      <c r="F179" s="34"/>
      <c r="G179" s="35"/>
      <c r="H179" s="42"/>
      <c r="I179" s="42"/>
      <c r="J179" s="42"/>
      <c r="K179" s="42"/>
      <c r="L179" s="34"/>
      <c r="M179" s="34"/>
      <c r="N179" s="36">
        <f t="shared" si="41"/>
        <v>0</v>
      </c>
      <c r="O179" s="36">
        <f t="shared" si="42"/>
        <v>0</v>
      </c>
      <c r="P179" s="37">
        <f t="shared" si="39"/>
        <v>0</v>
      </c>
      <c r="Q179" s="37">
        <f t="shared" si="40"/>
        <v>0</v>
      </c>
      <c r="R179" s="38">
        <f t="shared" si="43"/>
        <v>0</v>
      </c>
      <c r="S179" s="38">
        <f t="shared" si="44"/>
        <v>0</v>
      </c>
      <c r="T179" s="39">
        <f>IF(OR(E179="QS",B179=""),0,
VLOOKUP($S179,附表2_火險100RP地震非比例層調整係數!$B:$AF,MATCH($D179&amp;"a",附表2_火險100RP地震非比例層調整係數!$1:$1,0)-1,FALSE)
-IF($R179-1&lt;=0,0,VLOOKUP($R179-1,附表2_火險100RP地震非比例層調整係數!$B:$AF,MATCH($D179&amp;"a",附表2_火險100RP地震非比例層調整係數!$1:$1,0)-1,FALSE))
-VLOOKUP($S179,附表2_火險100RP地震非比例層調整係數!$B:$AF,MATCH($D179,附表2_火險100RP地震非比例層調整係數!$1:$1,0)-1,FALSE)*(S179/100-M179/G179)*100
-VLOOKUP($R179,附表2_火險100RP地震非比例層調整係數!$B:$AF,MATCH($D179,附表2_火險100RP地震非比例層調整係數!$1:$1,0)-1,FALSE)*(1-(R179/100-L179/G179)*100)
)</f>
        <v>0</v>
      </c>
      <c r="U179" s="39">
        <f>IF(OR(E179="QS",B179=""),0,
IF(C179="F",VLOOKUP($S179,附表2_火險200RP地震非比例層調整係數!$B:$AF,MATCH($D179&amp;"a",附表2_火險200RP地震非比例層調整係數!$1:$1,0)-1,FALSE)
-IF($R179-1&lt;=0,0,VLOOKUP($R179-1,附表2_火險200RP地震非比例層調整係數!$B:$AF,MATCH($D179&amp;"a",附表2_火險200RP地震非比例層調整係數!$1:$1,0)-1,FALSE))
-VLOOKUP($S179,附表2_火險200RP地震非比例層調整係數!$B:$AF,MATCH($D179,附表2_火險200RP地震非比例層調整係數!$1:$1,0)-1,FALSE)*(S179/100-M179/G179)*100
-VLOOKUP($R179,附表2_火險200RP地震非比例層調整係數!$B:$AF,MATCH($D179,附表2_火險200RP地震非比例層調整係數!$1:$1,0)-1,FALSE)*(1-(R179/100-L179/G179)*100),
IF(C179="E1",VLOOKUP($S179,附表2_工程險200RP地震非比例層調整係數!$B$1:$AF$101,MATCH($D179&amp;"a",附表2_工程險200RP地震非比例層調整係數!$1:$1,0)-1,FALSE)
-IF($R179-1&lt;=0,0,VLOOKUP($R179-1,附表2_工程險200RP地震非比例層調整係數!$B$1:$AF$101,MATCH($D179&amp;"a",附表2_工程險200RP地震非比例層調整係數!$1:$1,0)-1,FALSE))
-VLOOKUP($S179,附表2_工程險200RP地震非比例層調整係數!$B$1:$AF$101,MATCH($D179,附表2_工程險200RP地震非比例層調整係數!$1:$1,0)-1,FALSE)*(S179/100-M179/G179)*100
-VLOOKUP($R179,附表2_工程險200RP地震非比例層調整係數!$B$1:$AF$101,MATCH($D179,附表2_工程險200RP地震非比例層調整係數!$1:$1,0)-1,FALSE)*(1-(R179/100-L179/G179)*100),
IF(C179="E2",VLOOKUP($S179,附表2_工程險200RP地震非比例層調整係數!$B$111:$AF$211,MATCH($D179&amp;"a",附表2_工程險200RP地震非比例層調整係數!$1:$1,0)-1,FALSE)
-IF($R179-1&lt;=0,0,VLOOKUP($R179-1,附表2_工程險200RP地震非比例層調整係數!$B$111:$AF$211,MATCH($D179&amp;"a",附表2_工程險200RP地震非比例層調整係數!$1:$1,0)-1,FALSE))
-VLOOKUP($S179,附表2_工程險200RP地震非比例層調整係數!$B$111:$AF$211,MATCH($D179,附表2_工程險200RP地震非比例層調整係數!$1:$1,0)-1,FALSE)*(S179/100-M179/G179)*100
-VLOOKUP($R179,附表2_工程險200RP地震非比例層調整係數!$B$111:$AF$211,MATCH($D179,附表2_工程險200RP地震非比例層調整係數!$1:$1,0)-1,FALSE)*(1-(R179/100-L179/G179)*100),0))))</f>
        <v>0</v>
      </c>
      <c r="V179" s="40">
        <f t="shared" si="35"/>
        <v>0</v>
      </c>
      <c r="W179" s="40">
        <f t="shared" si="36"/>
        <v>0</v>
      </c>
      <c r="X179" s="40">
        <f t="shared" si="37"/>
        <v>0</v>
      </c>
      <c r="Y179" s="40">
        <f t="shared" si="38"/>
        <v>0</v>
      </c>
    </row>
    <row r="180" spans="1:25" s="8" customFormat="1" ht="15.75" x14ac:dyDescent="0.25">
      <c r="A180" s="32" t="str">
        <f t="shared" si="34"/>
        <v/>
      </c>
      <c r="B180" s="33"/>
      <c r="C180" s="33"/>
      <c r="D180" s="33"/>
      <c r="E180" s="34"/>
      <c r="F180" s="34"/>
      <c r="G180" s="35"/>
      <c r="H180" s="42"/>
      <c r="I180" s="42"/>
      <c r="J180" s="42"/>
      <c r="K180" s="42"/>
      <c r="L180" s="34"/>
      <c r="M180" s="34"/>
      <c r="N180" s="36">
        <f t="shared" si="41"/>
        <v>0</v>
      </c>
      <c r="O180" s="36">
        <f t="shared" si="42"/>
        <v>0</v>
      </c>
      <c r="P180" s="37">
        <f t="shared" si="39"/>
        <v>0</v>
      </c>
      <c r="Q180" s="37">
        <f t="shared" si="40"/>
        <v>0</v>
      </c>
      <c r="R180" s="38">
        <f t="shared" si="43"/>
        <v>0</v>
      </c>
      <c r="S180" s="38">
        <f t="shared" si="44"/>
        <v>0</v>
      </c>
      <c r="T180" s="39">
        <f>IF(OR(E180="QS",B180=""),0,
VLOOKUP($S180,附表2_火險100RP地震非比例層調整係數!$B:$AF,MATCH($D180&amp;"a",附表2_火險100RP地震非比例層調整係數!$1:$1,0)-1,FALSE)
-IF($R180-1&lt;=0,0,VLOOKUP($R180-1,附表2_火險100RP地震非比例層調整係數!$B:$AF,MATCH($D180&amp;"a",附表2_火險100RP地震非比例層調整係數!$1:$1,0)-1,FALSE))
-VLOOKUP($S180,附表2_火險100RP地震非比例層調整係數!$B:$AF,MATCH($D180,附表2_火險100RP地震非比例層調整係數!$1:$1,0)-1,FALSE)*(S180/100-M180/G180)*100
-VLOOKUP($R180,附表2_火險100RP地震非比例層調整係數!$B:$AF,MATCH($D180,附表2_火險100RP地震非比例層調整係數!$1:$1,0)-1,FALSE)*(1-(R180/100-L180/G180)*100)
)</f>
        <v>0</v>
      </c>
      <c r="U180" s="39">
        <f>IF(OR(E180="QS",B180=""),0,
IF(C180="F",VLOOKUP($S180,附表2_火險200RP地震非比例層調整係數!$B:$AF,MATCH($D180&amp;"a",附表2_火險200RP地震非比例層調整係數!$1:$1,0)-1,FALSE)
-IF($R180-1&lt;=0,0,VLOOKUP($R180-1,附表2_火險200RP地震非比例層調整係數!$B:$AF,MATCH($D180&amp;"a",附表2_火險200RP地震非比例層調整係數!$1:$1,0)-1,FALSE))
-VLOOKUP($S180,附表2_火險200RP地震非比例層調整係數!$B:$AF,MATCH($D180,附表2_火險200RP地震非比例層調整係數!$1:$1,0)-1,FALSE)*(S180/100-M180/G180)*100
-VLOOKUP($R180,附表2_火險200RP地震非比例層調整係數!$B:$AF,MATCH($D180,附表2_火險200RP地震非比例層調整係數!$1:$1,0)-1,FALSE)*(1-(R180/100-L180/G180)*100),
IF(C180="E1",VLOOKUP($S180,附表2_工程險200RP地震非比例層調整係數!$B$1:$AF$101,MATCH($D180&amp;"a",附表2_工程險200RP地震非比例層調整係數!$1:$1,0)-1,FALSE)
-IF($R180-1&lt;=0,0,VLOOKUP($R180-1,附表2_工程險200RP地震非比例層調整係數!$B$1:$AF$101,MATCH($D180&amp;"a",附表2_工程險200RP地震非比例層調整係數!$1:$1,0)-1,FALSE))
-VLOOKUP($S180,附表2_工程險200RP地震非比例層調整係數!$B$1:$AF$101,MATCH($D180,附表2_工程險200RP地震非比例層調整係數!$1:$1,0)-1,FALSE)*(S180/100-M180/G180)*100
-VLOOKUP($R180,附表2_工程險200RP地震非比例層調整係數!$B$1:$AF$101,MATCH($D180,附表2_工程險200RP地震非比例層調整係數!$1:$1,0)-1,FALSE)*(1-(R180/100-L180/G180)*100),
IF(C180="E2",VLOOKUP($S180,附表2_工程險200RP地震非比例層調整係數!$B$111:$AF$211,MATCH($D180&amp;"a",附表2_工程險200RP地震非比例層調整係數!$1:$1,0)-1,FALSE)
-IF($R180-1&lt;=0,0,VLOOKUP($R180-1,附表2_工程險200RP地震非比例層調整係數!$B$111:$AF$211,MATCH($D180&amp;"a",附表2_工程險200RP地震非比例層調整係數!$1:$1,0)-1,FALSE))
-VLOOKUP($S180,附表2_工程險200RP地震非比例層調整係數!$B$111:$AF$211,MATCH($D180,附表2_工程險200RP地震非比例層調整係數!$1:$1,0)-1,FALSE)*(S180/100-M180/G180)*100
-VLOOKUP($R180,附表2_工程險200RP地震非比例層調整係數!$B$111:$AF$211,MATCH($D180,附表2_工程險200RP地震非比例層調整係數!$1:$1,0)-1,FALSE)*(1-(R180/100-L180/G180)*100),0))))</f>
        <v>0</v>
      </c>
      <c r="V180" s="40">
        <f t="shared" si="35"/>
        <v>0</v>
      </c>
      <c r="W180" s="40">
        <f t="shared" si="36"/>
        <v>0</v>
      </c>
      <c r="X180" s="40">
        <f t="shared" si="37"/>
        <v>0</v>
      </c>
      <c r="Y180" s="40">
        <f t="shared" si="38"/>
        <v>0</v>
      </c>
    </row>
    <row r="181" spans="1:25" s="8" customFormat="1" ht="15.75" x14ac:dyDescent="0.25">
      <c r="A181" s="32" t="str">
        <f t="shared" si="34"/>
        <v/>
      </c>
      <c r="B181" s="33"/>
      <c r="C181" s="33"/>
      <c r="D181" s="33"/>
      <c r="E181" s="34"/>
      <c r="F181" s="34"/>
      <c r="G181" s="35"/>
      <c r="H181" s="42"/>
      <c r="I181" s="42"/>
      <c r="J181" s="42"/>
      <c r="K181" s="42"/>
      <c r="L181" s="34"/>
      <c r="M181" s="34"/>
      <c r="N181" s="36">
        <f t="shared" si="41"/>
        <v>0</v>
      </c>
      <c r="O181" s="36">
        <f t="shared" si="42"/>
        <v>0</v>
      </c>
      <c r="P181" s="37">
        <f t="shared" si="39"/>
        <v>0</v>
      </c>
      <c r="Q181" s="37">
        <f t="shared" si="40"/>
        <v>0</v>
      </c>
      <c r="R181" s="38">
        <f t="shared" si="43"/>
        <v>0</v>
      </c>
      <c r="S181" s="38">
        <f t="shared" si="44"/>
        <v>0</v>
      </c>
      <c r="T181" s="39">
        <f>IF(OR(E181="QS",B181=""),0,
VLOOKUP($S181,附表2_火險100RP地震非比例層調整係數!$B:$AF,MATCH($D181&amp;"a",附表2_火險100RP地震非比例層調整係數!$1:$1,0)-1,FALSE)
-IF($R181-1&lt;=0,0,VLOOKUP($R181-1,附表2_火險100RP地震非比例層調整係數!$B:$AF,MATCH($D181&amp;"a",附表2_火險100RP地震非比例層調整係數!$1:$1,0)-1,FALSE))
-VLOOKUP($S181,附表2_火險100RP地震非比例層調整係數!$B:$AF,MATCH($D181,附表2_火險100RP地震非比例層調整係數!$1:$1,0)-1,FALSE)*(S181/100-M181/G181)*100
-VLOOKUP($R181,附表2_火險100RP地震非比例層調整係數!$B:$AF,MATCH($D181,附表2_火險100RP地震非比例層調整係數!$1:$1,0)-1,FALSE)*(1-(R181/100-L181/G181)*100)
)</f>
        <v>0</v>
      </c>
      <c r="U181" s="39">
        <f>IF(OR(E181="QS",B181=""),0,
IF(C181="F",VLOOKUP($S181,附表2_火險200RP地震非比例層調整係數!$B:$AF,MATCH($D181&amp;"a",附表2_火險200RP地震非比例層調整係數!$1:$1,0)-1,FALSE)
-IF($R181-1&lt;=0,0,VLOOKUP($R181-1,附表2_火險200RP地震非比例層調整係數!$B:$AF,MATCH($D181&amp;"a",附表2_火險200RP地震非比例層調整係數!$1:$1,0)-1,FALSE))
-VLOOKUP($S181,附表2_火險200RP地震非比例層調整係數!$B:$AF,MATCH($D181,附表2_火險200RP地震非比例層調整係數!$1:$1,0)-1,FALSE)*(S181/100-M181/G181)*100
-VLOOKUP($R181,附表2_火險200RP地震非比例層調整係數!$B:$AF,MATCH($D181,附表2_火險200RP地震非比例層調整係數!$1:$1,0)-1,FALSE)*(1-(R181/100-L181/G181)*100),
IF(C181="E1",VLOOKUP($S181,附表2_工程險200RP地震非比例層調整係數!$B$1:$AF$101,MATCH($D181&amp;"a",附表2_工程險200RP地震非比例層調整係數!$1:$1,0)-1,FALSE)
-IF($R181-1&lt;=0,0,VLOOKUP($R181-1,附表2_工程險200RP地震非比例層調整係數!$B$1:$AF$101,MATCH($D181&amp;"a",附表2_工程險200RP地震非比例層調整係數!$1:$1,0)-1,FALSE))
-VLOOKUP($S181,附表2_工程險200RP地震非比例層調整係數!$B$1:$AF$101,MATCH($D181,附表2_工程險200RP地震非比例層調整係數!$1:$1,0)-1,FALSE)*(S181/100-M181/G181)*100
-VLOOKUP($R181,附表2_工程險200RP地震非比例層調整係數!$B$1:$AF$101,MATCH($D181,附表2_工程險200RP地震非比例層調整係數!$1:$1,0)-1,FALSE)*(1-(R181/100-L181/G181)*100),
IF(C181="E2",VLOOKUP($S181,附表2_工程險200RP地震非比例層調整係數!$B$111:$AF$211,MATCH($D181&amp;"a",附表2_工程險200RP地震非比例層調整係數!$1:$1,0)-1,FALSE)
-IF($R181-1&lt;=0,0,VLOOKUP($R181-1,附表2_工程險200RP地震非比例層調整係數!$B$111:$AF$211,MATCH($D181&amp;"a",附表2_工程險200RP地震非比例層調整係數!$1:$1,0)-1,FALSE))
-VLOOKUP($S181,附表2_工程險200RP地震非比例層調整係數!$B$111:$AF$211,MATCH($D181,附表2_工程險200RP地震非比例層調整係數!$1:$1,0)-1,FALSE)*(S181/100-M181/G181)*100
-VLOOKUP($R181,附表2_工程險200RP地震非比例層調整係數!$B$111:$AF$211,MATCH($D181,附表2_工程險200RP地震非比例層調整係數!$1:$1,0)-1,FALSE)*(1-(R181/100-L181/G181)*100),0))))</f>
        <v>0</v>
      </c>
      <c r="V181" s="40">
        <f t="shared" si="35"/>
        <v>0</v>
      </c>
      <c r="W181" s="40">
        <f t="shared" si="36"/>
        <v>0</v>
      </c>
      <c r="X181" s="40">
        <f t="shared" si="37"/>
        <v>0</v>
      </c>
      <c r="Y181" s="40">
        <f t="shared" si="38"/>
        <v>0</v>
      </c>
    </row>
    <row r="182" spans="1:25" s="8" customFormat="1" ht="15.75" x14ac:dyDescent="0.25">
      <c r="A182" s="32" t="str">
        <f t="shared" si="34"/>
        <v/>
      </c>
      <c r="B182" s="33"/>
      <c r="C182" s="33"/>
      <c r="D182" s="33"/>
      <c r="E182" s="34"/>
      <c r="F182" s="34"/>
      <c r="G182" s="35"/>
      <c r="H182" s="42"/>
      <c r="I182" s="42"/>
      <c r="J182" s="42"/>
      <c r="K182" s="42"/>
      <c r="L182" s="34"/>
      <c r="M182" s="34"/>
      <c r="N182" s="36">
        <f t="shared" si="41"/>
        <v>0</v>
      </c>
      <c r="O182" s="36">
        <f t="shared" si="42"/>
        <v>0</v>
      </c>
      <c r="P182" s="37">
        <f t="shared" si="39"/>
        <v>0</v>
      </c>
      <c r="Q182" s="37">
        <f t="shared" si="40"/>
        <v>0</v>
      </c>
      <c r="R182" s="38">
        <f t="shared" si="43"/>
        <v>0</v>
      </c>
      <c r="S182" s="38">
        <f t="shared" si="44"/>
        <v>0</v>
      </c>
      <c r="T182" s="39">
        <f>IF(OR(E182="QS",B182=""),0,
VLOOKUP($S182,附表2_火險100RP地震非比例層調整係數!$B:$AF,MATCH($D182&amp;"a",附表2_火險100RP地震非比例層調整係數!$1:$1,0)-1,FALSE)
-IF($R182-1&lt;=0,0,VLOOKUP($R182-1,附表2_火險100RP地震非比例層調整係數!$B:$AF,MATCH($D182&amp;"a",附表2_火險100RP地震非比例層調整係數!$1:$1,0)-1,FALSE))
-VLOOKUP($S182,附表2_火險100RP地震非比例層調整係數!$B:$AF,MATCH($D182,附表2_火險100RP地震非比例層調整係數!$1:$1,0)-1,FALSE)*(S182/100-M182/G182)*100
-VLOOKUP($R182,附表2_火險100RP地震非比例層調整係數!$B:$AF,MATCH($D182,附表2_火險100RP地震非比例層調整係數!$1:$1,0)-1,FALSE)*(1-(R182/100-L182/G182)*100)
)</f>
        <v>0</v>
      </c>
      <c r="U182" s="39">
        <f>IF(OR(E182="QS",B182=""),0,
IF(C182="F",VLOOKUP($S182,附表2_火險200RP地震非比例層調整係數!$B:$AF,MATCH($D182&amp;"a",附表2_火險200RP地震非比例層調整係數!$1:$1,0)-1,FALSE)
-IF($R182-1&lt;=0,0,VLOOKUP($R182-1,附表2_火險200RP地震非比例層調整係數!$B:$AF,MATCH($D182&amp;"a",附表2_火險200RP地震非比例層調整係數!$1:$1,0)-1,FALSE))
-VLOOKUP($S182,附表2_火險200RP地震非比例層調整係數!$B:$AF,MATCH($D182,附表2_火險200RP地震非比例層調整係數!$1:$1,0)-1,FALSE)*(S182/100-M182/G182)*100
-VLOOKUP($R182,附表2_火險200RP地震非比例層調整係數!$B:$AF,MATCH($D182,附表2_火險200RP地震非比例層調整係數!$1:$1,0)-1,FALSE)*(1-(R182/100-L182/G182)*100),
IF(C182="E1",VLOOKUP($S182,附表2_工程險200RP地震非比例層調整係數!$B$1:$AF$101,MATCH($D182&amp;"a",附表2_工程險200RP地震非比例層調整係數!$1:$1,0)-1,FALSE)
-IF($R182-1&lt;=0,0,VLOOKUP($R182-1,附表2_工程險200RP地震非比例層調整係數!$B$1:$AF$101,MATCH($D182&amp;"a",附表2_工程險200RP地震非比例層調整係數!$1:$1,0)-1,FALSE))
-VLOOKUP($S182,附表2_工程險200RP地震非比例層調整係數!$B$1:$AF$101,MATCH($D182,附表2_工程險200RP地震非比例層調整係數!$1:$1,0)-1,FALSE)*(S182/100-M182/G182)*100
-VLOOKUP($R182,附表2_工程險200RP地震非比例層調整係數!$B$1:$AF$101,MATCH($D182,附表2_工程險200RP地震非比例層調整係數!$1:$1,0)-1,FALSE)*(1-(R182/100-L182/G182)*100),
IF(C182="E2",VLOOKUP($S182,附表2_工程險200RP地震非比例層調整係數!$B$111:$AF$211,MATCH($D182&amp;"a",附表2_工程險200RP地震非比例層調整係數!$1:$1,0)-1,FALSE)
-IF($R182-1&lt;=0,0,VLOOKUP($R182-1,附表2_工程險200RP地震非比例層調整係數!$B$111:$AF$211,MATCH($D182&amp;"a",附表2_工程險200RP地震非比例層調整係數!$1:$1,0)-1,FALSE))
-VLOOKUP($S182,附表2_工程險200RP地震非比例層調整係數!$B$111:$AF$211,MATCH($D182,附表2_工程險200RP地震非比例層調整係數!$1:$1,0)-1,FALSE)*(S182/100-M182/G182)*100
-VLOOKUP($R182,附表2_工程險200RP地震非比例層調整係數!$B$111:$AF$211,MATCH($D182,附表2_工程險200RP地震非比例層調整係數!$1:$1,0)-1,FALSE)*(1-(R182/100-L182/G182)*100),0))))</f>
        <v>0</v>
      </c>
      <c r="V182" s="40">
        <f t="shared" si="35"/>
        <v>0</v>
      </c>
      <c r="W182" s="40">
        <f t="shared" si="36"/>
        <v>0</v>
      </c>
      <c r="X182" s="40">
        <f t="shared" si="37"/>
        <v>0</v>
      </c>
      <c r="Y182" s="40">
        <f t="shared" si="38"/>
        <v>0</v>
      </c>
    </row>
    <row r="183" spans="1:25" s="8" customFormat="1" ht="15.75" x14ac:dyDescent="0.25">
      <c r="A183" s="32" t="str">
        <f t="shared" si="34"/>
        <v/>
      </c>
      <c r="B183" s="33"/>
      <c r="C183" s="33"/>
      <c r="D183" s="33"/>
      <c r="E183" s="34"/>
      <c r="F183" s="34"/>
      <c r="G183" s="35"/>
      <c r="H183" s="42"/>
      <c r="I183" s="42"/>
      <c r="J183" s="42"/>
      <c r="K183" s="42"/>
      <c r="L183" s="34"/>
      <c r="M183" s="34"/>
      <c r="N183" s="36">
        <f t="shared" si="41"/>
        <v>0</v>
      </c>
      <c r="O183" s="36">
        <f t="shared" si="42"/>
        <v>0</v>
      </c>
      <c r="P183" s="37">
        <f t="shared" si="39"/>
        <v>0</v>
      </c>
      <c r="Q183" s="37">
        <f t="shared" si="40"/>
        <v>0</v>
      </c>
      <c r="R183" s="38">
        <f t="shared" si="43"/>
        <v>0</v>
      </c>
      <c r="S183" s="38">
        <f t="shared" si="44"/>
        <v>0</v>
      </c>
      <c r="T183" s="39">
        <f>IF(OR(E183="QS",B183=""),0,
VLOOKUP($S183,附表2_火險100RP地震非比例層調整係數!$B:$AF,MATCH($D183&amp;"a",附表2_火險100RP地震非比例層調整係數!$1:$1,0)-1,FALSE)
-IF($R183-1&lt;=0,0,VLOOKUP($R183-1,附表2_火險100RP地震非比例層調整係數!$B:$AF,MATCH($D183&amp;"a",附表2_火險100RP地震非比例層調整係數!$1:$1,0)-1,FALSE))
-VLOOKUP($S183,附表2_火險100RP地震非比例層調整係數!$B:$AF,MATCH($D183,附表2_火險100RP地震非比例層調整係數!$1:$1,0)-1,FALSE)*(S183/100-M183/G183)*100
-VLOOKUP($R183,附表2_火險100RP地震非比例層調整係數!$B:$AF,MATCH($D183,附表2_火險100RP地震非比例層調整係數!$1:$1,0)-1,FALSE)*(1-(R183/100-L183/G183)*100)
)</f>
        <v>0</v>
      </c>
      <c r="U183" s="39">
        <f>IF(OR(E183="QS",B183=""),0,
IF(C183="F",VLOOKUP($S183,附表2_火險200RP地震非比例層調整係數!$B:$AF,MATCH($D183&amp;"a",附表2_火險200RP地震非比例層調整係數!$1:$1,0)-1,FALSE)
-IF($R183-1&lt;=0,0,VLOOKUP($R183-1,附表2_火險200RP地震非比例層調整係數!$B:$AF,MATCH($D183&amp;"a",附表2_火險200RP地震非比例層調整係數!$1:$1,0)-1,FALSE))
-VLOOKUP($S183,附表2_火險200RP地震非比例層調整係數!$B:$AF,MATCH($D183,附表2_火險200RP地震非比例層調整係數!$1:$1,0)-1,FALSE)*(S183/100-M183/G183)*100
-VLOOKUP($R183,附表2_火險200RP地震非比例層調整係數!$B:$AF,MATCH($D183,附表2_火險200RP地震非比例層調整係數!$1:$1,0)-1,FALSE)*(1-(R183/100-L183/G183)*100),
IF(C183="E1",VLOOKUP($S183,附表2_工程險200RP地震非比例層調整係數!$B$1:$AF$101,MATCH($D183&amp;"a",附表2_工程險200RP地震非比例層調整係數!$1:$1,0)-1,FALSE)
-IF($R183-1&lt;=0,0,VLOOKUP($R183-1,附表2_工程險200RP地震非比例層調整係數!$B$1:$AF$101,MATCH($D183&amp;"a",附表2_工程險200RP地震非比例層調整係數!$1:$1,0)-1,FALSE))
-VLOOKUP($S183,附表2_工程險200RP地震非比例層調整係數!$B$1:$AF$101,MATCH($D183,附表2_工程險200RP地震非比例層調整係數!$1:$1,0)-1,FALSE)*(S183/100-M183/G183)*100
-VLOOKUP($R183,附表2_工程險200RP地震非比例層調整係數!$B$1:$AF$101,MATCH($D183,附表2_工程險200RP地震非比例層調整係數!$1:$1,0)-1,FALSE)*(1-(R183/100-L183/G183)*100),
IF(C183="E2",VLOOKUP($S183,附表2_工程險200RP地震非比例層調整係數!$B$111:$AF$211,MATCH($D183&amp;"a",附表2_工程險200RP地震非比例層調整係數!$1:$1,0)-1,FALSE)
-IF($R183-1&lt;=0,0,VLOOKUP($R183-1,附表2_工程險200RP地震非比例層調整係數!$B$111:$AF$211,MATCH($D183&amp;"a",附表2_工程險200RP地震非比例層調整係數!$1:$1,0)-1,FALSE))
-VLOOKUP($S183,附表2_工程險200RP地震非比例層調整係數!$B$111:$AF$211,MATCH($D183,附表2_工程險200RP地震非比例層調整係數!$1:$1,0)-1,FALSE)*(S183/100-M183/G183)*100
-VLOOKUP($R183,附表2_工程險200RP地震非比例層調整係數!$B$111:$AF$211,MATCH($D183,附表2_工程險200RP地震非比例層調整係數!$1:$1,0)-1,FALSE)*(1-(R183/100-L183/G183)*100),0))))</f>
        <v>0</v>
      </c>
      <c r="V183" s="40">
        <f t="shared" si="35"/>
        <v>0</v>
      </c>
      <c r="W183" s="40">
        <f t="shared" si="36"/>
        <v>0</v>
      </c>
      <c r="X183" s="40">
        <f t="shared" si="37"/>
        <v>0</v>
      </c>
      <c r="Y183" s="40">
        <f t="shared" si="38"/>
        <v>0</v>
      </c>
    </row>
    <row r="184" spans="1:25" s="8" customFormat="1" ht="15.75" x14ac:dyDescent="0.25">
      <c r="A184" s="32" t="str">
        <f t="shared" si="34"/>
        <v/>
      </c>
      <c r="B184" s="33"/>
      <c r="C184" s="33"/>
      <c r="D184" s="33"/>
      <c r="E184" s="34"/>
      <c r="F184" s="34"/>
      <c r="G184" s="35"/>
      <c r="H184" s="42"/>
      <c r="I184" s="42"/>
      <c r="J184" s="42"/>
      <c r="K184" s="42"/>
      <c r="L184" s="34"/>
      <c r="M184" s="34"/>
      <c r="N184" s="36">
        <f t="shared" si="41"/>
        <v>0</v>
      </c>
      <c r="O184" s="36">
        <f t="shared" si="42"/>
        <v>0</v>
      </c>
      <c r="P184" s="37">
        <f t="shared" si="39"/>
        <v>0</v>
      </c>
      <c r="Q184" s="37">
        <f t="shared" si="40"/>
        <v>0</v>
      </c>
      <c r="R184" s="38">
        <f t="shared" si="43"/>
        <v>0</v>
      </c>
      <c r="S184" s="38">
        <f t="shared" si="44"/>
        <v>0</v>
      </c>
      <c r="T184" s="39">
        <f>IF(OR(E184="QS",B184=""),0,
VLOOKUP($S184,附表2_火險100RP地震非比例層調整係數!$B:$AF,MATCH($D184&amp;"a",附表2_火險100RP地震非比例層調整係數!$1:$1,0)-1,FALSE)
-IF($R184-1&lt;=0,0,VLOOKUP($R184-1,附表2_火險100RP地震非比例層調整係數!$B:$AF,MATCH($D184&amp;"a",附表2_火險100RP地震非比例層調整係數!$1:$1,0)-1,FALSE))
-VLOOKUP($S184,附表2_火險100RP地震非比例層調整係數!$B:$AF,MATCH($D184,附表2_火險100RP地震非比例層調整係數!$1:$1,0)-1,FALSE)*(S184/100-M184/G184)*100
-VLOOKUP($R184,附表2_火險100RP地震非比例層調整係數!$B:$AF,MATCH($D184,附表2_火險100RP地震非比例層調整係數!$1:$1,0)-1,FALSE)*(1-(R184/100-L184/G184)*100)
)</f>
        <v>0</v>
      </c>
      <c r="U184" s="39">
        <f>IF(OR(E184="QS",B184=""),0,
IF(C184="F",VLOOKUP($S184,附表2_火險200RP地震非比例層調整係數!$B:$AF,MATCH($D184&amp;"a",附表2_火險200RP地震非比例層調整係數!$1:$1,0)-1,FALSE)
-IF($R184-1&lt;=0,0,VLOOKUP($R184-1,附表2_火險200RP地震非比例層調整係數!$B:$AF,MATCH($D184&amp;"a",附表2_火險200RP地震非比例層調整係數!$1:$1,0)-1,FALSE))
-VLOOKUP($S184,附表2_火險200RP地震非比例層調整係數!$B:$AF,MATCH($D184,附表2_火險200RP地震非比例層調整係數!$1:$1,0)-1,FALSE)*(S184/100-M184/G184)*100
-VLOOKUP($R184,附表2_火險200RP地震非比例層調整係數!$B:$AF,MATCH($D184,附表2_火險200RP地震非比例層調整係數!$1:$1,0)-1,FALSE)*(1-(R184/100-L184/G184)*100),
IF(C184="E1",VLOOKUP($S184,附表2_工程險200RP地震非比例層調整係數!$B$1:$AF$101,MATCH($D184&amp;"a",附表2_工程險200RP地震非比例層調整係數!$1:$1,0)-1,FALSE)
-IF($R184-1&lt;=0,0,VLOOKUP($R184-1,附表2_工程險200RP地震非比例層調整係數!$B$1:$AF$101,MATCH($D184&amp;"a",附表2_工程險200RP地震非比例層調整係數!$1:$1,0)-1,FALSE))
-VLOOKUP($S184,附表2_工程險200RP地震非比例層調整係數!$B$1:$AF$101,MATCH($D184,附表2_工程險200RP地震非比例層調整係數!$1:$1,0)-1,FALSE)*(S184/100-M184/G184)*100
-VLOOKUP($R184,附表2_工程險200RP地震非比例層調整係數!$B$1:$AF$101,MATCH($D184,附表2_工程險200RP地震非比例層調整係數!$1:$1,0)-1,FALSE)*(1-(R184/100-L184/G184)*100),
IF(C184="E2",VLOOKUP($S184,附表2_工程險200RP地震非比例層調整係數!$B$111:$AF$211,MATCH($D184&amp;"a",附表2_工程險200RP地震非比例層調整係數!$1:$1,0)-1,FALSE)
-IF($R184-1&lt;=0,0,VLOOKUP($R184-1,附表2_工程險200RP地震非比例層調整係數!$B$111:$AF$211,MATCH($D184&amp;"a",附表2_工程險200RP地震非比例層調整係數!$1:$1,0)-1,FALSE))
-VLOOKUP($S184,附表2_工程險200RP地震非比例層調整係數!$B$111:$AF$211,MATCH($D184,附表2_工程險200RP地震非比例層調整係數!$1:$1,0)-1,FALSE)*(S184/100-M184/G184)*100
-VLOOKUP($R184,附表2_工程險200RP地震非比例層調整係數!$B$111:$AF$211,MATCH($D184,附表2_工程險200RP地震非比例層調整係數!$1:$1,0)-1,FALSE)*(1-(R184/100-L184/G184)*100),0))))</f>
        <v>0</v>
      </c>
      <c r="V184" s="40">
        <f t="shared" si="35"/>
        <v>0</v>
      </c>
      <c r="W184" s="40">
        <f t="shared" si="36"/>
        <v>0</v>
      </c>
      <c r="X184" s="40">
        <f t="shared" si="37"/>
        <v>0</v>
      </c>
      <c r="Y184" s="40">
        <f t="shared" si="38"/>
        <v>0</v>
      </c>
    </row>
    <row r="185" spans="1:25" s="8" customFormat="1" ht="15.75" x14ac:dyDescent="0.25">
      <c r="A185" s="32" t="str">
        <f t="shared" si="34"/>
        <v/>
      </c>
      <c r="B185" s="33"/>
      <c r="C185" s="33"/>
      <c r="D185" s="33"/>
      <c r="E185" s="34"/>
      <c r="F185" s="34"/>
      <c r="G185" s="35"/>
      <c r="H185" s="42"/>
      <c r="I185" s="42"/>
      <c r="J185" s="42"/>
      <c r="K185" s="42"/>
      <c r="L185" s="34"/>
      <c r="M185" s="34"/>
      <c r="N185" s="36">
        <f t="shared" si="41"/>
        <v>0</v>
      </c>
      <c r="O185" s="36">
        <f t="shared" si="42"/>
        <v>0</v>
      </c>
      <c r="P185" s="37">
        <f t="shared" si="39"/>
        <v>0</v>
      </c>
      <c r="Q185" s="37">
        <f t="shared" si="40"/>
        <v>0</v>
      </c>
      <c r="R185" s="38">
        <f t="shared" si="43"/>
        <v>0</v>
      </c>
      <c r="S185" s="38">
        <f t="shared" si="44"/>
        <v>0</v>
      </c>
      <c r="T185" s="39">
        <f>IF(OR(E185="QS",B185=""),0,
VLOOKUP($S185,附表2_火險100RP地震非比例層調整係數!$B:$AF,MATCH($D185&amp;"a",附表2_火險100RP地震非比例層調整係數!$1:$1,0)-1,FALSE)
-IF($R185-1&lt;=0,0,VLOOKUP($R185-1,附表2_火險100RP地震非比例層調整係數!$B:$AF,MATCH($D185&amp;"a",附表2_火險100RP地震非比例層調整係數!$1:$1,0)-1,FALSE))
-VLOOKUP($S185,附表2_火險100RP地震非比例層調整係數!$B:$AF,MATCH($D185,附表2_火險100RP地震非比例層調整係數!$1:$1,0)-1,FALSE)*(S185/100-M185/G185)*100
-VLOOKUP($R185,附表2_火險100RP地震非比例層調整係數!$B:$AF,MATCH($D185,附表2_火險100RP地震非比例層調整係數!$1:$1,0)-1,FALSE)*(1-(R185/100-L185/G185)*100)
)</f>
        <v>0</v>
      </c>
      <c r="U185" s="39">
        <f>IF(OR(E185="QS",B185=""),0,
IF(C185="F",VLOOKUP($S185,附表2_火險200RP地震非比例層調整係數!$B:$AF,MATCH($D185&amp;"a",附表2_火險200RP地震非比例層調整係數!$1:$1,0)-1,FALSE)
-IF($R185-1&lt;=0,0,VLOOKUP($R185-1,附表2_火險200RP地震非比例層調整係數!$B:$AF,MATCH($D185&amp;"a",附表2_火險200RP地震非比例層調整係數!$1:$1,0)-1,FALSE))
-VLOOKUP($S185,附表2_火險200RP地震非比例層調整係數!$B:$AF,MATCH($D185,附表2_火險200RP地震非比例層調整係數!$1:$1,0)-1,FALSE)*(S185/100-M185/G185)*100
-VLOOKUP($R185,附表2_火險200RP地震非比例層調整係數!$B:$AF,MATCH($D185,附表2_火險200RP地震非比例層調整係數!$1:$1,0)-1,FALSE)*(1-(R185/100-L185/G185)*100),
IF(C185="E1",VLOOKUP($S185,附表2_工程險200RP地震非比例層調整係數!$B$1:$AF$101,MATCH($D185&amp;"a",附表2_工程險200RP地震非比例層調整係數!$1:$1,0)-1,FALSE)
-IF($R185-1&lt;=0,0,VLOOKUP($R185-1,附表2_工程險200RP地震非比例層調整係數!$B$1:$AF$101,MATCH($D185&amp;"a",附表2_工程險200RP地震非比例層調整係數!$1:$1,0)-1,FALSE))
-VLOOKUP($S185,附表2_工程險200RP地震非比例層調整係數!$B$1:$AF$101,MATCH($D185,附表2_工程險200RP地震非比例層調整係數!$1:$1,0)-1,FALSE)*(S185/100-M185/G185)*100
-VLOOKUP($R185,附表2_工程險200RP地震非比例層調整係數!$B$1:$AF$101,MATCH($D185,附表2_工程險200RP地震非比例層調整係數!$1:$1,0)-1,FALSE)*(1-(R185/100-L185/G185)*100),
IF(C185="E2",VLOOKUP($S185,附表2_工程險200RP地震非比例層調整係數!$B$111:$AF$211,MATCH($D185&amp;"a",附表2_工程險200RP地震非比例層調整係數!$1:$1,0)-1,FALSE)
-IF($R185-1&lt;=0,0,VLOOKUP($R185-1,附表2_工程險200RP地震非比例層調整係數!$B$111:$AF$211,MATCH($D185&amp;"a",附表2_工程險200RP地震非比例層調整係數!$1:$1,0)-1,FALSE))
-VLOOKUP($S185,附表2_工程險200RP地震非比例層調整係數!$B$111:$AF$211,MATCH($D185,附表2_工程險200RP地震非比例層調整係數!$1:$1,0)-1,FALSE)*(S185/100-M185/G185)*100
-VLOOKUP($R185,附表2_工程險200RP地震非比例層調整係數!$B$111:$AF$211,MATCH($D185,附表2_工程險200RP地震非比例層調整係數!$1:$1,0)-1,FALSE)*(1-(R185/100-L185/G185)*100),0))))</f>
        <v>0</v>
      </c>
      <c r="V185" s="40">
        <f t="shared" si="35"/>
        <v>0</v>
      </c>
      <c r="W185" s="40">
        <f t="shared" si="36"/>
        <v>0</v>
      </c>
      <c r="X185" s="40">
        <f t="shared" si="37"/>
        <v>0</v>
      </c>
      <c r="Y185" s="40">
        <f t="shared" si="38"/>
        <v>0</v>
      </c>
    </row>
    <row r="186" spans="1:25" s="8" customFormat="1" ht="15.75" x14ac:dyDescent="0.25">
      <c r="A186" s="32" t="str">
        <f t="shared" si="34"/>
        <v/>
      </c>
      <c r="B186" s="33"/>
      <c r="C186" s="33"/>
      <c r="D186" s="33"/>
      <c r="E186" s="34"/>
      <c r="F186" s="34"/>
      <c r="G186" s="35"/>
      <c r="H186" s="42"/>
      <c r="I186" s="42"/>
      <c r="J186" s="42"/>
      <c r="K186" s="42"/>
      <c r="L186" s="34"/>
      <c r="M186" s="34"/>
      <c r="N186" s="36">
        <f t="shared" si="41"/>
        <v>0</v>
      </c>
      <c r="O186" s="36">
        <f t="shared" si="42"/>
        <v>0</v>
      </c>
      <c r="P186" s="37">
        <f t="shared" si="39"/>
        <v>0</v>
      </c>
      <c r="Q186" s="37">
        <f t="shared" si="40"/>
        <v>0</v>
      </c>
      <c r="R186" s="38">
        <f t="shared" si="43"/>
        <v>0</v>
      </c>
      <c r="S186" s="38">
        <f t="shared" si="44"/>
        <v>0</v>
      </c>
      <c r="T186" s="39">
        <f>IF(OR(E186="QS",B186=""),0,
VLOOKUP($S186,附表2_火險100RP地震非比例層調整係數!$B:$AF,MATCH($D186&amp;"a",附表2_火險100RP地震非比例層調整係數!$1:$1,0)-1,FALSE)
-IF($R186-1&lt;=0,0,VLOOKUP($R186-1,附表2_火險100RP地震非比例層調整係數!$B:$AF,MATCH($D186&amp;"a",附表2_火險100RP地震非比例層調整係數!$1:$1,0)-1,FALSE))
-VLOOKUP($S186,附表2_火險100RP地震非比例層調整係數!$B:$AF,MATCH($D186,附表2_火險100RP地震非比例層調整係數!$1:$1,0)-1,FALSE)*(S186/100-M186/G186)*100
-VLOOKUP($R186,附表2_火險100RP地震非比例層調整係數!$B:$AF,MATCH($D186,附表2_火險100RP地震非比例層調整係數!$1:$1,0)-1,FALSE)*(1-(R186/100-L186/G186)*100)
)</f>
        <v>0</v>
      </c>
      <c r="U186" s="39">
        <f>IF(OR(E186="QS",B186=""),0,
IF(C186="F",VLOOKUP($S186,附表2_火險200RP地震非比例層調整係數!$B:$AF,MATCH($D186&amp;"a",附表2_火險200RP地震非比例層調整係數!$1:$1,0)-1,FALSE)
-IF($R186-1&lt;=0,0,VLOOKUP($R186-1,附表2_火險200RP地震非比例層調整係數!$B:$AF,MATCH($D186&amp;"a",附表2_火險200RP地震非比例層調整係數!$1:$1,0)-1,FALSE))
-VLOOKUP($S186,附表2_火險200RP地震非比例層調整係數!$B:$AF,MATCH($D186,附表2_火險200RP地震非比例層調整係數!$1:$1,0)-1,FALSE)*(S186/100-M186/G186)*100
-VLOOKUP($R186,附表2_火險200RP地震非比例層調整係數!$B:$AF,MATCH($D186,附表2_火險200RP地震非比例層調整係數!$1:$1,0)-1,FALSE)*(1-(R186/100-L186/G186)*100),
IF(C186="E1",VLOOKUP($S186,附表2_工程險200RP地震非比例層調整係數!$B$1:$AF$101,MATCH($D186&amp;"a",附表2_工程險200RP地震非比例層調整係數!$1:$1,0)-1,FALSE)
-IF($R186-1&lt;=0,0,VLOOKUP($R186-1,附表2_工程險200RP地震非比例層調整係數!$B$1:$AF$101,MATCH($D186&amp;"a",附表2_工程險200RP地震非比例層調整係數!$1:$1,0)-1,FALSE))
-VLOOKUP($S186,附表2_工程險200RP地震非比例層調整係數!$B$1:$AF$101,MATCH($D186,附表2_工程險200RP地震非比例層調整係數!$1:$1,0)-1,FALSE)*(S186/100-M186/G186)*100
-VLOOKUP($R186,附表2_工程險200RP地震非比例層調整係數!$B$1:$AF$101,MATCH($D186,附表2_工程險200RP地震非比例層調整係數!$1:$1,0)-1,FALSE)*(1-(R186/100-L186/G186)*100),
IF(C186="E2",VLOOKUP($S186,附表2_工程險200RP地震非比例層調整係數!$B$111:$AF$211,MATCH($D186&amp;"a",附表2_工程險200RP地震非比例層調整係數!$1:$1,0)-1,FALSE)
-IF($R186-1&lt;=0,0,VLOOKUP($R186-1,附表2_工程險200RP地震非比例層調整係數!$B$111:$AF$211,MATCH($D186&amp;"a",附表2_工程險200RP地震非比例層調整係數!$1:$1,0)-1,FALSE))
-VLOOKUP($S186,附表2_工程險200RP地震非比例層調整係數!$B$111:$AF$211,MATCH($D186,附表2_工程險200RP地震非比例層調整係數!$1:$1,0)-1,FALSE)*(S186/100-M186/G186)*100
-VLOOKUP($R186,附表2_工程險200RP地震非比例層調整係數!$B$111:$AF$211,MATCH($D186,附表2_工程險200RP地震非比例層調整係數!$1:$1,0)-1,FALSE)*(1-(R186/100-L186/G186)*100),0))))</f>
        <v>0</v>
      </c>
      <c r="V186" s="40">
        <f t="shared" si="35"/>
        <v>0</v>
      </c>
      <c r="W186" s="40">
        <f t="shared" si="36"/>
        <v>0</v>
      </c>
      <c r="X186" s="40">
        <f t="shared" si="37"/>
        <v>0</v>
      </c>
      <c r="Y186" s="40">
        <f t="shared" si="38"/>
        <v>0</v>
      </c>
    </row>
    <row r="187" spans="1:25" s="8" customFormat="1" ht="15.75" x14ac:dyDescent="0.25">
      <c r="A187" s="32" t="str">
        <f t="shared" si="34"/>
        <v/>
      </c>
      <c r="B187" s="33"/>
      <c r="C187" s="33"/>
      <c r="D187" s="33"/>
      <c r="E187" s="34"/>
      <c r="F187" s="34"/>
      <c r="G187" s="35"/>
      <c r="H187" s="42"/>
      <c r="I187" s="42"/>
      <c r="J187" s="42"/>
      <c r="K187" s="42"/>
      <c r="L187" s="34"/>
      <c r="M187" s="34"/>
      <c r="N187" s="36">
        <f t="shared" si="41"/>
        <v>0</v>
      </c>
      <c r="O187" s="36">
        <f t="shared" si="42"/>
        <v>0</v>
      </c>
      <c r="P187" s="37">
        <f t="shared" si="39"/>
        <v>0</v>
      </c>
      <c r="Q187" s="37">
        <f t="shared" si="40"/>
        <v>0</v>
      </c>
      <c r="R187" s="38">
        <f t="shared" si="43"/>
        <v>0</v>
      </c>
      <c r="S187" s="38">
        <f t="shared" si="44"/>
        <v>0</v>
      </c>
      <c r="T187" s="39">
        <f>IF(OR(E187="QS",B187=""),0,
VLOOKUP($S187,附表2_火險100RP地震非比例層調整係數!$B:$AF,MATCH($D187&amp;"a",附表2_火險100RP地震非比例層調整係數!$1:$1,0)-1,FALSE)
-IF($R187-1&lt;=0,0,VLOOKUP($R187-1,附表2_火險100RP地震非比例層調整係數!$B:$AF,MATCH($D187&amp;"a",附表2_火險100RP地震非比例層調整係數!$1:$1,0)-1,FALSE))
-VLOOKUP($S187,附表2_火險100RP地震非比例層調整係數!$B:$AF,MATCH($D187,附表2_火險100RP地震非比例層調整係數!$1:$1,0)-1,FALSE)*(S187/100-M187/G187)*100
-VLOOKUP($R187,附表2_火險100RP地震非比例層調整係數!$B:$AF,MATCH($D187,附表2_火險100RP地震非比例層調整係數!$1:$1,0)-1,FALSE)*(1-(R187/100-L187/G187)*100)
)</f>
        <v>0</v>
      </c>
      <c r="U187" s="39">
        <f>IF(OR(E187="QS",B187=""),0,
IF(C187="F",VLOOKUP($S187,附表2_火險200RP地震非比例層調整係數!$B:$AF,MATCH($D187&amp;"a",附表2_火險200RP地震非比例層調整係數!$1:$1,0)-1,FALSE)
-IF($R187-1&lt;=0,0,VLOOKUP($R187-1,附表2_火險200RP地震非比例層調整係數!$B:$AF,MATCH($D187&amp;"a",附表2_火險200RP地震非比例層調整係數!$1:$1,0)-1,FALSE))
-VLOOKUP($S187,附表2_火險200RP地震非比例層調整係數!$B:$AF,MATCH($D187,附表2_火險200RP地震非比例層調整係數!$1:$1,0)-1,FALSE)*(S187/100-M187/G187)*100
-VLOOKUP($R187,附表2_火險200RP地震非比例層調整係數!$B:$AF,MATCH($D187,附表2_火險200RP地震非比例層調整係數!$1:$1,0)-1,FALSE)*(1-(R187/100-L187/G187)*100),
IF(C187="E1",VLOOKUP($S187,附表2_工程險200RP地震非比例層調整係數!$B$1:$AF$101,MATCH($D187&amp;"a",附表2_工程險200RP地震非比例層調整係數!$1:$1,0)-1,FALSE)
-IF($R187-1&lt;=0,0,VLOOKUP($R187-1,附表2_工程險200RP地震非比例層調整係數!$B$1:$AF$101,MATCH($D187&amp;"a",附表2_工程險200RP地震非比例層調整係數!$1:$1,0)-1,FALSE))
-VLOOKUP($S187,附表2_工程險200RP地震非比例層調整係數!$B$1:$AF$101,MATCH($D187,附表2_工程險200RP地震非比例層調整係數!$1:$1,0)-1,FALSE)*(S187/100-M187/G187)*100
-VLOOKUP($R187,附表2_工程險200RP地震非比例層調整係數!$B$1:$AF$101,MATCH($D187,附表2_工程險200RP地震非比例層調整係數!$1:$1,0)-1,FALSE)*(1-(R187/100-L187/G187)*100),
IF(C187="E2",VLOOKUP($S187,附表2_工程險200RP地震非比例層調整係數!$B$111:$AF$211,MATCH($D187&amp;"a",附表2_工程險200RP地震非比例層調整係數!$1:$1,0)-1,FALSE)
-IF($R187-1&lt;=0,0,VLOOKUP($R187-1,附表2_工程險200RP地震非比例層調整係數!$B$111:$AF$211,MATCH($D187&amp;"a",附表2_工程險200RP地震非比例層調整係數!$1:$1,0)-1,FALSE))
-VLOOKUP($S187,附表2_工程險200RP地震非比例層調整係數!$B$111:$AF$211,MATCH($D187,附表2_工程險200RP地震非比例層調整係數!$1:$1,0)-1,FALSE)*(S187/100-M187/G187)*100
-VLOOKUP($R187,附表2_工程險200RP地震非比例層調整係數!$B$111:$AF$211,MATCH($D187,附表2_工程險200RP地震非比例層調整係數!$1:$1,0)-1,FALSE)*(1-(R187/100-L187/G187)*100),0))))</f>
        <v>0</v>
      </c>
      <c r="V187" s="40">
        <f t="shared" si="35"/>
        <v>0</v>
      </c>
      <c r="W187" s="40">
        <f t="shared" si="36"/>
        <v>0</v>
      </c>
      <c r="X187" s="40">
        <f t="shared" si="37"/>
        <v>0</v>
      </c>
      <c r="Y187" s="40">
        <f t="shared" si="38"/>
        <v>0</v>
      </c>
    </row>
    <row r="188" spans="1:25" s="8" customFormat="1" ht="15.75" x14ac:dyDescent="0.25">
      <c r="A188" s="32" t="str">
        <f t="shared" si="34"/>
        <v/>
      </c>
      <c r="B188" s="33"/>
      <c r="C188" s="33"/>
      <c r="D188" s="33"/>
      <c r="E188" s="34"/>
      <c r="F188" s="34"/>
      <c r="G188" s="35"/>
      <c r="H188" s="42"/>
      <c r="I188" s="42"/>
      <c r="J188" s="42"/>
      <c r="K188" s="42"/>
      <c r="L188" s="34"/>
      <c r="M188" s="34"/>
      <c r="N188" s="36">
        <f t="shared" si="41"/>
        <v>0</v>
      </c>
      <c r="O188" s="36">
        <f t="shared" si="42"/>
        <v>0</v>
      </c>
      <c r="P188" s="37">
        <f t="shared" si="39"/>
        <v>0</v>
      </c>
      <c r="Q188" s="37">
        <f t="shared" si="40"/>
        <v>0</v>
      </c>
      <c r="R188" s="38">
        <f t="shared" si="43"/>
        <v>0</v>
      </c>
      <c r="S188" s="38">
        <f t="shared" si="44"/>
        <v>0</v>
      </c>
      <c r="T188" s="39">
        <f>IF(OR(E188="QS",B188=""),0,
VLOOKUP($S188,附表2_火險100RP地震非比例層調整係數!$B:$AF,MATCH($D188&amp;"a",附表2_火險100RP地震非比例層調整係數!$1:$1,0)-1,FALSE)
-IF($R188-1&lt;=0,0,VLOOKUP($R188-1,附表2_火險100RP地震非比例層調整係數!$B:$AF,MATCH($D188&amp;"a",附表2_火險100RP地震非比例層調整係數!$1:$1,0)-1,FALSE))
-VLOOKUP($S188,附表2_火險100RP地震非比例層調整係數!$B:$AF,MATCH($D188,附表2_火險100RP地震非比例層調整係數!$1:$1,0)-1,FALSE)*(S188/100-M188/G188)*100
-VLOOKUP($R188,附表2_火險100RP地震非比例層調整係數!$B:$AF,MATCH($D188,附表2_火險100RP地震非比例層調整係數!$1:$1,0)-1,FALSE)*(1-(R188/100-L188/G188)*100)
)</f>
        <v>0</v>
      </c>
      <c r="U188" s="39">
        <f>IF(OR(E188="QS",B188=""),0,
IF(C188="F",VLOOKUP($S188,附表2_火險200RP地震非比例層調整係數!$B:$AF,MATCH($D188&amp;"a",附表2_火險200RP地震非比例層調整係數!$1:$1,0)-1,FALSE)
-IF($R188-1&lt;=0,0,VLOOKUP($R188-1,附表2_火險200RP地震非比例層調整係數!$B:$AF,MATCH($D188&amp;"a",附表2_火險200RP地震非比例層調整係數!$1:$1,0)-1,FALSE))
-VLOOKUP($S188,附表2_火險200RP地震非比例層調整係數!$B:$AF,MATCH($D188,附表2_火險200RP地震非比例層調整係數!$1:$1,0)-1,FALSE)*(S188/100-M188/G188)*100
-VLOOKUP($R188,附表2_火險200RP地震非比例層調整係數!$B:$AF,MATCH($D188,附表2_火險200RP地震非比例層調整係數!$1:$1,0)-1,FALSE)*(1-(R188/100-L188/G188)*100),
IF(C188="E1",VLOOKUP($S188,附表2_工程險200RP地震非比例層調整係數!$B$1:$AF$101,MATCH($D188&amp;"a",附表2_工程險200RP地震非比例層調整係數!$1:$1,0)-1,FALSE)
-IF($R188-1&lt;=0,0,VLOOKUP($R188-1,附表2_工程險200RP地震非比例層調整係數!$B$1:$AF$101,MATCH($D188&amp;"a",附表2_工程險200RP地震非比例層調整係數!$1:$1,0)-1,FALSE))
-VLOOKUP($S188,附表2_工程險200RP地震非比例層調整係數!$B$1:$AF$101,MATCH($D188,附表2_工程險200RP地震非比例層調整係數!$1:$1,0)-1,FALSE)*(S188/100-M188/G188)*100
-VLOOKUP($R188,附表2_工程險200RP地震非比例層調整係數!$B$1:$AF$101,MATCH($D188,附表2_工程險200RP地震非比例層調整係數!$1:$1,0)-1,FALSE)*(1-(R188/100-L188/G188)*100),
IF(C188="E2",VLOOKUP($S188,附表2_工程險200RP地震非比例層調整係數!$B$111:$AF$211,MATCH($D188&amp;"a",附表2_工程險200RP地震非比例層調整係數!$1:$1,0)-1,FALSE)
-IF($R188-1&lt;=0,0,VLOOKUP($R188-1,附表2_工程險200RP地震非比例層調整係數!$B$111:$AF$211,MATCH($D188&amp;"a",附表2_工程險200RP地震非比例層調整係數!$1:$1,0)-1,FALSE))
-VLOOKUP($S188,附表2_工程險200RP地震非比例層調整係數!$B$111:$AF$211,MATCH($D188,附表2_工程險200RP地震非比例層調整係數!$1:$1,0)-1,FALSE)*(S188/100-M188/G188)*100
-VLOOKUP($R188,附表2_工程險200RP地震非比例層調整係數!$B$111:$AF$211,MATCH($D188,附表2_工程險200RP地震非比例層調整係數!$1:$1,0)-1,FALSE)*(1-(R188/100-L188/G188)*100),0))))</f>
        <v>0</v>
      </c>
      <c r="V188" s="40">
        <f t="shared" si="35"/>
        <v>0</v>
      </c>
      <c r="W188" s="40">
        <f t="shared" si="36"/>
        <v>0</v>
      </c>
      <c r="X188" s="40">
        <f t="shared" si="37"/>
        <v>0</v>
      </c>
      <c r="Y188" s="40">
        <f t="shared" si="38"/>
        <v>0</v>
      </c>
    </row>
    <row r="189" spans="1:25" s="8" customFormat="1" ht="15.75" x14ac:dyDescent="0.25">
      <c r="A189" s="32" t="str">
        <f t="shared" si="34"/>
        <v/>
      </c>
      <c r="B189" s="33"/>
      <c r="C189" s="33"/>
      <c r="D189" s="33"/>
      <c r="E189" s="34"/>
      <c r="F189" s="34"/>
      <c r="G189" s="35"/>
      <c r="H189" s="42"/>
      <c r="I189" s="42"/>
      <c r="J189" s="42"/>
      <c r="K189" s="42"/>
      <c r="L189" s="34"/>
      <c r="M189" s="34"/>
      <c r="N189" s="36">
        <f t="shared" si="41"/>
        <v>0</v>
      </c>
      <c r="O189" s="36">
        <f t="shared" si="42"/>
        <v>0</v>
      </c>
      <c r="P189" s="37">
        <f t="shared" si="39"/>
        <v>0</v>
      </c>
      <c r="Q189" s="37">
        <f t="shared" si="40"/>
        <v>0</v>
      </c>
      <c r="R189" s="38">
        <f t="shared" si="43"/>
        <v>0</v>
      </c>
      <c r="S189" s="38">
        <f t="shared" si="44"/>
        <v>0</v>
      </c>
      <c r="T189" s="39">
        <f>IF(OR(E189="QS",B189=""),0,
VLOOKUP($S189,附表2_火險100RP地震非比例層調整係數!$B:$AF,MATCH($D189&amp;"a",附表2_火險100RP地震非比例層調整係數!$1:$1,0)-1,FALSE)
-IF($R189-1&lt;=0,0,VLOOKUP($R189-1,附表2_火險100RP地震非比例層調整係數!$B:$AF,MATCH($D189&amp;"a",附表2_火險100RP地震非比例層調整係數!$1:$1,0)-1,FALSE))
-VLOOKUP($S189,附表2_火險100RP地震非比例層調整係數!$B:$AF,MATCH($D189,附表2_火險100RP地震非比例層調整係數!$1:$1,0)-1,FALSE)*(S189/100-M189/G189)*100
-VLOOKUP($R189,附表2_火險100RP地震非比例層調整係數!$B:$AF,MATCH($D189,附表2_火險100RP地震非比例層調整係數!$1:$1,0)-1,FALSE)*(1-(R189/100-L189/G189)*100)
)</f>
        <v>0</v>
      </c>
      <c r="U189" s="39">
        <f>IF(OR(E189="QS",B189=""),0,
IF(C189="F",VLOOKUP($S189,附表2_火險200RP地震非比例層調整係數!$B:$AF,MATCH($D189&amp;"a",附表2_火險200RP地震非比例層調整係數!$1:$1,0)-1,FALSE)
-IF($R189-1&lt;=0,0,VLOOKUP($R189-1,附表2_火險200RP地震非比例層調整係數!$B:$AF,MATCH($D189&amp;"a",附表2_火險200RP地震非比例層調整係數!$1:$1,0)-1,FALSE))
-VLOOKUP($S189,附表2_火險200RP地震非比例層調整係數!$B:$AF,MATCH($D189,附表2_火險200RP地震非比例層調整係數!$1:$1,0)-1,FALSE)*(S189/100-M189/G189)*100
-VLOOKUP($R189,附表2_火險200RP地震非比例層調整係數!$B:$AF,MATCH($D189,附表2_火險200RP地震非比例層調整係數!$1:$1,0)-1,FALSE)*(1-(R189/100-L189/G189)*100),
IF(C189="E1",VLOOKUP($S189,附表2_工程險200RP地震非比例層調整係數!$B$1:$AF$101,MATCH($D189&amp;"a",附表2_工程險200RP地震非比例層調整係數!$1:$1,0)-1,FALSE)
-IF($R189-1&lt;=0,0,VLOOKUP($R189-1,附表2_工程險200RP地震非比例層調整係數!$B$1:$AF$101,MATCH($D189&amp;"a",附表2_工程險200RP地震非比例層調整係數!$1:$1,0)-1,FALSE))
-VLOOKUP($S189,附表2_工程險200RP地震非比例層調整係數!$B$1:$AF$101,MATCH($D189,附表2_工程險200RP地震非比例層調整係數!$1:$1,0)-1,FALSE)*(S189/100-M189/G189)*100
-VLOOKUP($R189,附表2_工程險200RP地震非比例層調整係數!$B$1:$AF$101,MATCH($D189,附表2_工程險200RP地震非比例層調整係數!$1:$1,0)-1,FALSE)*(1-(R189/100-L189/G189)*100),
IF(C189="E2",VLOOKUP($S189,附表2_工程險200RP地震非比例層調整係數!$B$111:$AF$211,MATCH($D189&amp;"a",附表2_工程險200RP地震非比例層調整係數!$1:$1,0)-1,FALSE)
-IF($R189-1&lt;=0,0,VLOOKUP($R189-1,附表2_工程險200RP地震非比例層調整係數!$B$111:$AF$211,MATCH($D189&amp;"a",附表2_工程險200RP地震非比例層調整係數!$1:$1,0)-1,FALSE))
-VLOOKUP($S189,附表2_工程險200RP地震非比例層調整係數!$B$111:$AF$211,MATCH($D189,附表2_工程險200RP地震非比例層調整係數!$1:$1,0)-1,FALSE)*(S189/100-M189/G189)*100
-VLOOKUP($R189,附表2_工程險200RP地震非比例層調整係數!$B$111:$AF$211,MATCH($D189,附表2_工程險200RP地震非比例層調整係數!$1:$1,0)-1,FALSE)*(1-(R189/100-L189/G189)*100),0))))</f>
        <v>0</v>
      </c>
      <c r="V189" s="40">
        <f t="shared" si="35"/>
        <v>0</v>
      </c>
      <c r="W189" s="40">
        <f t="shared" si="36"/>
        <v>0</v>
      </c>
      <c r="X189" s="40">
        <f t="shared" si="37"/>
        <v>0</v>
      </c>
      <c r="Y189" s="40">
        <f t="shared" si="38"/>
        <v>0</v>
      </c>
    </row>
    <row r="190" spans="1:25" s="8" customFormat="1" ht="15.75" x14ac:dyDescent="0.25">
      <c r="A190" s="32" t="str">
        <f t="shared" si="34"/>
        <v/>
      </c>
      <c r="B190" s="33"/>
      <c r="C190" s="33"/>
      <c r="D190" s="33"/>
      <c r="E190" s="34"/>
      <c r="F190" s="34"/>
      <c r="G190" s="35"/>
      <c r="H190" s="42"/>
      <c r="I190" s="42"/>
      <c r="J190" s="42"/>
      <c r="K190" s="42"/>
      <c r="L190" s="34"/>
      <c r="M190" s="34"/>
      <c r="N190" s="36">
        <f t="shared" si="41"/>
        <v>0</v>
      </c>
      <c r="O190" s="36">
        <f t="shared" si="42"/>
        <v>0</v>
      </c>
      <c r="P190" s="37">
        <f t="shared" si="39"/>
        <v>0</v>
      </c>
      <c r="Q190" s="37">
        <f t="shared" si="40"/>
        <v>0</v>
      </c>
      <c r="R190" s="38">
        <f t="shared" si="43"/>
        <v>0</v>
      </c>
      <c r="S190" s="38">
        <f t="shared" si="44"/>
        <v>0</v>
      </c>
      <c r="T190" s="39">
        <f>IF(OR(E190="QS",B190=""),0,
VLOOKUP($S190,附表2_火險100RP地震非比例層調整係數!$B:$AF,MATCH($D190&amp;"a",附表2_火險100RP地震非比例層調整係數!$1:$1,0)-1,FALSE)
-IF($R190-1&lt;=0,0,VLOOKUP($R190-1,附表2_火險100RP地震非比例層調整係數!$B:$AF,MATCH($D190&amp;"a",附表2_火險100RP地震非比例層調整係數!$1:$1,0)-1,FALSE))
-VLOOKUP($S190,附表2_火險100RP地震非比例層調整係數!$B:$AF,MATCH($D190,附表2_火險100RP地震非比例層調整係數!$1:$1,0)-1,FALSE)*(S190/100-M190/G190)*100
-VLOOKUP($R190,附表2_火險100RP地震非比例層調整係數!$B:$AF,MATCH($D190,附表2_火險100RP地震非比例層調整係數!$1:$1,0)-1,FALSE)*(1-(R190/100-L190/G190)*100)
)</f>
        <v>0</v>
      </c>
      <c r="U190" s="39">
        <f>IF(OR(E190="QS",B190=""),0,
IF(C190="F",VLOOKUP($S190,附表2_火險200RP地震非比例層調整係數!$B:$AF,MATCH($D190&amp;"a",附表2_火險200RP地震非比例層調整係數!$1:$1,0)-1,FALSE)
-IF($R190-1&lt;=0,0,VLOOKUP($R190-1,附表2_火險200RP地震非比例層調整係數!$B:$AF,MATCH($D190&amp;"a",附表2_火險200RP地震非比例層調整係數!$1:$1,0)-1,FALSE))
-VLOOKUP($S190,附表2_火險200RP地震非比例層調整係數!$B:$AF,MATCH($D190,附表2_火險200RP地震非比例層調整係數!$1:$1,0)-1,FALSE)*(S190/100-M190/G190)*100
-VLOOKUP($R190,附表2_火險200RP地震非比例層調整係數!$B:$AF,MATCH($D190,附表2_火險200RP地震非比例層調整係數!$1:$1,0)-1,FALSE)*(1-(R190/100-L190/G190)*100),
IF(C190="E1",VLOOKUP($S190,附表2_工程險200RP地震非比例層調整係數!$B$1:$AF$101,MATCH($D190&amp;"a",附表2_工程險200RP地震非比例層調整係數!$1:$1,0)-1,FALSE)
-IF($R190-1&lt;=0,0,VLOOKUP($R190-1,附表2_工程險200RP地震非比例層調整係數!$B$1:$AF$101,MATCH($D190&amp;"a",附表2_工程險200RP地震非比例層調整係數!$1:$1,0)-1,FALSE))
-VLOOKUP($S190,附表2_工程險200RP地震非比例層調整係數!$B$1:$AF$101,MATCH($D190,附表2_工程險200RP地震非比例層調整係數!$1:$1,0)-1,FALSE)*(S190/100-M190/G190)*100
-VLOOKUP($R190,附表2_工程險200RP地震非比例層調整係數!$B$1:$AF$101,MATCH($D190,附表2_工程險200RP地震非比例層調整係數!$1:$1,0)-1,FALSE)*(1-(R190/100-L190/G190)*100),
IF(C190="E2",VLOOKUP($S190,附表2_工程險200RP地震非比例層調整係數!$B$111:$AF$211,MATCH($D190&amp;"a",附表2_工程險200RP地震非比例層調整係數!$1:$1,0)-1,FALSE)
-IF($R190-1&lt;=0,0,VLOOKUP($R190-1,附表2_工程險200RP地震非比例層調整係數!$B$111:$AF$211,MATCH($D190&amp;"a",附表2_工程險200RP地震非比例層調整係數!$1:$1,0)-1,FALSE))
-VLOOKUP($S190,附表2_工程險200RP地震非比例層調整係數!$B$111:$AF$211,MATCH($D190,附表2_工程險200RP地震非比例層調整係數!$1:$1,0)-1,FALSE)*(S190/100-M190/G190)*100
-VLOOKUP($R190,附表2_工程險200RP地震非比例層調整係數!$B$111:$AF$211,MATCH($D190,附表2_工程險200RP地震非比例層調整係數!$1:$1,0)-1,FALSE)*(1-(R190/100-L190/G190)*100),0))))</f>
        <v>0</v>
      </c>
      <c r="V190" s="40">
        <f t="shared" si="35"/>
        <v>0</v>
      </c>
      <c r="W190" s="40">
        <f t="shared" si="36"/>
        <v>0</v>
      </c>
      <c r="X190" s="40">
        <f t="shared" si="37"/>
        <v>0</v>
      </c>
      <c r="Y190" s="40">
        <f t="shared" si="38"/>
        <v>0</v>
      </c>
    </row>
    <row r="191" spans="1:25" s="8" customFormat="1" ht="15.75" x14ac:dyDescent="0.25">
      <c r="A191" s="32" t="str">
        <f t="shared" si="34"/>
        <v/>
      </c>
      <c r="B191" s="33"/>
      <c r="C191" s="33"/>
      <c r="D191" s="33"/>
      <c r="E191" s="34"/>
      <c r="F191" s="34"/>
      <c r="G191" s="35"/>
      <c r="H191" s="42"/>
      <c r="I191" s="42"/>
      <c r="J191" s="42"/>
      <c r="K191" s="42"/>
      <c r="L191" s="34"/>
      <c r="M191" s="34"/>
      <c r="N191" s="36">
        <f t="shared" si="41"/>
        <v>0</v>
      </c>
      <c r="O191" s="36">
        <f t="shared" si="42"/>
        <v>0</v>
      </c>
      <c r="P191" s="37">
        <f t="shared" si="39"/>
        <v>0</v>
      </c>
      <c r="Q191" s="37">
        <f t="shared" si="40"/>
        <v>0</v>
      </c>
      <c r="R191" s="38">
        <f t="shared" si="43"/>
        <v>0</v>
      </c>
      <c r="S191" s="38">
        <f t="shared" si="44"/>
        <v>0</v>
      </c>
      <c r="T191" s="39">
        <f>IF(OR(E191="QS",B191=""),0,
VLOOKUP($S191,附表2_火險100RP地震非比例層調整係數!$B:$AF,MATCH($D191&amp;"a",附表2_火險100RP地震非比例層調整係數!$1:$1,0)-1,FALSE)
-IF($R191-1&lt;=0,0,VLOOKUP($R191-1,附表2_火險100RP地震非比例層調整係數!$B:$AF,MATCH($D191&amp;"a",附表2_火險100RP地震非比例層調整係數!$1:$1,0)-1,FALSE))
-VLOOKUP($S191,附表2_火險100RP地震非比例層調整係數!$B:$AF,MATCH($D191,附表2_火險100RP地震非比例層調整係數!$1:$1,0)-1,FALSE)*(S191/100-M191/G191)*100
-VLOOKUP($R191,附表2_火險100RP地震非比例層調整係數!$B:$AF,MATCH($D191,附表2_火險100RP地震非比例層調整係數!$1:$1,0)-1,FALSE)*(1-(R191/100-L191/G191)*100)
)</f>
        <v>0</v>
      </c>
      <c r="U191" s="39">
        <f>IF(OR(E191="QS",B191=""),0,
IF(C191="F",VLOOKUP($S191,附表2_火險200RP地震非比例層調整係數!$B:$AF,MATCH($D191&amp;"a",附表2_火險200RP地震非比例層調整係數!$1:$1,0)-1,FALSE)
-IF($R191-1&lt;=0,0,VLOOKUP($R191-1,附表2_火險200RP地震非比例層調整係數!$B:$AF,MATCH($D191&amp;"a",附表2_火險200RP地震非比例層調整係數!$1:$1,0)-1,FALSE))
-VLOOKUP($S191,附表2_火險200RP地震非比例層調整係數!$B:$AF,MATCH($D191,附表2_火險200RP地震非比例層調整係數!$1:$1,0)-1,FALSE)*(S191/100-M191/G191)*100
-VLOOKUP($R191,附表2_火險200RP地震非比例層調整係數!$B:$AF,MATCH($D191,附表2_火險200RP地震非比例層調整係數!$1:$1,0)-1,FALSE)*(1-(R191/100-L191/G191)*100),
IF(C191="E1",VLOOKUP($S191,附表2_工程險200RP地震非比例層調整係數!$B$1:$AF$101,MATCH($D191&amp;"a",附表2_工程險200RP地震非比例層調整係數!$1:$1,0)-1,FALSE)
-IF($R191-1&lt;=0,0,VLOOKUP($R191-1,附表2_工程險200RP地震非比例層調整係數!$B$1:$AF$101,MATCH($D191&amp;"a",附表2_工程險200RP地震非比例層調整係數!$1:$1,0)-1,FALSE))
-VLOOKUP($S191,附表2_工程險200RP地震非比例層調整係數!$B$1:$AF$101,MATCH($D191,附表2_工程險200RP地震非比例層調整係數!$1:$1,0)-1,FALSE)*(S191/100-M191/G191)*100
-VLOOKUP($R191,附表2_工程險200RP地震非比例層調整係數!$B$1:$AF$101,MATCH($D191,附表2_工程險200RP地震非比例層調整係數!$1:$1,0)-1,FALSE)*(1-(R191/100-L191/G191)*100),
IF(C191="E2",VLOOKUP($S191,附表2_工程險200RP地震非比例層調整係數!$B$111:$AF$211,MATCH($D191&amp;"a",附表2_工程險200RP地震非比例層調整係數!$1:$1,0)-1,FALSE)
-IF($R191-1&lt;=0,0,VLOOKUP($R191-1,附表2_工程險200RP地震非比例層調整係數!$B$111:$AF$211,MATCH($D191&amp;"a",附表2_工程險200RP地震非比例層調整係數!$1:$1,0)-1,FALSE))
-VLOOKUP($S191,附表2_工程險200RP地震非比例層調整係數!$B$111:$AF$211,MATCH($D191,附表2_工程險200RP地震非比例層調整係數!$1:$1,0)-1,FALSE)*(S191/100-M191/G191)*100
-VLOOKUP($R191,附表2_工程險200RP地震非比例層調整係數!$B$111:$AF$211,MATCH($D191,附表2_工程險200RP地震非比例層調整係數!$1:$1,0)-1,FALSE)*(1-(R191/100-L191/G191)*100),0))))</f>
        <v>0</v>
      </c>
      <c r="V191" s="40">
        <f t="shared" si="35"/>
        <v>0</v>
      </c>
      <c r="W191" s="40">
        <f t="shared" si="36"/>
        <v>0</v>
      </c>
      <c r="X191" s="40">
        <f t="shared" si="37"/>
        <v>0</v>
      </c>
      <c r="Y191" s="40">
        <f t="shared" si="38"/>
        <v>0</v>
      </c>
    </row>
    <row r="192" spans="1:25" s="8" customFormat="1" ht="15.75" x14ac:dyDescent="0.25">
      <c r="A192" s="32" t="str">
        <f t="shared" si="34"/>
        <v/>
      </c>
      <c r="B192" s="33"/>
      <c r="C192" s="33"/>
      <c r="D192" s="33"/>
      <c r="E192" s="34"/>
      <c r="F192" s="34"/>
      <c r="G192" s="35"/>
      <c r="H192" s="42"/>
      <c r="I192" s="42"/>
      <c r="J192" s="42"/>
      <c r="K192" s="42"/>
      <c r="L192" s="34"/>
      <c r="M192" s="34"/>
      <c r="N192" s="36">
        <f t="shared" si="41"/>
        <v>0</v>
      </c>
      <c r="O192" s="36">
        <f t="shared" si="42"/>
        <v>0</v>
      </c>
      <c r="P192" s="37">
        <f t="shared" si="39"/>
        <v>0</v>
      </c>
      <c r="Q192" s="37">
        <f t="shared" si="40"/>
        <v>0</v>
      </c>
      <c r="R192" s="38">
        <f t="shared" si="43"/>
        <v>0</v>
      </c>
      <c r="S192" s="38">
        <f t="shared" si="44"/>
        <v>0</v>
      </c>
      <c r="T192" s="39">
        <f>IF(OR(E192="QS",B192=""),0,
VLOOKUP($S192,附表2_火險100RP地震非比例層調整係數!$B:$AF,MATCH($D192&amp;"a",附表2_火險100RP地震非比例層調整係數!$1:$1,0)-1,FALSE)
-IF($R192-1&lt;=0,0,VLOOKUP($R192-1,附表2_火險100RP地震非比例層調整係數!$B:$AF,MATCH($D192&amp;"a",附表2_火險100RP地震非比例層調整係數!$1:$1,0)-1,FALSE))
-VLOOKUP($S192,附表2_火險100RP地震非比例層調整係數!$B:$AF,MATCH($D192,附表2_火險100RP地震非比例層調整係數!$1:$1,0)-1,FALSE)*(S192/100-M192/G192)*100
-VLOOKUP($R192,附表2_火險100RP地震非比例層調整係數!$B:$AF,MATCH($D192,附表2_火險100RP地震非比例層調整係數!$1:$1,0)-1,FALSE)*(1-(R192/100-L192/G192)*100)
)</f>
        <v>0</v>
      </c>
      <c r="U192" s="39">
        <f>IF(OR(E192="QS",B192=""),0,
IF(C192="F",VLOOKUP($S192,附表2_火險200RP地震非比例層調整係數!$B:$AF,MATCH($D192&amp;"a",附表2_火險200RP地震非比例層調整係數!$1:$1,0)-1,FALSE)
-IF($R192-1&lt;=0,0,VLOOKUP($R192-1,附表2_火險200RP地震非比例層調整係數!$B:$AF,MATCH($D192&amp;"a",附表2_火險200RP地震非比例層調整係數!$1:$1,0)-1,FALSE))
-VLOOKUP($S192,附表2_火險200RP地震非比例層調整係數!$B:$AF,MATCH($D192,附表2_火險200RP地震非比例層調整係數!$1:$1,0)-1,FALSE)*(S192/100-M192/G192)*100
-VLOOKUP($R192,附表2_火險200RP地震非比例層調整係數!$B:$AF,MATCH($D192,附表2_火險200RP地震非比例層調整係數!$1:$1,0)-1,FALSE)*(1-(R192/100-L192/G192)*100),
IF(C192="E1",VLOOKUP($S192,附表2_工程險200RP地震非比例層調整係數!$B$1:$AF$101,MATCH($D192&amp;"a",附表2_工程險200RP地震非比例層調整係數!$1:$1,0)-1,FALSE)
-IF($R192-1&lt;=0,0,VLOOKUP($R192-1,附表2_工程險200RP地震非比例層調整係數!$B$1:$AF$101,MATCH($D192&amp;"a",附表2_工程險200RP地震非比例層調整係數!$1:$1,0)-1,FALSE))
-VLOOKUP($S192,附表2_工程險200RP地震非比例層調整係數!$B$1:$AF$101,MATCH($D192,附表2_工程險200RP地震非比例層調整係數!$1:$1,0)-1,FALSE)*(S192/100-M192/G192)*100
-VLOOKUP($R192,附表2_工程險200RP地震非比例層調整係數!$B$1:$AF$101,MATCH($D192,附表2_工程險200RP地震非比例層調整係數!$1:$1,0)-1,FALSE)*(1-(R192/100-L192/G192)*100),
IF(C192="E2",VLOOKUP($S192,附表2_工程險200RP地震非比例層調整係數!$B$111:$AF$211,MATCH($D192&amp;"a",附表2_工程險200RP地震非比例層調整係數!$1:$1,0)-1,FALSE)
-IF($R192-1&lt;=0,0,VLOOKUP($R192-1,附表2_工程險200RP地震非比例層調整係數!$B$111:$AF$211,MATCH($D192&amp;"a",附表2_工程險200RP地震非比例層調整係數!$1:$1,0)-1,FALSE))
-VLOOKUP($S192,附表2_工程險200RP地震非比例層調整係數!$B$111:$AF$211,MATCH($D192,附表2_工程險200RP地震非比例層調整係數!$1:$1,0)-1,FALSE)*(S192/100-M192/G192)*100
-VLOOKUP($R192,附表2_工程險200RP地震非比例層調整係數!$B$111:$AF$211,MATCH($D192,附表2_工程險200RP地震非比例層調整係數!$1:$1,0)-1,FALSE)*(1-(R192/100-L192/G192)*100),0))))</f>
        <v>0</v>
      </c>
      <c r="V192" s="40">
        <f t="shared" si="35"/>
        <v>0</v>
      </c>
      <c r="W192" s="40">
        <f t="shared" si="36"/>
        <v>0</v>
      </c>
      <c r="X192" s="40">
        <f t="shared" si="37"/>
        <v>0</v>
      </c>
      <c r="Y192" s="40">
        <f t="shared" si="38"/>
        <v>0</v>
      </c>
    </row>
    <row r="193" spans="1:25" s="8" customFormat="1" ht="15.75" x14ac:dyDescent="0.25">
      <c r="A193" s="32" t="str">
        <f t="shared" si="34"/>
        <v/>
      </c>
      <c r="B193" s="33"/>
      <c r="C193" s="33"/>
      <c r="D193" s="33"/>
      <c r="E193" s="34"/>
      <c r="F193" s="34"/>
      <c r="G193" s="35"/>
      <c r="H193" s="42"/>
      <c r="I193" s="42"/>
      <c r="J193" s="42"/>
      <c r="K193" s="42"/>
      <c r="L193" s="34"/>
      <c r="M193" s="34"/>
      <c r="N193" s="36">
        <f t="shared" si="41"/>
        <v>0</v>
      </c>
      <c r="O193" s="36">
        <f t="shared" si="42"/>
        <v>0</v>
      </c>
      <c r="P193" s="37">
        <f t="shared" si="39"/>
        <v>0</v>
      </c>
      <c r="Q193" s="37">
        <f t="shared" si="40"/>
        <v>0</v>
      </c>
      <c r="R193" s="38">
        <f t="shared" si="43"/>
        <v>0</v>
      </c>
      <c r="S193" s="38">
        <f t="shared" si="44"/>
        <v>0</v>
      </c>
      <c r="T193" s="39">
        <f>IF(OR(E193="QS",B193=""),0,
VLOOKUP($S193,附表2_火險100RP地震非比例層調整係數!$B:$AF,MATCH($D193&amp;"a",附表2_火險100RP地震非比例層調整係數!$1:$1,0)-1,FALSE)
-IF($R193-1&lt;=0,0,VLOOKUP($R193-1,附表2_火險100RP地震非比例層調整係數!$B:$AF,MATCH($D193&amp;"a",附表2_火險100RP地震非比例層調整係數!$1:$1,0)-1,FALSE))
-VLOOKUP($S193,附表2_火險100RP地震非比例層調整係數!$B:$AF,MATCH($D193,附表2_火險100RP地震非比例層調整係數!$1:$1,0)-1,FALSE)*(S193/100-M193/G193)*100
-VLOOKUP($R193,附表2_火險100RP地震非比例層調整係數!$B:$AF,MATCH($D193,附表2_火險100RP地震非比例層調整係數!$1:$1,0)-1,FALSE)*(1-(R193/100-L193/G193)*100)
)</f>
        <v>0</v>
      </c>
      <c r="U193" s="39">
        <f>IF(OR(E193="QS",B193=""),0,
IF(C193="F",VLOOKUP($S193,附表2_火險200RP地震非比例層調整係數!$B:$AF,MATCH($D193&amp;"a",附表2_火險200RP地震非比例層調整係數!$1:$1,0)-1,FALSE)
-IF($R193-1&lt;=0,0,VLOOKUP($R193-1,附表2_火險200RP地震非比例層調整係數!$B:$AF,MATCH($D193&amp;"a",附表2_火險200RP地震非比例層調整係數!$1:$1,0)-1,FALSE))
-VLOOKUP($S193,附表2_火險200RP地震非比例層調整係數!$B:$AF,MATCH($D193,附表2_火險200RP地震非比例層調整係數!$1:$1,0)-1,FALSE)*(S193/100-M193/G193)*100
-VLOOKUP($R193,附表2_火險200RP地震非比例層調整係數!$B:$AF,MATCH($D193,附表2_火險200RP地震非比例層調整係數!$1:$1,0)-1,FALSE)*(1-(R193/100-L193/G193)*100),
IF(C193="E1",VLOOKUP($S193,附表2_工程險200RP地震非比例層調整係數!$B$1:$AF$101,MATCH($D193&amp;"a",附表2_工程險200RP地震非比例層調整係數!$1:$1,0)-1,FALSE)
-IF($R193-1&lt;=0,0,VLOOKUP($R193-1,附表2_工程險200RP地震非比例層調整係數!$B$1:$AF$101,MATCH($D193&amp;"a",附表2_工程險200RP地震非比例層調整係數!$1:$1,0)-1,FALSE))
-VLOOKUP($S193,附表2_工程險200RP地震非比例層調整係數!$B$1:$AF$101,MATCH($D193,附表2_工程險200RP地震非比例層調整係數!$1:$1,0)-1,FALSE)*(S193/100-M193/G193)*100
-VLOOKUP($R193,附表2_工程險200RP地震非比例層調整係數!$B$1:$AF$101,MATCH($D193,附表2_工程險200RP地震非比例層調整係數!$1:$1,0)-1,FALSE)*(1-(R193/100-L193/G193)*100),
IF(C193="E2",VLOOKUP($S193,附表2_工程險200RP地震非比例層調整係數!$B$111:$AF$211,MATCH($D193&amp;"a",附表2_工程險200RP地震非比例層調整係數!$1:$1,0)-1,FALSE)
-IF($R193-1&lt;=0,0,VLOOKUP($R193-1,附表2_工程險200RP地震非比例層調整係數!$B$111:$AF$211,MATCH($D193&amp;"a",附表2_工程險200RP地震非比例層調整係數!$1:$1,0)-1,FALSE))
-VLOOKUP($S193,附表2_工程險200RP地震非比例層調整係數!$B$111:$AF$211,MATCH($D193,附表2_工程險200RP地震非比例層調整係數!$1:$1,0)-1,FALSE)*(S193/100-M193/G193)*100
-VLOOKUP($R193,附表2_工程險200RP地震非比例層調整係數!$B$111:$AF$211,MATCH($D193,附表2_工程險200RP地震非比例層調整係數!$1:$1,0)-1,FALSE)*(1-(R193/100-L193/G193)*100),0))))</f>
        <v>0</v>
      </c>
      <c r="V193" s="40">
        <f t="shared" si="35"/>
        <v>0</v>
      </c>
      <c r="W193" s="40">
        <f t="shared" si="36"/>
        <v>0</v>
      </c>
      <c r="X193" s="40">
        <f t="shared" si="37"/>
        <v>0</v>
      </c>
      <c r="Y193" s="40">
        <f t="shared" si="38"/>
        <v>0</v>
      </c>
    </row>
    <row r="194" spans="1:25" s="8" customFormat="1" ht="15.75" x14ac:dyDescent="0.25">
      <c r="A194" s="32" t="str">
        <f t="shared" si="34"/>
        <v/>
      </c>
      <c r="B194" s="33"/>
      <c r="C194" s="33"/>
      <c r="D194" s="33"/>
      <c r="E194" s="34"/>
      <c r="F194" s="34"/>
      <c r="G194" s="35"/>
      <c r="H194" s="42"/>
      <c r="I194" s="42"/>
      <c r="J194" s="42"/>
      <c r="K194" s="42"/>
      <c r="L194" s="34"/>
      <c r="M194" s="34"/>
      <c r="N194" s="36">
        <f t="shared" si="41"/>
        <v>0</v>
      </c>
      <c r="O194" s="36">
        <f t="shared" si="42"/>
        <v>0</v>
      </c>
      <c r="P194" s="37">
        <f t="shared" si="39"/>
        <v>0</v>
      </c>
      <c r="Q194" s="37">
        <f t="shared" si="40"/>
        <v>0</v>
      </c>
      <c r="R194" s="38">
        <f t="shared" si="43"/>
        <v>0</v>
      </c>
      <c r="S194" s="38">
        <f t="shared" si="44"/>
        <v>0</v>
      </c>
      <c r="T194" s="39">
        <f>IF(OR(E194="QS",B194=""),0,
VLOOKUP($S194,附表2_火險100RP地震非比例層調整係數!$B:$AF,MATCH($D194&amp;"a",附表2_火險100RP地震非比例層調整係數!$1:$1,0)-1,FALSE)
-IF($R194-1&lt;=0,0,VLOOKUP($R194-1,附表2_火險100RP地震非比例層調整係數!$B:$AF,MATCH($D194&amp;"a",附表2_火險100RP地震非比例層調整係數!$1:$1,0)-1,FALSE))
-VLOOKUP($S194,附表2_火險100RP地震非比例層調整係數!$B:$AF,MATCH($D194,附表2_火險100RP地震非比例層調整係數!$1:$1,0)-1,FALSE)*(S194/100-M194/G194)*100
-VLOOKUP($R194,附表2_火險100RP地震非比例層調整係數!$B:$AF,MATCH($D194,附表2_火險100RP地震非比例層調整係數!$1:$1,0)-1,FALSE)*(1-(R194/100-L194/G194)*100)
)</f>
        <v>0</v>
      </c>
      <c r="U194" s="39">
        <f>IF(OR(E194="QS",B194=""),0,
IF(C194="F",VLOOKUP($S194,附表2_火險200RP地震非比例層調整係數!$B:$AF,MATCH($D194&amp;"a",附表2_火險200RP地震非比例層調整係數!$1:$1,0)-1,FALSE)
-IF($R194-1&lt;=0,0,VLOOKUP($R194-1,附表2_火險200RP地震非比例層調整係數!$B:$AF,MATCH($D194&amp;"a",附表2_火險200RP地震非比例層調整係數!$1:$1,0)-1,FALSE))
-VLOOKUP($S194,附表2_火險200RP地震非比例層調整係數!$B:$AF,MATCH($D194,附表2_火險200RP地震非比例層調整係數!$1:$1,0)-1,FALSE)*(S194/100-M194/G194)*100
-VLOOKUP($R194,附表2_火險200RP地震非比例層調整係數!$B:$AF,MATCH($D194,附表2_火險200RP地震非比例層調整係數!$1:$1,0)-1,FALSE)*(1-(R194/100-L194/G194)*100),
IF(C194="E1",VLOOKUP($S194,附表2_工程險200RP地震非比例層調整係數!$B$1:$AF$101,MATCH($D194&amp;"a",附表2_工程險200RP地震非比例層調整係數!$1:$1,0)-1,FALSE)
-IF($R194-1&lt;=0,0,VLOOKUP($R194-1,附表2_工程險200RP地震非比例層調整係數!$B$1:$AF$101,MATCH($D194&amp;"a",附表2_工程險200RP地震非比例層調整係數!$1:$1,0)-1,FALSE))
-VLOOKUP($S194,附表2_工程險200RP地震非比例層調整係數!$B$1:$AF$101,MATCH($D194,附表2_工程險200RP地震非比例層調整係數!$1:$1,0)-1,FALSE)*(S194/100-M194/G194)*100
-VLOOKUP($R194,附表2_工程險200RP地震非比例層調整係數!$B$1:$AF$101,MATCH($D194,附表2_工程險200RP地震非比例層調整係數!$1:$1,0)-1,FALSE)*(1-(R194/100-L194/G194)*100),
IF(C194="E2",VLOOKUP($S194,附表2_工程險200RP地震非比例層調整係數!$B$111:$AF$211,MATCH($D194&amp;"a",附表2_工程險200RP地震非比例層調整係數!$1:$1,0)-1,FALSE)
-IF($R194-1&lt;=0,0,VLOOKUP($R194-1,附表2_工程險200RP地震非比例層調整係數!$B$111:$AF$211,MATCH($D194&amp;"a",附表2_工程險200RP地震非比例層調整係數!$1:$1,0)-1,FALSE))
-VLOOKUP($S194,附表2_工程險200RP地震非比例層調整係數!$B$111:$AF$211,MATCH($D194,附表2_工程險200RP地震非比例層調整係數!$1:$1,0)-1,FALSE)*(S194/100-M194/G194)*100
-VLOOKUP($R194,附表2_工程險200RP地震非比例層調整係數!$B$111:$AF$211,MATCH($D194,附表2_工程險200RP地震非比例層調整係數!$1:$1,0)-1,FALSE)*(1-(R194/100-L194/G194)*100),0))))</f>
        <v>0</v>
      </c>
      <c r="V194" s="40">
        <f t="shared" si="35"/>
        <v>0</v>
      </c>
      <c r="W194" s="40">
        <f t="shared" si="36"/>
        <v>0</v>
      </c>
      <c r="X194" s="40">
        <f t="shared" si="37"/>
        <v>0</v>
      </c>
      <c r="Y194" s="40">
        <f t="shared" si="38"/>
        <v>0</v>
      </c>
    </row>
    <row r="195" spans="1:25" s="8" customFormat="1" ht="15.75" x14ac:dyDescent="0.25">
      <c r="A195" s="32" t="str">
        <f t="shared" si="34"/>
        <v/>
      </c>
      <c r="B195" s="33"/>
      <c r="C195" s="33"/>
      <c r="D195" s="33"/>
      <c r="E195" s="34"/>
      <c r="F195" s="34"/>
      <c r="G195" s="35"/>
      <c r="H195" s="42"/>
      <c r="I195" s="42"/>
      <c r="J195" s="42"/>
      <c r="K195" s="42"/>
      <c r="L195" s="34"/>
      <c r="M195" s="34"/>
      <c r="N195" s="36">
        <f t="shared" ref="N195:N200" si="45">IF(E195="QS",F195*H195,0)</f>
        <v>0</v>
      </c>
      <c r="O195" s="36">
        <f t="shared" ref="O195:O200" si="46">IF(E195="QS",F195*I195,0)</f>
        <v>0</v>
      </c>
      <c r="P195" s="37">
        <f t="shared" si="39"/>
        <v>0</v>
      </c>
      <c r="Q195" s="37">
        <f t="shared" si="40"/>
        <v>0</v>
      </c>
      <c r="R195" s="38">
        <f t="shared" ref="R195:R200" si="47">IF(OR(E195="QS",B195=""),0,CEILING((L195+1)/G195*100,1))</f>
        <v>0</v>
      </c>
      <c r="S195" s="38">
        <f t="shared" ref="S195:S200" si="48">IF(OR(E195="QS",B195=""),0,CEILING(M195/G195*100,1))</f>
        <v>0</v>
      </c>
      <c r="T195" s="39">
        <f>IF(OR(E195="QS",B195=""),0,
VLOOKUP($S195,附表2_火險100RP地震非比例層調整係數!$B:$AF,MATCH($D195&amp;"a",附表2_火險100RP地震非比例層調整係數!$1:$1,0)-1,FALSE)
-IF($R195-1&lt;=0,0,VLOOKUP($R195-1,附表2_火險100RP地震非比例層調整係數!$B:$AF,MATCH($D195&amp;"a",附表2_火險100RP地震非比例層調整係數!$1:$1,0)-1,FALSE))
-VLOOKUP($S195,附表2_火險100RP地震非比例層調整係數!$B:$AF,MATCH($D195,附表2_火險100RP地震非比例層調整係數!$1:$1,0)-1,FALSE)*(S195/100-M195/G195)*100
-VLOOKUP($R195,附表2_火險100RP地震非比例層調整係數!$B:$AF,MATCH($D195,附表2_火險100RP地震非比例層調整係數!$1:$1,0)-1,FALSE)*(1-(R195/100-L195/G195)*100)
)</f>
        <v>0</v>
      </c>
      <c r="U195" s="39">
        <f>IF(OR(E195="QS",B195=""),0,
IF(C195="F",VLOOKUP($S195,附表2_火險200RP地震非比例層調整係數!$B:$AF,MATCH($D195&amp;"a",附表2_火險200RP地震非比例層調整係數!$1:$1,0)-1,FALSE)
-IF($R195-1&lt;=0,0,VLOOKUP($R195-1,附表2_火險200RP地震非比例層調整係數!$B:$AF,MATCH($D195&amp;"a",附表2_火險200RP地震非比例層調整係數!$1:$1,0)-1,FALSE))
-VLOOKUP($S195,附表2_火險200RP地震非比例層調整係數!$B:$AF,MATCH($D195,附表2_火險200RP地震非比例層調整係數!$1:$1,0)-1,FALSE)*(S195/100-M195/G195)*100
-VLOOKUP($R195,附表2_火險200RP地震非比例層調整係數!$B:$AF,MATCH($D195,附表2_火險200RP地震非比例層調整係數!$1:$1,0)-1,FALSE)*(1-(R195/100-L195/G195)*100),
IF(C195="E1",VLOOKUP($S195,附表2_工程險200RP地震非比例層調整係數!$B$1:$AF$101,MATCH($D195&amp;"a",附表2_工程險200RP地震非比例層調整係數!$1:$1,0)-1,FALSE)
-IF($R195-1&lt;=0,0,VLOOKUP($R195-1,附表2_工程險200RP地震非比例層調整係數!$B$1:$AF$101,MATCH($D195&amp;"a",附表2_工程險200RP地震非比例層調整係數!$1:$1,0)-1,FALSE))
-VLOOKUP($S195,附表2_工程險200RP地震非比例層調整係數!$B$1:$AF$101,MATCH($D195,附表2_工程險200RP地震非比例層調整係數!$1:$1,0)-1,FALSE)*(S195/100-M195/G195)*100
-VLOOKUP($R195,附表2_工程險200RP地震非比例層調整係數!$B$1:$AF$101,MATCH($D195,附表2_工程險200RP地震非比例層調整係數!$1:$1,0)-1,FALSE)*(1-(R195/100-L195/G195)*100),
IF(C195="E2",VLOOKUP($S195,附表2_工程險200RP地震非比例層調整係數!$B$111:$AF$211,MATCH($D195&amp;"a",附表2_工程險200RP地震非比例層調整係數!$1:$1,0)-1,FALSE)
-IF($R195-1&lt;=0,0,VLOOKUP($R195-1,附表2_工程險200RP地震非比例層調整係數!$B$111:$AF$211,MATCH($D195&amp;"a",附表2_工程險200RP地震非比例層調整係數!$1:$1,0)-1,FALSE))
-VLOOKUP($S195,附表2_工程險200RP地震非比例層調整係數!$B$111:$AF$211,MATCH($D195,附表2_工程險200RP地震非比例層調整係數!$1:$1,0)-1,FALSE)*(S195/100-M195/G195)*100
-VLOOKUP($R195,附表2_工程險200RP地震非比例層調整係數!$B$111:$AF$211,MATCH($D195,附表2_工程險200RP地震非比例層調整係數!$1:$1,0)-1,FALSE)*(1-(R195/100-L195/G195)*100),0))))</f>
        <v>0</v>
      </c>
      <c r="V195" s="40">
        <f t="shared" si="35"/>
        <v>0</v>
      </c>
      <c r="W195" s="40">
        <f t="shared" si="36"/>
        <v>0</v>
      </c>
      <c r="X195" s="40">
        <f t="shared" si="37"/>
        <v>0</v>
      </c>
      <c r="Y195" s="40">
        <f t="shared" si="38"/>
        <v>0</v>
      </c>
    </row>
    <row r="196" spans="1:25" s="8" customFormat="1" ht="15.75" x14ac:dyDescent="0.25">
      <c r="A196" s="32" t="str">
        <f t="shared" ref="A196:A200" si="49">C196&amp;D196&amp;LEFT(E196,1)</f>
        <v/>
      </c>
      <c r="B196" s="33"/>
      <c r="C196" s="33"/>
      <c r="D196" s="33"/>
      <c r="E196" s="34"/>
      <c r="F196" s="34"/>
      <c r="G196" s="35"/>
      <c r="H196" s="42"/>
      <c r="I196" s="42"/>
      <c r="J196" s="42"/>
      <c r="K196" s="42"/>
      <c r="L196" s="34"/>
      <c r="M196" s="34"/>
      <c r="N196" s="36">
        <f t="shared" si="45"/>
        <v>0</v>
      </c>
      <c r="O196" s="36">
        <f t="shared" si="46"/>
        <v>0</v>
      </c>
      <c r="P196" s="37">
        <f t="shared" si="39"/>
        <v>0</v>
      </c>
      <c r="Q196" s="37">
        <f t="shared" si="40"/>
        <v>0</v>
      </c>
      <c r="R196" s="38">
        <f t="shared" si="47"/>
        <v>0</v>
      </c>
      <c r="S196" s="38">
        <f t="shared" si="48"/>
        <v>0</v>
      </c>
      <c r="T196" s="39">
        <f>IF(OR(E196="QS",B196=""),0,
VLOOKUP($S196,附表2_火險100RP地震非比例層調整係數!$B:$AF,MATCH($D196&amp;"a",附表2_火險100RP地震非比例層調整係數!$1:$1,0)-1,FALSE)
-IF($R196-1&lt;=0,0,VLOOKUP($R196-1,附表2_火險100RP地震非比例層調整係數!$B:$AF,MATCH($D196&amp;"a",附表2_火險100RP地震非比例層調整係數!$1:$1,0)-1,FALSE))
-VLOOKUP($S196,附表2_火險100RP地震非比例層調整係數!$B:$AF,MATCH($D196,附表2_火險100RP地震非比例層調整係數!$1:$1,0)-1,FALSE)*(S196/100-M196/G196)*100
-VLOOKUP($R196,附表2_火險100RP地震非比例層調整係數!$B:$AF,MATCH($D196,附表2_火險100RP地震非比例層調整係數!$1:$1,0)-1,FALSE)*(1-(R196/100-L196/G196)*100)
)</f>
        <v>0</v>
      </c>
      <c r="U196" s="39">
        <f>IF(OR(E196="QS",B196=""),0,
IF(C196="F",VLOOKUP($S196,附表2_火險200RP地震非比例層調整係數!$B:$AF,MATCH($D196&amp;"a",附表2_火險200RP地震非比例層調整係數!$1:$1,0)-1,FALSE)
-IF($R196-1&lt;=0,0,VLOOKUP($R196-1,附表2_火險200RP地震非比例層調整係數!$B:$AF,MATCH($D196&amp;"a",附表2_火險200RP地震非比例層調整係數!$1:$1,0)-1,FALSE))
-VLOOKUP($S196,附表2_火險200RP地震非比例層調整係數!$B:$AF,MATCH($D196,附表2_火險200RP地震非比例層調整係數!$1:$1,0)-1,FALSE)*(S196/100-M196/G196)*100
-VLOOKUP($R196,附表2_火險200RP地震非比例層調整係數!$B:$AF,MATCH($D196,附表2_火險200RP地震非比例層調整係數!$1:$1,0)-1,FALSE)*(1-(R196/100-L196/G196)*100),
IF(C196="E1",VLOOKUP($S196,附表2_工程險200RP地震非比例層調整係數!$B$1:$AF$101,MATCH($D196&amp;"a",附表2_工程險200RP地震非比例層調整係數!$1:$1,0)-1,FALSE)
-IF($R196-1&lt;=0,0,VLOOKUP($R196-1,附表2_工程險200RP地震非比例層調整係數!$B$1:$AF$101,MATCH($D196&amp;"a",附表2_工程險200RP地震非比例層調整係數!$1:$1,0)-1,FALSE))
-VLOOKUP($S196,附表2_工程險200RP地震非比例層調整係數!$B$1:$AF$101,MATCH($D196,附表2_工程險200RP地震非比例層調整係數!$1:$1,0)-1,FALSE)*(S196/100-M196/G196)*100
-VLOOKUP($R196,附表2_工程險200RP地震非比例層調整係數!$B$1:$AF$101,MATCH($D196,附表2_工程險200RP地震非比例層調整係數!$1:$1,0)-1,FALSE)*(1-(R196/100-L196/G196)*100),
IF(C196="E2",VLOOKUP($S196,附表2_工程險200RP地震非比例層調整係數!$B$111:$AF$211,MATCH($D196&amp;"a",附表2_工程險200RP地震非比例層調整係數!$1:$1,0)-1,FALSE)
-IF($R196-1&lt;=0,0,VLOOKUP($R196-1,附表2_工程險200RP地震非比例層調整係數!$B$111:$AF$211,MATCH($D196&amp;"a",附表2_工程險200RP地震非比例層調整係數!$1:$1,0)-1,FALSE))
-VLOOKUP($S196,附表2_工程險200RP地震非比例層調整係數!$B$111:$AF$211,MATCH($D196,附表2_工程險200RP地震非比例層調整係數!$1:$1,0)-1,FALSE)*(S196/100-M196/G196)*100
-VLOOKUP($R196,附表2_工程險200RP地震非比例層調整係數!$B$111:$AF$211,MATCH($D196,附表2_工程險200RP地震非比例層調整係數!$1:$1,0)-1,FALSE)*(1-(R196/100-L196/G196)*100),0))))</f>
        <v>0</v>
      </c>
      <c r="V196" s="40">
        <f>G196*T196*P196</f>
        <v>0</v>
      </c>
      <c r="W196" s="40">
        <f>G196*U196*P196</f>
        <v>0</v>
      </c>
      <c r="X196" s="40">
        <f>G196*T196*Q196</f>
        <v>0</v>
      </c>
      <c r="Y196" s="40">
        <f>G196*U196*Q196</f>
        <v>0</v>
      </c>
    </row>
    <row r="197" spans="1:25" s="8" customFormat="1" ht="15.75" x14ac:dyDescent="0.25">
      <c r="A197" s="32" t="str">
        <f t="shared" si="49"/>
        <v/>
      </c>
      <c r="B197" s="33"/>
      <c r="C197" s="33"/>
      <c r="D197" s="33"/>
      <c r="E197" s="34"/>
      <c r="F197" s="34"/>
      <c r="G197" s="35"/>
      <c r="H197" s="42"/>
      <c r="I197" s="42"/>
      <c r="J197" s="42"/>
      <c r="K197" s="42"/>
      <c r="L197" s="34"/>
      <c r="M197" s="34"/>
      <c r="N197" s="36">
        <f t="shared" si="45"/>
        <v>0</v>
      </c>
      <c r="O197" s="36">
        <f t="shared" si="46"/>
        <v>0</v>
      </c>
      <c r="P197" s="37">
        <f t="shared" si="39"/>
        <v>0</v>
      </c>
      <c r="Q197" s="37">
        <f t="shared" si="40"/>
        <v>0</v>
      </c>
      <c r="R197" s="38">
        <f t="shared" si="47"/>
        <v>0</v>
      </c>
      <c r="S197" s="38">
        <f t="shared" si="48"/>
        <v>0</v>
      </c>
      <c r="T197" s="39">
        <f>IF(OR(E197="QS",B197=""),0,
VLOOKUP($S197,附表2_火險100RP地震非比例層調整係數!$B:$AF,MATCH($D197&amp;"a",附表2_火險100RP地震非比例層調整係數!$1:$1,0)-1,FALSE)
-IF($R197-1&lt;=0,0,VLOOKUP($R197-1,附表2_火險100RP地震非比例層調整係數!$B:$AF,MATCH($D197&amp;"a",附表2_火險100RP地震非比例層調整係數!$1:$1,0)-1,FALSE))
-VLOOKUP($S197,附表2_火險100RP地震非比例層調整係數!$B:$AF,MATCH($D197,附表2_火險100RP地震非比例層調整係數!$1:$1,0)-1,FALSE)*(S197/100-M197/G197)*100
-VLOOKUP($R197,附表2_火險100RP地震非比例層調整係數!$B:$AF,MATCH($D197,附表2_火險100RP地震非比例層調整係數!$1:$1,0)-1,FALSE)*(1-(R197/100-L197/G197)*100)
)</f>
        <v>0</v>
      </c>
      <c r="U197" s="39">
        <f>IF(OR(E197="QS",B197=""),0,
IF(C197="F",VLOOKUP($S197,附表2_火險200RP地震非比例層調整係數!$B:$AF,MATCH($D197&amp;"a",附表2_火險200RP地震非比例層調整係數!$1:$1,0)-1,FALSE)
-IF($R197-1&lt;=0,0,VLOOKUP($R197-1,附表2_火險200RP地震非比例層調整係數!$B:$AF,MATCH($D197&amp;"a",附表2_火險200RP地震非比例層調整係數!$1:$1,0)-1,FALSE))
-VLOOKUP($S197,附表2_火險200RP地震非比例層調整係數!$B:$AF,MATCH($D197,附表2_火險200RP地震非比例層調整係數!$1:$1,0)-1,FALSE)*(S197/100-M197/G197)*100
-VLOOKUP($R197,附表2_火險200RP地震非比例層調整係數!$B:$AF,MATCH($D197,附表2_火險200RP地震非比例層調整係數!$1:$1,0)-1,FALSE)*(1-(R197/100-L197/G197)*100),
IF(C197="E1",VLOOKUP($S197,附表2_工程險200RP地震非比例層調整係數!$B$1:$AF$101,MATCH($D197&amp;"a",附表2_工程險200RP地震非比例層調整係數!$1:$1,0)-1,FALSE)
-IF($R197-1&lt;=0,0,VLOOKUP($R197-1,附表2_工程險200RP地震非比例層調整係數!$B$1:$AF$101,MATCH($D197&amp;"a",附表2_工程險200RP地震非比例層調整係數!$1:$1,0)-1,FALSE))
-VLOOKUP($S197,附表2_工程險200RP地震非比例層調整係數!$B$1:$AF$101,MATCH($D197,附表2_工程險200RP地震非比例層調整係數!$1:$1,0)-1,FALSE)*(S197/100-M197/G197)*100
-VLOOKUP($R197,附表2_工程險200RP地震非比例層調整係數!$B$1:$AF$101,MATCH($D197,附表2_工程險200RP地震非比例層調整係數!$1:$1,0)-1,FALSE)*(1-(R197/100-L197/G197)*100),
IF(C197="E2",VLOOKUP($S197,附表2_工程險200RP地震非比例層調整係數!$B$111:$AF$211,MATCH($D197&amp;"a",附表2_工程險200RP地震非比例層調整係數!$1:$1,0)-1,FALSE)
-IF($R197-1&lt;=0,0,VLOOKUP($R197-1,附表2_工程險200RP地震非比例層調整係數!$B$111:$AF$211,MATCH($D197&amp;"a",附表2_工程險200RP地震非比例層調整係數!$1:$1,0)-1,FALSE))
-VLOOKUP($S197,附表2_工程險200RP地震非比例層調整係數!$B$111:$AF$211,MATCH($D197,附表2_工程險200RP地震非比例層調整係數!$1:$1,0)-1,FALSE)*(S197/100-M197/G197)*100
-VLOOKUP($R197,附表2_工程險200RP地震非比例層調整係數!$B$111:$AF$211,MATCH($D197,附表2_工程險200RP地震非比例層調整係數!$1:$1,0)-1,FALSE)*(1-(R197/100-L197/G197)*100),0))))</f>
        <v>0</v>
      </c>
      <c r="V197" s="40">
        <f>G197*T197*P197</f>
        <v>0</v>
      </c>
      <c r="W197" s="40">
        <f>G197*U197*P197</f>
        <v>0</v>
      </c>
      <c r="X197" s="40">
        <f>G197*T197*Q197</f>
        <v>0</v>
      </c>
      <c r="Y197" s="40">
        <f>G197*U197*Q197</f>
        <v>0</v>
      </c>
    </row>
    <row r="198" spans="1:25" s="8" customFormat="1" ht="15.75" x14ac:dyDescent="0.25">
      <c r="A198" s="32" t="str">
        <f t="shared" si="49"/>
        <v/>
      </c>
      <c r="B198" s="33"/>
      <c r="C198" s="33"/>
      <c r="D198" s="33"/>
      <c r="E198" s="34"/>
      <c r="F198" s="34"/>
      <c r="G198" s="35"/>
      <c r="H198" s="42"/>
      <c r="I198" s="42"/>
      <c r="J198" s="42"/>
      <c r="K198" s="42"/>
      <c r="L198" s="34"/>
      <c r="M198" s="34"/>
      <c r="N198" s="36">
        <f t="shared" si="45"/>
        <v>0</v>
      </c>
      <c r="O198" s="36">
        <f t="shared" si="46"/>
        <v>0</v>
      </c>
      <c r="P198" s="37">
        <f>IF(OR(E198="QS",E198=""),0,(M198-L198)/G198*J198)</f>
        <v>0</v>
      </c>
      <c r="Q198" s="37">
        <f>IF(OR(E198="QS",E198=""),0,(M198-L198)/G198*K198)</f>
        <v>0</v>
      </c>
      <c r="R198" s="38">
        <f t="shared" si="47"/>
        <v>0</v>
      </c>
      <c r="S198" s="38">
        <f t="shared" si="48"/>
        <v>0</v>
      </c>
      <c r="T198" s="39">
        <f>IF(OR(E198="QS",B198=""),0,
VLOOKUP($S198,附表2_火險100RP地震非比例層調整係數!$B:$AF,MATCH($D198&amp;"a",附表2_火險100RP地震非比例層調整係數!$1:$1,0)-1,FALSE)
-IF($R198-1&lt;=0,0,VLOOKUP($R198-1,附表2_火險100RP地震非比例層調整係數!$B:$AF,MATCH($D198&amp;"a",附表2_火險100RP地震非比例層調整係數!$1:$1,0)-1,FALSE))
-VLOOKUP($S198,附表2_火險100RP地震非比例層調整係數!$B:$AF,MATCH($D198,附表2_火險100RP地震非比例層調整係數!$1:$1,0)-1,FALSE)*(S198/100-M198/G198)*100
-VLOOKUP($R198,附表2_火險100RP地震非比例層調整係數!$B:$AF,MATCH($D198,附表2_火險100RP地震非比例層調整係數!$1:$1,0)-1,FALSE)*(1-(R198/100-L198/G198)*100)
)</f>
        <v>0</v>
      </c>
      <c r="U198" s="39">
        <f>IF(OR(E198="QS",B198=""),0,
IF(C198="F",VLOOKUP($S198,附表2_火險200RP地震非比例層調整係數!$B:$AF,MATCH($D198&amp;"a",附表2_火險200RP地震非比例層調整係數!$1:$1,0)-1,FALSE)
-IF($R198-1&lt;=0,0,VLOOKUP($R198-1,附表2_火險200RP地震非比例層調整係數!$B:$AF,MATCH($D198&amp;"a",附表2_火險200RP地震非比例層調整係數!$1:$1,0)-1,FALSE))
-VLOOKUP($S198,附表2_火險200RP地震非比例層調整係數!$B:$AF,MATCH($D198,附表2_火險200RP地震非比例層調整係數!$1:$1,0)-1,FALSE)*(S198/100-M198/G198)*100
-VLOOKUP($R198,附表2_火險200RP地震非比例層調整係數!$B:$AF,MATCH($D198,附表2_火險200RP地震非比例層調整係數!$1:$1,0)-1,FALSE)*(1-(R198/100-L198/G198)*100),
IF(C198="E1",VLOOKUP($S198,附表2_工程險200RP地震非比例層調整係數!$B$1:$AF$101,MATCH($D198&amp;"a",附表2_工程險200RP地震非比例層調整係數!$1:$1,0)-1,FALSE)
-IF($R198-1&lt;=0,0,VLOOKUP($R198-1,附表2_工程險200RP地震非比例層調整係數!$B$1:$AF$101,MATCH($D198&amp;"a",附表2_工程險200RP地震非比例層調整係數!$1:$1,0)-1,FALSE))
-VLOOKUP($S198,附表2_工程險200RP地震非比例層調整係數!$B$1:$AF$101,MATCH($D198,附表2_工程險200RP地震非比例層調整係數!$1:$1,0)-1,FALSE)*(S198/100-M198/G198)*100
-VLOOKUP($R198,附表2_工程險200RP地震非比例層調整係數!$B$1:$AF$101,MATCH($D198,附表2_工程險200RP地震非比例層調整係數!$1:$1,0)-1,FALSE)*(1-(R198/100-L198/G198)*100),
IF(C198="E2",VLOOKUP($S198,附表2_工程險200RP地震非比例層調整係數!$B$111:$AF$211,MATCH($D198&amp;"a",附表2_工程險200RP地震非比例層調整係數!$1:$1,0)-1,FALSE)
-IF($R198-1&lt;=0,0,VLOOKUP($R198-1,附表2_工程險200RP地震非比例層調整係數!$B$111:$AF$211,MATCH($D198&amp;"a",附表2_工程險200RP地震非比例層調整係數!$1:$1,0)-1,FALSE))
-VLOOKUP($S198,附表2_工程險200RP地震非比例層調整係數!$B$111:$AF$211,MATCH($D198,附表2_工程險200RP地震非比例層調整係數!$1:$1,0)-1,FALSE)*(S198/100-M198/G198)*100
-VLOOKUP($R198,附表2_工程險200RP地震非比例層調整係數!$B$111:$AF$211,MATCH($D198,附表2_工程險200RP地震非比例層調整係數!$1:$1,0)-1,FALSE)*(1-(R198/100-L198/G198)*100),0))))</f>
        <v>0</v>
      </c>
      <c r="V198" s="40">
        <f>G198*T198*P198</f>
        <v>0</v>
      </c>
      <c r="W198" s="40">
        <f>G198*U198*P198</f>
        <v>0</v>
      </c>
      <c r="X198" s="40">
        <f>G198*T198*Q198</f>
        <v>0</v>
      </c>
      <c r="Y198" s="40">
        <f>G198*U198*Q198</f>
        <v>0</v>
      </c>
    </row>
    <row r="199" spans="1:25" s="8" customFormat="1" ht="15.75" x14ac:dyDescent="0.25">
      <c r="A199" s="32" t="str">
        <f t="shared" si="49"/>
        <v/>
      </c>
      <c r="B199" s="33"/>
      <c r="C199" s="33"/>
      <c r="D199" s="33"/>
      <c r="E199" s="34"/>
      <c r="F199" s="34"/>
      <c r="G199" s="35"/>
      <c r="H199" s="42"/>
      <c r="I199" s="42"/>
      <c r="J199" s="42"/>
      <c r="K199" s="42"/>
      <c r="L199" s="34"/>
      <c r="M199" s="34"/>
      <c r="N199" s="36">
        <f t="shared" si="45"/>
        <v>0</v>
      </c>
      <c r="O199" s="36">
        <f t="shared" si="46"/>
        <v>0</v>
      </c>
      <c r="P199" s="37">
        <f>IF(OR(E199="QS",E199=""),0,(M199-L199)/G199*J199)</f>
        <v>0</v>
      </c>
      <c r="Q199" s="37">
        <f>IF(OR(E199="QS",E199=""),0,(M199-L199)/G199*K199)</f>
        <v>0</v>
      </c>
      <c r="R199" s="38">
        <f t="shared" si="47"/>
        <v>0</v>
      </c>
      <c r="S199" s="38">
        <f t="shared" si="48"/>
        <v>0</v>
      </c>
      <c r="T199" s="39">
        <f>IF(OR(E199="QS",B199=""),0,
VLOOKUP($S199,附表2_火險100RP地震非比例層調整係數!$B:$AF,MATCH($D199&amp;"a",附表2_火險100RP地震非比例層調整係數!$1:$1,0)-1,FALSE)
-IF($R199-1&lt;=0,0,VLOOKUP($R199-1,附表2_火險100RP地震非比例層調整係數!$B:$AF,MATCH($D199&amp;"a",附表2_火險100RP地震非比例層調整係數!$1:$1,0)-1,FALSE))
-VLOOKUP($S199,附表2_火險100RP地震非比例層調整係數!$B:$AF,MATCH($D199,附表2_火險100RP地震非比例層調整係數!$1:$1,0)-1,FALSE)*(S199/100-M199/G199)*100
-VLOOKUP($R199,附表2_火險100RP地震非比例層調整係數!$B:$AF,MATCH($D199,附表2_火險100RP地震非比例層調整係數!$1:$1,0)-1,FALSE)*(1-(R199/100-L199/G199)*100)
)</f>
        <v>0</v>
      </c>
      <c r="U199" s="39">
        <f>IF(OR(E199="QS",B199=""),0,
IF(C199="F",VLOOKUP($S199,附表2_火險200RP地震非比例層調整係數!$B:$AF,MATCH($D199&amp;"a",附表2_火險200RP地震非比例層調整係數!$1:$1,0)-1,FALSE)
-IF($R199-1&lt;=0,0,VLOOKUP($R199-1,附表2_火險200RP地震非比例層調整係數!$B:$AF,MATCH($D199&amp;"a",附表2_火險200RP地震非比例層調整係數!$1:$1,0)-1,FALSE))
-VLOOKUP($S199,附表2_火險200RP地震非比例層調整係數!$B:$AF,MATCH($D199,附表2_火險200RP地震非比例層調整係數!$1:$1,0)-1,FALSE)*(S199/100-M199/G199)*100
-VLOOKUP($R199,附表2_火險200RP地震非比例層調整係數!$B:$AF,MATCH($D199,附表2_火險200RP地震非比例層調整係數!$1:$1,0)-1,FALSE)*(1-(R199/100-L199/G199)*100),
IF(C199="E1",VLOOKUP($S199,附表2_工程險200RP地震非比例層調整係數!$B$1:$AF$101,MATCH($D199&amp;"a",附表2_工程險200RP地震非比例層調整係數!$1:$1,0)-1,FALSE)
-IF($R199-1&lt;=0,0,VLOOKUP($R199-1,附表2_工程險200RP地震非比例層調整係數!$B$1:$AF$101,MATCH($D199&amp;"a",附表2_工程險200RP地震非比例層調整係數!$1:$1,0)-1,FALSE))
-VLOOKUP($S199,附表2_工程險200RP地震非比例層調整係數!$B$1:$AF$101,MATCH($D199,附表2_工程險200RP地震非比例層調整係數!$1:$1,0)-1,FALSE)*(S199/100-M199/G199)*100
-VLOOKUP($R199,附表2_工程險200RP地震非比例層調整係數!$B$1:$AF$101,MATCH($D199,附表2_工程險200RP地震非比例層調整係數!$1:$1,0)-1,FALSE)*(1-(R199/100-L199/G199)*100),
IF(C199="E2",VLOOKUP($S199,附表2_工程險200RP地震非比例層調整係數!$B$111:$AF$211,MATCH($D199&amp;"a",附表2_工程險200RP地震非比例層調整係數!$1:$1,0)-1,FALSE)
-IF($R199-1&lt;=0,0,VLOOKUP($R199-1,附表2_工程險200RP地震非比例層調整係數!$B$111:$AF$211,MATCH($D199&amp;"a",附表2_工程險200RP地震非比例層調整係數!$1:$1,0)-1,FALSE))
-VLOOKUP($S199,附表2_工程險200RP地震非比例層調整係數!$B$111:$AF$211,MATCH($D199,附表2_工程險200RP地震非比例層調整係數!$1:$1,0)-1,FALSE)*(S199/100-M199/G199)*100
-VLOOKUP($R199,附表2_工程險200RP地震非比例層調整係數!$B$111:$AF$211,MATCH($D199,附表2_工程險200RP地震非比例層調整係數!$1:$1,0)-1,FALSE)*(1-(R199/100-L199/G199)*100),0))))</f>
        <v>0</v>
      </c>
      <c r="V199" s="40">
        <f>G199*T199*P199</f>
        <v>0</v>
      </c>
      <c r="W199" s="40">
        <f>G199*U199*P199</f>
        <v>0</v>
      </c>
      <c r="X199" s="40">
        <f>G199*T199*Q199</f>
        <v>0</v>
      </c>
      <c r="Y199" s="40">
        <f>G199*U199*Q199</f>
        <v>0</v>
      </c>
    </row>
    <row r="200" spans="1:25" s="8" customFormat="1" ht="15.75" x14ac:dyDescent="0.25">
      <c r="A200" s="32" t="str">
        <f t="shared" si="49"/>
        <v/>
      </c>
      <c r="B200" s="33"/>
      <c r="C200" s="33"/>
      <c r="D200" s="33"/>
      <c r="E200" s="34"/>
      <c r="F200" s="34"/>
      <c r="G200" s="35"/>
      <c r="H200" s="42"/>
      <c r="I200" s="42"/>
      <c r="J200" s="42"/>
      <c r="K200" s="42"/>
      <c r="L200" s="34"/>
      <c r="M200" s="34"/>
      <c r="N200" s="36">
        <f t="shared" si="45"/>
        <v>0</v>
      </c>
      <c r="O200" s="36">
        <f t="shared" si="46"/>
        <v>0</v>
      </c>
      <c r="P200" s="37">
        <f>IF(OR(E200="QS",E200=""),0,(M200-L200)/G200*J200)</f>
        <v>0</v>
      </c>
      <c r="Q200" s="37">
        <f>IF(OR(E200="QS",E200=""),0,(M200-L200)/G200*K200)</f>
        <v>0</v>
      </c>
      <c r="R200" s="38">
        <f t="shared" si="47"/>
        <v>0</v>
      </c>
      <c r="S200" s="38">
        <f t="shared" si="48"/>
        <v>0</v>
      </c>
      <c r="T200" s="39">
        <f>IF(OR(E200="QS",B200=""),0,
VLOOKUP($S200,附表2_火險100RP地震非比例層調整係數!$B:$AF,MATCH($D200&amp;"a",附表2_火險100RP地震非比例層調整係數!$1:$1,0)-1,FALSE)
-IF($R200-1&lt;=0,0,VLOOKUP($R200-1,附表2_火險100RP地震非比例層調整係數!$B:$AF,MATCH($D200&amp;"a",附表2_火險100RP地震非比例層調整係數!$1:$1,0)-1,FALSE))
-VLOOKUP($S200,附表2_火險100RP地震非比例層調整係數!$B:$AF,MATCH($D200,附表2_火險100RP地震非比例層調整係數!$1:$1,0)-1,FALSE)*(S200/100-M200/G200)*100
-VLOOKUP($R200,附表2_火險100RP地震非比例層調整係數!$B:$AF,MATCH($D200,附表2_火險100RP地震非比例層調整係數!$1:$1,0)-1,FALSE)*(1-(R200/100-L200/G200)*100)
)</f>
        <v>0</v>
      </c>
      <c r="U200" s="39">
        <f>IF(OR(E200="QS",B200=""),0,
IF(C200="F",VLOOKUP($S200,附表2_火險200RP地震非比例層調整係數!$B:$AF,MATCH($D200&amp;"a",附表2_火險200RP地震非比例層調整係數!$1:$1,0)-1,FALSE)
-IF($R200-1&lt;=0,0,VLOOKUP($R200-1,附表2_火險200RP地震非比例層調整係數!$B:$AF,MATCH($D200&amp;"a",附表2_火險200RP地震非比例層調整係數!$1:$1,0)-1,FALSE))
-VLOOKUP($S200,附表2_火險200RP地震非比例層調整係數!$B:$AF,MATCH($D200,附表2_火險200RP地震非比例層調整係數!$1:$1,0)-1,FALSE)*(S200/100-M200/G200)*100
-VLOOKUP($R200,附表2_火險200RP地震非比例層調整係數!$B:$AF,MATCH($D200,附表2_火險200RP地震非比例層調整係數!$1:$1,0)-1,FALSE)*(1-(R200/100-L200/G200)*100),
IF(C200="E1",VLOOKUP($S200,附表2_工程險200RP地震非比例層調整係數!$B$1:$AF$101,MATCH($D200&amp;"a",附表2_工程險200RP地震非比例層調整係數!$1:$1,0)-1,FALSE)
-IF($R200-1&lt;=0,0,VLOOKUP($R200-1,附表2_工程險200RP地震非比例層調整係數!$B$1:$AF$101,MATCH($D200&amp;"a",附表2_工程險200RP地震非比例層調整係數!$1:$1,0)-1,FALSE))
-VLOOKUP($S200,附表2_工程險200RP地震非比例層調整係數!$B$1:$AF$101,MATCH($D200,附表2_工程險200RP地震非比例層調整係數!$1:$1,0)-1,FALSE)*(S200/100-M200/G200)*100
-VLOOKUP($R200,附表2_工程險200RP地震非比例層調整係數!$B$1:$AF$101,MATCH($D200,附表2_工程險200RP地震非比例層調整係數!$1:$1,0)-1,FALSE)*(1-(R200/100-L200/G200)*100),
IF(C200="E2",VLOOKUP($S200,附表2_工程險200RP地震非比例層調整係數!$B$111:$AF$211,MATCH($D200&amp;"a",附表2_工程險200RP地震非比例層調整係數!$1:$1,0)-1,FALSE)
-IF($R200-1&lt;=0,0,VLOOKUP($R200-1,附表2_工程險200RP地震非比例層調整係數!$B$111:$AF$211,MATCH($D200&amp;"a",附表2_工程險200RP地震非比例層調整係數!$1:$1,0)-1,FALSE))
-VLOOKUP($S200,附表2_工程險200RP地震非比例層調整係數!$B$111:$AF$211,MATCH($D200,附表2_工程險200RP地震非比例層調整係數!$1:$1,0)-1,FALSE)*(S200/100-M200/G200)*100
-VLOOKUP($R200,附表2_工程險200RP地震非比例層調整係數!$B$111:$AF$211,MATCH($D200,附表2_工程險200RP地震非比例層調整係數!$1:$1,0)-1,FALSE)*(1-(R200/100-L200/G200)*100),0))))</f>
        <v>0</v>
      </c>
      <c r="V200" s="40">
        <f>G200*T200*P200</f>
        <v>0</v>
      </c>
      <c r="W200" s="40">
        <f>G200*U200*P200</f>
        <v>0</v>
      </c>
      <c r="X200" s="40">
        <f>G200*T200*Q200</f>
        <v>0</v>
      </c>
      <c r="Y200" s="40">
        <f>G200*U200*Q200</f>
        <v>0</v>
      </c>
    </row>
  </sheetData>
  <phoneticPr fontId="4" type="noConversion"/>
  <pageMargins left="0.70866141732283472" right="0.70866141732283472" top="0.74803149606299213" bottom="0.74803149606299213" header="0.31496062992125984" footer="0.31496062992125984"/>
  <pageSetup paperSize="9" scale="50" orientation="landscape" horizontalDpi="4294967295" verticalDpi="4294967295" r:id="rId1"/>
  <rowBreaks count="1" manualBreakCount="1">
    <brk id="171" max="16383" man="1"/>
  </rowBreaks>
  <colBreaks count="1" manualBreakCount="1">
    <brk id="13"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Y200"/>
  <sheetViews>
    <sheetView view="pageBreakPreview" topLeftCell="A22" zoomScale="60" zoomScaleNormal="80" workbookViewId="0">
      <selection activeCell="L23" sqref="L23"/>
    </sheetView>
  </sheetViews>
  <sheetFormatPr defaultColWidth="9" defaultRowHeight="15.75" x14ac:dyDescent="0.25"/>
  <cols>
    <col min="1" max="1" width="14.375" style="8" customWidth="1"/>
    <col min="2" max="2" width="15.5" style="8" customWidth="1"/>
    <col min="3" max="3" width="8.875" style="8" bestFit="1" customWidth="1"/>
    <col min="4" max="4" width="10.125" style="8" customWidth="1"/>
    <col min="5" max="5" width="11.625" style="8" customWidth="1"/>
    <col min="6" max="6" width="20.625" style="8" customWidth="1"/>
    <col min="7" max="7" width="24.375" style="8" customWidth="1"/>
    <col min="8" max="8" width="12.5" style="8" customWidth="1"/>
    <col min="9" max="9" width="13.375" style="8" customWidth="1"/>
    <col min="10" max="10" width="11.375" style="8" customWidth="1"/>
    <col min="11" max="11" width="15.75" style="8" customWidth="1"/>
    <col min="12" max="17" width="20.625" style="8" customWidth="1"/>
    <col min="18" max="18" width="16.125" style="8" customWidth="1"/>
    <col min="19" max="19" width="18" style="8" customWidth="1"/>
    <col min="20" max="20" width="19.375" style="8" customWidth="1"/>
    <col min="21" max="21" width="19.125" style="8" customWidth="1"/>
    <col min="22" max="22" width="23" style="8" customWidth="1"/>
    <col min="23" max="23" width="25.625" style="8" customWidth="1"/>
    <col min="24" max="24" width="21.75" style="8" customWidth="1"/>
    <col min="25" max="25" width="30" style="8" customWidth="1"/>
    <col min="26" max="16384" width="9" style="8"/>
  </cols>
  <sheetData>
    <row r="1" spans="1:25" ht="53.25" customHeight="1" x14ac:dyDescent="0.25">
      <c r="A1" s="188" t="s">
        <v>27</v>
      </c>
      <c r="B1" s="188" t="s">
        <v>328</v>
      </c>
      <c r="C1" s="188" t="s">
        <v>473</v>
      </c>
      <c r="D1" s="188" t="s">
        <v>329</v>
      </c>
      <c r="E1" s="188" t="s">
        <v>20</v>
      </c>
      <c r="F1" s="188" t="s">
        <v>471</v>
      </c>
      <c r="G1" s="189" t="s">
        <v>472</v>
      </c>
      <c r="H1" s="189" t="s">
        <v>330</v>
      </c>
      <c r="I1" s="189" t="s">
        <v>331</v>
      </c>
      <c r="J1" s="189" t="s">
        <v>332</v>
      </c>
      <c r="K1" s="189" t="s">
        <v>333</v>
      </c>
      <c r="L1" s="189" t="s">
        <v>474</v>
      </c>
      <c r="M1" s="189" t="s">
        <v>475</v>
      </c>
      <c r="N1" s="189" t="s">
        <v>338</v>
      </c>
      <c r="O1" s="189" t="s">
        <v>339</v>
      </c>
      <c r="P1" s="189" t="s">
        <v>334</v>
      </c>
      <c r="Q1" s="189" t="s">
        <v>335</v>
      </c>
      <c r="R1" s="188" t="s">
        <v>336</v>
      </c>
      <c r="S1" s="188" t="s">
        <v>337</v>
      </c>
      <c r="T1" s="188" t="s">
        <v>340</v>
      </c>
      <c r="U1" s="190" t="s">
        <v>341</v>
      </c>
      <c r="V1" s="189" t="s">
        <v>342</v>
      </c>
      <c r="W1" s="191" t="s">
        <v>343</v>
      </c>
      <c r="X1" s="189" t="s">
        <v>344</v>
      </c>
      <c r="Y1" s="191" t="s">
        <v>345</v>
      </c>
    </row>
    <row r="2" spans="1:25" ht="16.5" thickBot="1" x14ac:dyDescent="0.3">
      <c r="A2" s="30" t="s">
        <v>21</v>
      </c>
      <c r="B2" s="30" t="s">
        <v>28</v>
      </c>
      <c r="C2" s="30" t="s">
        <v>22</v>
      </c>
      <c r="D2" s="30" t="s">
        <v>23</v>
      </c>
      <c r="E2" s="30" t="s">
        <v>26</v>
      </c>
      <c r="F2" s="30" t="s">
        <v>24</v>
      </c>
      <c r="G2" s="30" t="s">
        <v>25</v>
      </c>
      <c r="H2" s="30" t="s">
        <v>29</v>
      </c>
      <c r="I2" s="30" t="s">
        <v>30</v>
      </c>
      <c r="J2" s="30" t="s">
        <v>31</v>
      </c>
      <c r="K2" s="30" t="s">
        <v>32</v>
      </c>
      <c r="L2" s="30" t="s">
        <v>33</v>
      </c>
      <c r="M2" s="30" t="s">
        <v>34</v>
      </c>
      <c r="N2" s="30" t="s">
        <v>35</v>
      </c>
      <c r="O2" s="30" t="s">
        <v>36</v>
      </c>
      <c r="P2" s="30" t="s">
        <v>37</v>
      </c>
      <c r="Q2" s="30" t="s">
        <v>38</v>
      </c>
      <c r="R2" s="30" t="s">
        <v>39</v>
      </c>
      <c r="S2" s="30" t="s">
        <v>45</v>
      </c>
      <c r="T2" s="30" t="s">
        <v>46</v>
      </c>
      <c r="U2" s="30" t="s">
        <v>40</v>
      </c>
      <c r="V2" s="30" t="s">
        <v>50</v>
      </c>
      <c r="W2" s="30" t="s">
        <v>51</v>
      </c>
      <c r="X2" s="30" t="s">
        <v>52</v>
      </c>
      <c r="Y2" s="30" t="s">
        <v>476</v>
      </c>
    </row>
    <row r="3" spans="1:25" ht="16.5" thickTop="1" x14ac:dyDescent="0.25">
      <c r="A3" s="32" t="str">
        <f>C3&amp;D3&amp;LEFT(E3,1)</f>
        <v/>
      </c>
      <c r="B3" s="392"/>
      <c r="C3" s="392"/>
      <c r="D3" s="392"/>
      <c r="E3" s="393"/>
      <c r="F3" s="393"/>
      <c r="G3" s="394"/>
      <c r="H3" s="395"/>
      <c r="I3" s="395"/>
      <c r="J3" s="395"/>
      <c r="K3" s="395"/>
      <c r="L3" s="393"/>
      <c r="M3" s="393"/>
      <c r="N3" s="36">
        <f t="shared" ref="N3:N34" si="0">IF(E3="QS",F3*H3,0)</f>
        <v>0</v>
      </c>
      <c r="O3" s="36">
        <f t="shared" ref="O3:O34" si="1">IF(E3="QS",F3*I3,0)</f>
        <v>0</v>
      </c>
      <c r="P3" s="37">
        <f>IF(OR(E3="QS",E3=""),0,(M3-L3)/G3*J3)</f>
        <v>0</v>
      </c>
      <c r="Q3" s="37">
        <f>IF(OR(E3="QS",E3=""),0,(M3-L3)/G3*K3)</f>
        <v>0</v>
      </c>
      <c r="R3" s="38">
        <f t="shared" ref="R3:R34" si="2">IF(OR(E3="QS",B3=""),0,CEILING((L3+1)/G3*100,1))</f>
        <v>0</v>
      </c>
      <c r="S3" s="38">
        <f t="shared" ref="S3:S34" si="3">IF(OR(E3="QS",B3=""),0,CEILING(M3/G3*100,1))</f>
        <v>0</v>
      </c>
      <c r="T3" s="39">
        <f>IF(OR(E3="QS",B3=""),0,
VLOOKUP($S3,附表3_火險100RP颱洪非比例層調整係數!$B:$AF,MATCH($D3&amp;"a",附表3_火險100RP颱洪非比例層調整係數!$1:$1,0)-1,FALSE)
-IF($R3-1&lt;=0,0,VLOOKUP($R3-1,附表3_火險100RP颱洪非比例層調整係數!$B:$AF,MATCH($D3&amp;"a",附表3_火險100RP颱洪非比例層調整係數!$1:$1,0)-1,FALSE))
-VLOOKUP($S3,附表3_火險100RP颱洪非比例層調整係數!$B:$AF,MATCH($D3,附表3_火險100RP颱洪非比例層調整係數!$1:$1,0)-1,FALSE)*(S3/100-M3/G3)*100
-VLOOKUP($R3,附表3_火險100RP颱洪非比例層調整係數!$B:$AF,MATCH($D3,附表3_火險100RP颱洪非比例層調整係數!$1:$1,0)-1,FALSE)*(1-(R3/100-L3/G3)*100)
)</f>
        <v>0</v>
      </c>
      <c r="U3" s="39">
        <f>IF(OR(E3="QS",B3=""),0,
IF(C3="F",VLOOKUP($S3,附表3_火險200RP颱洪非比例層調整係數!$B:$AF,MATCH($D3&amp;"a",附表3_火險200RP颱洪非比例層調整係數!$1:$1,0)-1,FALSE)
-IF($R3-1&lt;=0,0,VLOOKUP($R3-1,附表3_火險200RP颱洪非比例層調整係數!$B:$AF,MATCH($D3&amp;"a",附表3_火險200RP颱洪非比例層調整係數!$1:$1,0)-1,FALSE))
-VLOOKUP($S3,附表3_火險200RP颱洪非比例層調整係數!$B:$AF,MATCH($D3,附表3_火險200RP颱洪非比例層調整係數!$1:$1,0)-1,FALSE)*(S3/100-M3/G3)*100
-VLOOKUP($R3,附表3_火險200RP颱洪非比例層調整係數!$B:$AF,MATCH($D3,附表3_火險200RP颱洪非比例層調整係數!$1:$1,0)-1,FALSE)*(1-(R3/100-L3/G3)*100),
IF(C3="E1",VLOOKUP($S3,附表3_工程險200RP颱洪非比例層調整係數!$B$1:$AF$101,MATCH($D3&amp;"a",附表3_工程險200RP颱洪非比例層調整係數!$1:$1,0)-1,FALSE)
-IF($R3-1&lt;=0,0,VLOOKUP($R3-1,附表3_工程險200RP颱洪非比例層調整係數!$B$1:$AF$101,MATCH($D3&amp;"a",附表3_工程險200RP颱洪非比例層調整係數!$1:$1,0)-1,FALSE))
-VLOOKUP($S3,附表3_工程險200RP颱洪非比例層調整係數!$B$1:$AF$101,MATCH($D3,附表3_工程險200RP颱洪非比例層調整係數!$1:$1,0)-1,FALSE)*(S3/100-M3/G3)*100
-VLOOKUP($R3,附表3_工程險200RP颱洪非比例層調整係數!$B$1:$AF$101,MATCH($D3,附表3_工程險200RP颱洪非比例層調整係數!$1:$1,0)-1,FALSE)*(1-(R3/100-L3/G3)*100),
IF(C3="E2",VLOOKUP($S3,附表3_工程險200RP颱洪非比例層調整係數!$B$111:$AF$211,MATCH($D3&amp;"a",附表3_工程險200RP颱洪非比例層調整係數!$1:$1,0)-1,FALSE)
-IF($R3-1&lt;=0,0,VLOOKUP($R3-1,附表3_工程險200RP颱洪非比例層調整係數!$B$111:$AF$211,MATCH($D3&amp;"a",附表3_工程險200RP颱洪非比例層調整係數!$1:$1,0)-1,FALSE))
-VLOOKUP($S3,附表3_工程險200RP颱洪非比例層調整係數!$B$111:$AF$211,MATCH($D3,附表3_工程險200RP颱洪非比例層調整係數!$1:$1,0)-1,FALSE)*(S3/100-M3/G3)*100
-VLOOKUP($R3,附表3_工程險200RP颱洪非比例層調整係數!$B$111:$AF$211,MATCH($D3,附表3_工程險200RP颱洪非比例層調整係數!$1:$1,0)-1,FALSE)*(1-(R3/100-L3/G3)*100),0))))</f>
        <v>0</v>
      </c>
      <c r="V3" s="40">
        <f>G3*T3*P3</f>
        <v>0</v>
      </c>
      <c r="W3" s="40">
        <f>G3*U3*P3</f>
        <v>0</v>
      </c>
      <c r="X3" s="40">
        <f>G3*T3*Q3</f>
        <v>0</v>
      </c>
      <c r="Y3" s="40">
        <f>G3*U3*Q3</f>
        <v>0</v>
      </c>
    </row>
    <row r="4" spans="1:25" x14ac:dyDescent="0.25">
      <c r="A4" s="32" t="str">
        <f t="shared" ref="A4:A67" si="4">C4&amp;D4&amp;LEFT(E4,1)</f>
        <v/>
      </c>
      <c r="B4" s="392"/>
      <c r="C4" s="392"/>
      <c r="D4" s="392"/>
      <c r="E4" s="393"/>
      <c r="F4" s="393"/>
      <c r="G4" s="394"/>
      <c r="H4" s="396"/>
      <c r="I4" s="396"/>
      <c r="J4" s="397"/>
      <c r="K4" s="397"/>
      <c r="L4" s="393"/>
      <c r="M4" s="393"/>
      <c r="N4" s="36">
        <f t="shared" si="0"/>
        <v>0</v>
      </c>
      <c r="O4" s="36">
        <f t="shared" si="1"/>
        <v>0</v>
      </c>
      <c r="P4" s="37">
        <f t="shared" ref="P4:P67" si="5">IF(OR(E4="QS",E4=""),0,(M4-L4)/G4*J4)</f>
        <v>0</v>
      </c>
      <c r="Q4" s="37">
        <f t="shared" ref="Q4:Q67" si="6">IF(OR(E4="QS",E4=""),0,(M4-L4)/G4*K4)</f>
        <v>0</v>
      </c>
      <c r="R4" s="38">
        <f t="shared" si="2"/>
        <v>0</v>
      </c>
      <c r="S4" s="38">
        <f t="shared" si="3"/>
        <v>0</v>
      </c>
      <c r="T4" s="39">
        <f>IF(OR(E4="QS",B4=""),0,
VLOOKUP($S4,附表3_火險100RP颱洪非比例層調整係數!$B:$AF,MATCH($D4&amp;"a",附表3_火險100RP颱洪非比例層調整係數!$1:$1,0)-1,FALSE)
-IF($R4-1&lt;=0,0,VLOOKUP($R4-1,附表3_火險100RP颱洪非比例層調整係數!$B:$AF,MATCH($D4&amp;"a",附表3_火險100RP颱洪非比例層調整係數!$1:$1,0)-1,FALSE))
-VLOOKUP($S4,附表3_火險100RP颱洪非比例層調整係數!$B:$AF,MATCH($D4,附表3_火險100RP颱洪非比例層調整係數!$1:$1,0)-1,FALSE)*(S4/100-M4/G4)*100
-VLOOKUP($R4,附表3_火險100RP颱洪非比例層調整係數!$B:$AF,MATCH($D4,附表3_火險100RP颱洪非比例層調整係數!$1:$1,0)-1,FALSE)*(1-(R4/100-L4/G4)*100)
)</f>
        <v>0</v>
      </c>
      <c r="U4" s="39">
        <f>IF(OR(E4="QS",B4=""),0,
IF(C4="F",VLOOKUP($S4,附表3_火險200RP颱洪非比例層調整係數!$B:$AF,MATCH($D4&amp;"a",附表3_火險200RP颱洪非比例層調整係數!$1:$1,0)-1,FALSE)
-IF($R4-1&lt;=0,0,VLOOKUP($R4-1,附表3_火險200RP颱洪非比例層調整係數!$B:$AF,MATCH($D4&amp;"a",附表3_火險200RP颱洪非比例層調整係數!$1:$1,0)-1,FALSE))
-VLOOKUP($S4,附表3_火險200RP颱洪非比例層調整係數!$B:$AF,MATCH($D4,附表3_火險200RP颱洪非比例層調整係數!$1:$1,0)-1,FALSE)*(S4/100-M4/G4)*100
-VLOOKUP($R4,附表3_火險200RP颱洪非比例層調整係數!$B:$AF,MATCH($D4,附表3_火險200RP颱洪非比例層調整係數!$1:$1,0)-1,FALSE)*(1-(R4/100-L4/G4)*100),
IF(C4="E1",VLOOKUP($S4,附表3_工程險200RP颱洪非比例層調整係數!$B$1:$AF$101,MATCH($D4&amp;"a",附表3_工程險200RP颱洪非比例層調整係數!$1:$1,0)-1,FALSE)
-IF($R4-1&lt;=0,0,VLOOKUP($R4-1,附表3_工程險200RP颱洪非比例層調整係數!$B$1:$AF$101,MATCH($D4&amp;"a",附表3_工程險200RP颱洪非比例層調整係數!$1:$1,0)-1,FALSE))
-VLOOKUP($S4,附表3_工程險200RP颱洪非比例層調整係數!$B$1:$AF$101,MATCH($D4,附表3_工程險200RP颱洪非比例層調整係數!$1:$1,0)-1,FALSE)*(S4/100-M4/G4)*100
-VLOOKUP($R4,附表3_工程險200RP颱洪非比例層調整係數!$B$1:$AF$101,MATCH($D4,附表3_工程險200RP颱洪非比例層調整係數!$1:$1,0)-1,FALSE)*(1-(R4/100-L4/G4)*100),
IF(C4="E2",VLOOKUP($S4,附表3_工程險200RP颱洪非比例層調整係數!$B$111:$AF$211,MATCH($D4&amp;"a",附表3_工程險200RP颱洪非比例層調整係數!$1:$1,0)-1,FALSE)
-IF($R4-1&lt;=0,0,VLOOKUP($R4-1,附表3_工程險200RP颱洪非比例層調整係數!$B$111:$AF$211,MATCH($D4&amp;"a",附表3_工程險200RP颱洪非比例層調整係數!$1:$1,0)-1,FALSE))
-VLOOKUP($S4,附表3_工程險200RP颱洪非比例層調整係數!$B$111:$AF$211,MATCH($D4,附表3_工程險200RP颱洪非比例層調整係數!$1:$1,0)-1,FALSE)*(S4/100-M4/G4)*100
-VLOOKUP($R4,附表3_工程險200RP颱洪非比例層調整係數!$B$111:$AF$211,MATCH($D4,附表3_工程險200RP颱洪非比例層調整係數!$1:$1,0)-1,FALSE)*(1-(R4/100-L4/G4)*100),0))))</f>
        <v>0</v>
      </c>
      <c r="V4" s="40">
        <f t="shared" ref="V4:V67" si="7">G4*T4*P4</f>
        <v>0</v>
      </c>
      <c r="W4" s="40">
        <f t="shared" ref="W4:W67" si="8">G4*U4*P4</f>
        <v>0</v>
      </c>
      <c r="X4" s="40">
        <f t="shared" ref="X4:X67" si="9">G4*T4*Q4</f>
        <v>0</v>
      </c>
      <c r="Y4" s="40">
        <f t="shared" ref="Y4:Y67" si="10">G4*U4*Q4</f>
        <v>0</v>
      </c>
    </row>
    <row r="5" spans="1:25" x14ac:dyDescent="0.25">
      <c r="A5" s="32" t="str">
        <f t="shared" si="4"/>
        <v/>
      </c>
      <c r="B5" s="392"/>
      <c r="C5" s="392"/>
      <c r="D5" s="392"/>
      <c r="E5" s="393"/>
      <c r="F5" s="393"/>
      <c r="G5" s="394"/>
      <c r="H5" s="396"/>
      <c r="I5" s="396"/>
      <c r="J5" s="397"/>
      <c r="K5" s="397"/>
      <c r="L5" s="393"/>
      <c r="M5" s="393"/>
      <c r="N5" s="36">
        <f t="shared" si="0"/>
        <v>0</v>
      </c>
      <c r="O5" s="36">
        <f t="shared" si="1"/>
        <v>0</v>
      </c>
      <c r="P5" s="37">
        <f t="shared" si="5"/>
        <v>0</v>
      </c>
      <c r="Q5" s="37">
        <f t="shared" si="6"/>
        <v>0</v>
      </c>
      <c r="R5" s="38">
        <f t="shared" si="2"/>
        <v>0</v>
      </c>
      <c r="S5" s="38">
        <f t="shared" si="3"/>
        <v>0</v>
      </c>
      <c r="T5" s="39">
        <f>IF(OR(E5="QS",B5=""),0,
VLOOKUP($S5,附表3_火險100RP颱洪非比例層調整係數!$B:$AF,MATCH($D5&amp;"a",附表3_火險100RP颱洪非比例層調整係數!$1:$1,0)-1,FALSE)
-IF($R5-1&lt;=0,0,VLOOKUP($R5-1,附表3_火險100RP颱洪非比例層調整係數!$B:$AF,MATCH($D5&amp;"a",附表3_火險100RP颱洪非比例層調整係數!$1:$1,0)-1,FALSE))
-VLOOKUP($S5,附表3_火險100RP颱洪非比例層調整係數!$B:$AF,MATCH($D5,附表3_火險100RP颱洪非比例層調整係數!$1:$1,0)-1,FALSE)*(S5/100-M5/G5)*100
-VLOOKUP($R5,附表3_火險100RP颱洪非比例層調整係數!$B:$AF,MATCH($D5,附表3_火險100RP颱洪非比例層調整係數!$1:$1,0)-1,FALSE)*(1-(R5/100-L5/G5)*100)
)</f>
        <v>0</v>
      </c>
      <c r="U5" s="39">
        <f>IF(OR(E5="QS",B5=""),0,
IF(C5="F",VLOOKUP($S5,附表3_火險200RP颱洪非比例層調整係數!$B:$AF,MATCH($D5&amp;"a",附表3_火險200RP颱洪非比例層調整係數!$1:$1,0)-1,FALSE)
-IF($R5-1&lt;=0,0,VLOOKUP($R5-1,附表3_火險200RP颱洪非比例層調整係數!$B:$AF,MATCH($D5&amp;"a",附表3_火險200RP颱洪非比例層調整係數!$1:$1,0)-1,FALSE))
-VLOOKUP($S5,附表3_火險200RP颱洪非比例層調整係數!$B:$AF,MATCH($D5,附表3_火險200RP颱洪非比例層調整係數!$1:$1,0)-1,FALSE)*(S5/100-M5/G5)*100
-VLOOKUP($R5,附表3_火險200RP颱洪非比例層調整係數!$B:$AF,MATCH($D5,附表3_火險200RP颱洪非比例層調整係數!$1:$1,0)-1,FALSE)*(1-(R5/100-L5/G5)*100),
IF(C5="E1",VLOOKUP($S5,附表3_工程險200RP颱洪非比例層調整係數!$B$1:$AF$101,MATCH($D5&amp;"a",附表3_工程險200RP颱洪非比例層調整係數!$1:$1,0)-1,FALSE)
-IF($R5-1&lt;=0,0,VLOOKUP($R5-1,附表3_工程險200RP颱洪非比例層調整係數!$B$1:$AF$101,MATCH($D5&amp;"a",附表3_工程險200RP颱洪非比例層調整係數!$1:$1,0)-1,FALSE))
-VLOOKUP($S5,附表3_工程險200RP颱洪非比例層調整係數!$B$1:$AF$101,MATCH($D5,附表3_工程險200RP颱洪非比例層調整係數!$1:$1,0)-1,FALSE)*(S5/100-M5/G5)*100
-VLOOKUP($R5,附表3_工程險200RP颱洪非比例層調整係數!$B$1:$AF$101,MATCH($D5,附表3_工程險200RP颱洪非比例層調整係數!$1:$1,0)-1,FALSE)*(1-(R5/100-L5/G5)*100),
IF(C5="E2",VLOOKUP($S5,附表3_工程險200RP颱洪非比例層調整係數!$B$111:$AF$211,MATCH($D5&amp;"a",附表3_工程險200RP颱洪非比例層調整係數!$1:$1,0)-1,FALSE)
-IF($R5-1&lt;=0,0,VLOOKUP($R5-1,附表3_工程險200RP颱洪非比例層調整係數!$B$111:$AF$211,MATCH($D5&amp;"a",附表3_工程險200RP颱洪非比例層調整係數!$1:$1,0)-1,FALSE))
-VLOOKUP($S5,附表3_工程險200RP颱洪非比例層調整係數!$B$111:$AF$211,MATCH($D5,附表3_工程險200RP颱洪非比例層調整係數!$1:$1,0)-1,FALSE)*(S5/100-M5/G5)*100
-VLOOKUP($R5,附表3_工程險200RP颱洪非比例層調整係數!$B$111:$AF$211,MATCH($D5,附表3_工程險200RP颱洪非比例層調整係數!$1:$1,0)-1,FALSE)*(1-(R5/100-L5/G5)*100),0))))</f>
        <v>0</v>
      </c>
      <c r="V5" s="40">
        <f t="shared" si="7"/>
        <v>0</v>
      </c>
      <c r="W5" s="40">
        <f t="shared" si="8"/>
        <v>0</v>
      </c>
      <c r="X5" s="40">
        <f t="shared" si="9"/>
        <v>0</v>
      </c>
      <c r="Y5" s="40">
        <f t="shared" si="10"/>
        <v>0</v>
      </c>
    </row>
    <row r="6" spans="1:25" x14ac:dyDescent="0.25">
      <c r="A6" s="32" t="str">
        <f t="shared" si="4"/>
        <v/>
      </c>
      <c r="B6" s="392"/>
      <c r="C6" s="392"/>
      <c r="D6" s="392"/>
      <c r="E6" s="393"/>
      <c r="F6" s="393"/>
      <c r="G6" s="394"/>
      <c r="H6" s="396"/>
      <c r="I6" s="396"/>
      <c r="J6" s="396"/>
      <c r="K6" s="396"/>
      <c r="L6" s="393"/>
      <c r="M6" s="393"/>
      <c r="N6" s="36">
        <f t="shared" si="0"/>
        <v>0</v>
      </c>
      <c r="O6" s="36">
        <f t="shared" si="1"/>
        <v>0</v>
      </c>
      <c r="P6" s="37">
        <f t="shared" si="5"/>
        <v>0</v>
      </c>
      <c r="Q6" s="37">
        <f t="shared" si="6"/>
        <v>0</v>
      </c>
      <c r="R6" s="38">
        <f t="shared" si="2"/>
        <v>0</v>
      </c>
      <c r="S6" s="38">
        <f t="shared" si="3"/>
        <v>0</v>
      </c>
      <c r="T6" s="39">
        <f>IF(OR(E6="QS",B6=""),0,
VLOOKUP($S6,附表3_火險100RP颱洪非比例層調整係數!$B:$AF,MATCH($D6&amp;"a",附表3_火險100RP颱洪非比例層調整係數!$1:$1,0)-1,FALSE)
-IF($R6-1&lt;=0,0,VLOOKUP($R6-1,附表3_火險100RP颱洪非比例層調整係數!$B:$AF,MATCH($D6&amp;"a",附表3_火險100RP颱洪非比例層調整係數!$1:$1,0)-1,FALSE))
-VLOOKUP($S6,附表3_火險100RP颱洪非比例層調整係數!$B:$AF,MATCH($D6,附表3_火險100RP颱洪非比例層調整係數!$1:$1,0)-1,FALSE)*(S6/100-M6/G6)*100
-VLOOKUP($R6,附表3_火險100RP颱洪非比例層調整係數!$B:$AF,MATCH($D6,附表3_火險100RP颱洪非比例層調整係數!$1:$1,0)-1,FALSE)*(1-(R6/100-L6/G6)*100)
)</f>
        <v>0</v>
      </c>
      <c r="U6" s="39">
        <f>IF(OR(E6="QS",B6=""),0,
IF(C6="F",VLOOKUP($S6,附表3_火險200RP颱洪非比例層調整係數!$B:$AF,MATCH($D6&amp;"a",附表3_火險200RP颱洪非比例層調整係數!$1:$1,0)-1,FALSE)
-IF($R6-1&lt;=0,0,VLOOKUP($R6-1,附表3_火險200RP颱洪非比例層調整係數!$B:$AF,MATCH($D6&amp;"a",附表3_火險200RP颱洪非比例層調整係數!$1:$1,0)-1,FALSE))
-VLOOKUP($S6,附表3_火險200RP颱洪非比例層調整係數!$B:$AF,MATCH($D6,附表3_火險200RP颱洪非比例層調整係數!$1:$1,0)-1,FALSE)*(S6/100-M6/G6)*100
-VLOOKUP($R6,附表3_火險200RP颱洪非比例層調整係數!$B:$AF,MATCH($D6,附表3_火險200RP颱洪非比例層調整係數!$1:$1,0)-1,FALSE)*(1-(R6/100-L6/G6)*100),
IF(C6="E1",VLOOKUP($S6,附表3_工程險200RP颱洪非比例層調整係數!$B$1:$AF$101,MATCH($D6&amp;"a",附表3_工程險200RP颱洪非比例層調整係數!$1:$1,0)-1,FALSE)
-IF($R6-1&lt;=0,0,VLOOKUP($R6-1,附表3_工程險200RP颱洪非比例層調整係數!$B$1:$AF$101,MATCH($D6&amp;"a",附表3_工程險200RP颱洪非比例層調整係數!$1:$1,0)-1,FALSE))
-VLOOKUP($S6,附表3_工程險200RP颱洪非比例層調整係數!$B$1:$AF$101,MATCH($D6,附表3_工程險200RP颱洪非比例層調整係數!$1:$1,0)-1,FALSE)*(S6/100-M6/G6)*100
-VLOOKUP($R6,附表3_工程險200RP颱洪非比例層調整係數!$B$1:$AF$101,MATCH($D6,附表3_工程險200RP颱洪非比例層調整係數!$1:$1,0)-1,FALSE)*(1-(R6/100-L6/G6)*100),
IF(C6="E2",VLOOKUP($S6,附表3_工程險200RP颱洪非比例層調整係數!$B$111:$AF$211,MATCH($D6&amp;"a",附表3_工程險200RP颱洪非比例層調整係數!$1:$1,0)-1,FALSE)
-IF($R6-1&lt;=0,0,VLOOKUP($R6-1,附表3_工程險200RP颱洪非比例層調整係數!$B$111:$AF$211,MATCH($D6&amp;"a",附表3_工程險200RP颱洪非比例層調整係數!$1:$1,0)-1,FALSE))
-VLOOKUP($S6,附表3_工程險200RP颱洪非比例層調整係數!$B$111:$AF$211,MATCH($D6,附表3_工程險200RP颱洪非比例層調整係數!$1:$1,0)-1,FALSE)*(S6/100-M6/G6)*100
-VLOOKUP($R6,附表3_工程險200RP颱洪非比例層調整係數!$B$111:$AF$211,MATCH($D6,附表3_工程險200RP颱洪非比例層調整係數!$1:$1,0)-1,FALSE)*(1-(R6/100-L6/G6)*100),0))))</f>
        <v>0</v>
      </c>
      <c r="V6" s="40">
        <f t="shared" si="7"/>
        <v>0</v>
      </c>
      <c r="W6" s="40">
        <f t="shared" si="8"/>
        <v>0</v>
      </c>
      <c r="X6" s="40">
        <f t="shared" si="9"/>
        <v>0</v>
      </c>
      <c r="Y6" s="40">
        <f t="shared" si="10"/>
        <v>0</v>
      </c>
    </row>
    <row r="7" spans="1:25" x14ac:dyDescent="0.25">
      <c r="A7" s="32" t="str">
        <f t="shared" si="4"/>
        <v/>
      </c>
      <c r="B7" s="392"/>
      <c r="C7" s="392"/>
      <c r="D7" s="392"/>
      <c r="E7" s="393"/>
      <c r="F7" s="393"/>
      <c r="G7" s="394"/>
      <c r="H7" s="395"/>
      <c r="I7" s="395"/>
      <c r="J7" s="395"/>
      <c r="K7" s="395"/>
      <c r="L7" s="393"/>
      <c r="M7" s="393"/>
      <c r="N7" s="36">
        <f t="shared" si="0"/>
        <v>0</v>
      </c>
      <c r="O7" s="36">
        <f t="shared" si="1"/>
        <v>0</v>
      </c>
      <c r="P7" s="37">
        <f t="shared" si="5"/>
        <v>0</v>
      </c>
      <c r="Q7" s="37">
        <f t="shared" si="6"/>
        <v>0</v>
      </c>
      <c r="R7" s="38">
        <f t="shared" si="2"/>
        <v>0</v>
      </c>
      <c r="S7" s="38">
        <f t="shared" si="3"/>
        <v>0</v>
      </c>
      <c r="T7" s="39">
        <f>IF(OR(E7="QS",B7=""),0,
VLOOKUP($S7,附表3_火險100RP颱洪非比例層調整係數!$B:$AF,MATCH($D7&amp;"a",附表3_火險100RP颱洪非比例層調整係數!$1:$1,0)-1,FALSE)
-IF($R7-1&lt;=0,0,VLOOKUP($R7-1,附表3_火險100RP颱洪非比例層調整係數!$B:$AF,MATCH($D7&amp;"a",附表3_火險100RP颱洪非比例層調整係數!$1:$1,0)-1,FALSE))
-VLOOKUP($S7,附表3_火險100RP颱洪非比例層調整係數!$B:$AF,MATCH($D7,附表3_火險100RP颱洪非比例層調整係數!$1:$1,0)-1,FALSE)*(S7/100-M7/G7)*100
-VLOOKUP($R7,附表3_火險100RP颱洪非比例層調整係數!$B:$AF,MATCH($D7,附表3_火險100RP颱洪非比例層調整係數!$1:$1,0)-1,FALSE)*(1-(R7/100-L7/G7)*100)
)</f>
        <v>0</v>
      </c>
      <c r="U7" s="39">
        <f>IF(OR(E7="QS",B7=""),0,
IF(C7="F",VLOOKUP($S7,附表3_火險200RP颱洪非比例層調整係數!$B:$AF,MATCH($D7&amp;"a",附表3_火險200RP颱洪非比例層調整係數!$1:$1,0)-1,FALSE)
-IF($R7-1&lt;=0,0,VLOOKUP($R7-1,附表3_火險200RP颱洪非比例層調整係數!$B:$AF,MATCH($D7&amp;"a",附表3_火險200RP颱洪非比例層調整係數!$1:$1,0)-1,FALSE))
-VLOOKUP($S7,附表3_火險200RP颱洪非比例層調整係數!$B:$AF,MATCH($D7,附表3_火險200RP颱洪非比例層調整係數!$1:$1,0)-1,FALSE)*(S7/100-M7/G7)*100
-VLOOKUP($R7,附表3_火險200RP颱洪非比例層調整係數!$B:$AF,MATCH($D7,附表3_火險200RP颱洪非比例層調整係數!$1:$1,0)-1,FALSE)*(1-(R7/100-L7/G7)*100),
IF(C7="E1",VLOOKUP($S7,附表3_工程險200RP颱洪非比例層調整係數!$B$1:$AF$101,MATCH($D7&amp;"a",附表3_工程險200RP颱洪非比例層調整係數!$1:$1,0)-1,FALSE)
-IF($R7-1&lt;=0,0,VLOOKUP($R7-1,附表3_工程險200RP颱洪非比例層調整係數!$B$1:$AF$101,MATCH($D7&amp;"a",附表3_工程險200RP颱洪非比例層調整係數!$1:$1,0)-1,FALSE))
-VLOOKUP($S7,附表3_工程險200RP颱洪非比例層調整係數!$B$1:$AF$101,MATCH($D7,附表3_工程險200RP颱洪非比例層調整係數!$1:$1,0)-1,FALSE)*(S7/100-M7/G7)*100
-VLOOKUP($R7,附表3_工程險200RP颱洪非比例層調整係數!$B$1:$AF$101,MATCH($D7,附表3_工程險200RP颱洪非比例層調整係數!$1:$1,0)-1,FALSE)*(1-(R7/100-L7/G7)*100),
IF(C7="E2",VLOOKUP($S7,附表3_工程險200RP颱洪非比例層調整係數!$B$111:$AF$211,MATCH($D7&amp;"a",附表3_工程險200RP颱洪非比例層調整係數!$1:$1,0)-1,FALSE)
-IF($R7-1&lt;=0,0,VLOOKUP($R7-1,附表3_工程險200RP颱洪非比例層調整係數!$B$111:$AF$211,MATCH($D7&amp;"a",附表3_工程險200RP颱洪非比例層調整係數!$1:$1,0)-1,FALSE))
-VLOOKUP($S7,附表3_工程險200RP颱洪非比例層調整係數!$B$111:$AF$211,MATCH($D7,附表3_工程險200RP颱洪非比例層調整係數!$1:$1,0)-1,FALSE)*(S7/100-M7/G7)*100
-VLOOKUP($R7,附表3_工程險200RP颱洪非比例層調整係數!$B$111:$AF$211,MATCH($D7,附表3_工程險200RP颱洪非比例層調整係數!$1:$1,0)-1,FALSE)*(1-(R7/100-L7/G7)*100),0))))</f>
        <v>0</v>
      </c>
      <c r="V7" s="40">
        <f t="shared" si="7"/>
        <v>0</v>
      </c>
      <c r="W7" s="40">
        <f t="shared" si="8"/>
        <v>0</v>
      </c>
      <c r="X7" s="40">
        <f t="shared" si="9"/>
        <v>0</v>
      </c>
      <c r="Y7" s="40">
        <f t="shared" si="10"/>
        <v>0</v>
      </c>
    </row>
    <row r="8" spans="1:25" x14ac:dyDescent="0.25">
      <c r="A8" s="32" t="str">
        <f t="shared" si="4"/>
        <v/>
      </c>
      <c r="B8" s="392"/>
      <c r="C8" s="392"/>
      <c r="D8" s="392"/>
      <c r="E8" s="393"/>
      <c r="F8" s="393"/>
      <c r="G8" s="394"/>
      <c r="H8" s="396"/>
      <c r="I8" s="396"/>
      <c r="J8" s="397"/>
      <c r="K8" s="397"/>
      <c r="L8" s="393"/>
      <c r="M8" s="393"/>
      <c r="N8" s="36">
        <f t="shared" si="0"/>
        <v>0</v>
      </c>
      <c r="O8" s="36">
        <f t="shared" si="1"/>
        <v>0</v>
      </c>
      <c r="P8" s="37">
        <f t="shared" si="5"/>
        <v>0</v>
      </c>
      <c r="Q8" s="37">
        <f t="shared" si="6"/>
        <v>0</v>
      </c>
      <c r="R8" s="38">
        <f t="shared" si="2"/>
        <v>0</v>
      </c>
      <c r="S8" s="38">
        <f t="shared" si="3"/>
        <v>0</v>
      </c>
      <c r="T8" s="39">
        <f>IF(OR(E8="QS",B8=""),0,
VLOOKUP($S8,附表3_火險100RP颱洪非比例層調整係數!$B:$AF,MATCH($D8&amp;"a",附表3_火險100RP颱洪非比例層調整係數!$1:$1,0)-1,FALSE)
-IF($R8-1&lt;=0,0,VLOOKUP($R8-1,附表3_火險100RP颱洪非比例層調整係數!$B:$AF,MATCH($D8&amp;"a",附表3_火險100RP颱洪非比例層調整係數!$1:$1,0)-1,FALSE))
-VLOOKUP($S8,附表3_火險100RP颱洪非比例層調整係數!$B:$AF,MATCH($D8,附表3_火險100RP颱洪非比例層調整係數!$1:$1,0)-1,FALSE)*(S8/100-M8/G8)*100
-VLOOKUP($R8,附表3_火險100RP颱洪非比例層調整係數!$B:$AF,MATCH($D8,附表3_火險100RP颱洪非比例層調整係數!$1:$1,0)-1,FALSE)*(1-(R8/100-L8/G8)*100)
)</f>
        <v>0</v>
      </c>
      <c r="U8" s="39">
        <f>IF(OR(E8="QS",B8=""),0,
IF(C8="F",VLOOKUP($S8,附表3_火險200RP颱洪非比例層調整係數!$B:$AF,MATCH($D8&amp;"a",附表3_火險200RP颱洪非比例層調整係數!$1:$1,0)-1,FALSE)
-IF($R8-1&lt;=0,0,VLOOKUP($R8-1,附表3_火險200RP颱洪非比例層調整係數!$B:$AF,MATCH($D8&amp;"a",附表3_火險200RP颱洪非比例層調整係數!$1:$1,0)-1,FALSE))
-VLOOKUP($S8,附表3_火險200RP颱洪非比例層調整係數!$B:$AF,MATCH($D8,附表3_火險200RP颱洪非比例層調整係數!$1:$1,0)-1,FALSE)*(S8/100-M8/G8)*100
-VLOOKUP($R8,附表3_火險200RP颱洪非比例層調整係數!$B:$AF,MATCH($D8,附表3_火險200RP颱洪非比例層調整係數!$1:$1,0)-1,FALSE)*(1-(R8/100-L8/G8)*100),
IF(C8="E1",VLOOKUP($S8,附表3_工程險200RP颱洪非比例層調整係數!$B$1:$AF$101,MATCH($D8&amp;"a",附表3_工程險200RP颱洪非比例層調整係數!$1:$1,0)-1,FALSE)
-IF($R8-1&lt;=0,0,VLOOKUP($R8-1,附表3_工程險200RP颱洪非比例層調整係數!$B$1:$AF$101,MATCH($D8&amp;"a",附表3_工程險200RP颱洪非比例層調整係數!$1:$1,0)-1,FALSE))
-VLOOKUP($S8,附表3_工程險200RP颱洪非比例層調整係數!$B$1:$AF$101,MATCH($D8,附表3_工程險200RP颱洪非比例層調整係數!$1:$1,0)-1,FALSE)*(S8/100-M8/G8)*100
-VLOOKUP($R8,附表3_工程險200RP颱洪非比例層調整係數!$B$1:$AF$101,MATCH($D8,附表3_工程險200RP颱洪非比例層調整係數!$1:$1,0)-1,FALSE)*(1-(R8/100-L8/G8)*100),
IF(C8="E2",VLOOKUP($S8,附表3_工程險200RP颱洪非比例層調整係數!$B$111:$AF$211,MATCH($D8&amp;"a",附表3_工程險200RP颱洪非比例層調整係數!$1:$1,0)-1,FALSE)
-IF($R8-1&lt;=0,0,VLOOKUP($R8-1,附表3_工程險200RP颱洪非比例層調整係數!$B$111:$AF$211,MATCH($D8&amp;"a",附表3_工程險200RP颱洪非比例層調整係數!$1:$1,0)-1,FALSE))
-VLOOKUP($S8,附表3_工程險200RP颱洪非比例層調整係數!$B$111:$AF$211,MATCH($D8,附表3_工程險200RP颱洪非比例層調整係數!$1:$1,0)-1,FALSE)*(S8/100-M8/G8)*100
-VLOOKUP($R8,附表3_工程險200RP颱洪非比例層調整係數!$B$111:$AF$211,MATCH($D8,附表3_工程險200RP颱洪非比例層調整係數!$1:$1,0)-1,FALSE)*(1-(R8/100-L8/G8)*100),0))))</f>
        <v>0</v>
      </c>
      <c r="V8" s="40">
        <f t="shared" si="7"/>
        <v>0</v>
      </c>
      <c r="W8" s="40">
        <f t="shared" si="8"/>
        <v>0</v>
      </c>
      <c r="X8" s="40">
        <f t="shared" si="9"/>
        <v>0</v>
      </c>
      <c r="Y8" s="40">
        <f t="shared" si="10"/>
        <v>0</v>
      </c>
    </row>
    <row r="9" spans="1:25" ht="15.75" customHeight="1" x14ac:dyDescent="0.25">
      <c r="A9" s="32" t="str">
        <f t="shared" si="4"/>
        <v/>
      </c>
      <c r="B9" s="392"/>
      <c r="C9" s="392"/>
      <c r="D9" s="392"/>
      <c r="E9" s="393"/>
      <c r="F9" s="393"/>
      <c r="G9" s="394"/>
      <c r="H9" s="396"/>
      <c r="I9" s="396"/>
      <c r="J9" s="397"/>
      <c r="K9" s="397"/>
      <c r="L9" s="393"/>
      <c r="M9" s="393"/>
      <c r="N9" s="36">
        <f t="shared" si="0"/>
        <v>0</v>
      </c>
      <c r="O9" s="36">
        <f t="shared" si="1"/>
        <v>0</v>
      </c>
      <c r="P9" s="37">
        <f t="shared" si="5"/>
        <v>0</v>
      </c>
      <c r="Q9" s="37">
        <f t="shared" si="6"/>
        <v>0</v>
      </c>
      <c r="R9" s="38">
        <f t="shared" si="2"/>
        <v>0</v>
      </c>
      <c r="S9" s="38">
        <f t="shared" si="3"/>
        <v>0</v>
      </c>
      <c r="T9" s="39">
        <f>IF(OR(E9="QS",B9=""),0,
VLOOKUP($S9,附表3_火險100RP颱洪非比例層調整係數!$B:$AF,MATCH($D9&amp;"a",附表3_火險100RP颱洪非比例層調整係數!$1:$1,0)-1,FALSE)
-IF($R9-1&lt;=0,0,VLOOKUP($R9-1,附表3_火險100RP颱洪非比例層調整係數!$B:$AF,MATCH($D9&amp;"a",附表3_火險100RP颱洪非比例層調整係數!$1:$1,0)-1,FALSE))
-VLOOKUP($S9,附表3_火險100RP颱洪非比例層調整係數!$B:$AF,MATCH($D9,附表3_火險100RP颱洪非比例層調整係數!$1:$1,0)-1,FALSE)*(S9/100-M9/G9)*100
-VLOOKUP($R9,附表3_火險100RP颱洪非比例層調整係數!$B:$AF,MATCH($D9,附表3_火險100RP颱洪非比例層調整係數!$1:$1,0)-1,FALSE)*(1-(R9/100-L9/G9)*100)
)</f>
        <v>0</v>
      </c>
      <c r="U9" s="39">
        <f>IF(OR(E9="QS",B9=""),0,
IF(C9="F",VLOOKUP($S9,附表3_火險200RP颱洪非比例層調整係數!$B:$AF,MATCH($D9&amp;"a",附表3_火險200RP颱洪非比例層調整係數!$1:$1,0)-1,FALSE)
-IF($R9-1&lt;=0,0,VLOOKUP($R9-1,附表3_火險200RP颱洪非比例層調整係數!$B:$AF,MATCH($D9&amp;"a",附表3_火險200RP颱洪非比例層調整係數!$1:$1,0)-1,FALSE))
-VLOOKUP($S9,附表3_火險200RP颱洪非比例層調整係數!$B:$AF,MATCH($D9,附表3_火險200RP颱洪非比例層調整係數!$1:$1,0)-1,FALSE)*(S9/100-M9/G9)*100
-VLOOKUP($R9,附表3_火險200RP颱洪非比例層調整係數!$B:$AF,MATCH($D9,附表3_火險200RP颱洪非比例層調整係數!$1:$1,0)-1,FALSE)*(1-(R9/100-L9/G9)*100),
IF(C9="E1",VLOOKUP($S9,附表3_工程險200RP颱洪非比例層調整係數!$B$1:$AF$101,MATCH($D9&amp;"a",附表3_工程險200RP颱洪非比例層調整係數!$1:$1,0)-1,FALSE)
-IF($R9-1&lt;=0,0,VLOOKUP($R9-1,附表3_工程險200RP颱洪非比例層調整係數!$B$1:$AF$101,MATCH($D9&amp;"a",附表3_工程險200RP颱洪非比例層調整係數!$1:$1,0)-1,FALSE))
-VLOOKUP($S9,附表3_工程險200RP颱洪非比例層調整係數!$B$1:$AF$101,MATCH($D9,附表3_工程險200RP颱洪非比例層調整係數!$1:$1,0)-1,FALSE)*(S9/100-M9/G9)*100
-VLOOKUP($R9,附表3_工程險200RP颱洪非比例層調整係數!$B$1:$AF$101,MATCH($D9,附表3_工程險200RP颱洪非比例層調整係數!$1:$1,0)-1,FALSE)*(1-(R9/100-L9/G9)*100),
IF(C9="E2",VLOOKUP($S9,附表3_工程險200RP颱洪非比例層調整係數!$B$111:$AF$211,MATCH($D9&amp;"a",附表3_工程險200RP颱洪非比例層調整係數!$1:$1,0)-1,FALSE)
-IF($R9-1&lt;=0,0,VLOOKUP($R9-1,附表3_工程險200RP颱洪非比例層調整係數!$B$111:$AF$211,MATCH($D9&amp;"a",附表3_工程險200RP颱洪非比例層調整係數!$1:$1,0)-1,FALSE))
-VLOOKUP($S9,附表3_工程險200RP颱洪非比例層調整係數!$B$111:$AF$211,MATCH($D9,附表3_工程險200RP颱洪非比例層調整係數!$1:$1,0)-1,FALSE)*(S9/100-M9/G9)*100
-VLOOKUP($R9,附表3_工程險200RP颱洪非比例層調整係數!$B$111:$AF$211,MATCH($D9,附表3_工程險200RP颱洪非比例層調整係數!$1:$1,0)-1,FALSE)*(1-(R9/100-L9/G9)*100),0))))</f>
        <v>0</v>
      </c>
      <c r="V9" s="40">
        <f t="shared" si="7"/>
        <v>0</v>
      </c>
      <c r="W9" s="40">
        <f t="shared" si="8"/>
        <v>0</v>
      </c>
      <c r="X9" s="40">
        <f t="shared" si="9"/>
        <v>0</v>
      </c>
      <c r="Y9" s="40">
        <f t="shared" si="10"/>
        <v>0</v>
      </c>
    </row>
    <row r="10" spans="1:25" x14ac:dyDescent="0.25">
      <c r="A10" s="32" t="str">
        <f t="shared" si="4"/>
        <v/>
      </c>
      <c r="B10" s="392"/>
      <c r="C10" s="392"/>
      <c r="D10" s="392"/>
      <c r="E10" s="393"/>
      <c r="F10" s="393"/>
      <c r="G10" s="394"/>
      <c r="H10" s="396"/>
      <c r="I10" s="396"/>
      <c r="J10" s="397"/>
      <c r="K10" s="397"/>
      <c r="L10" s="393"/>
      <c r="M10" s="393"/>
      <c r="N10" s="36">
        <f t="shared" si="0"/>
        <v>0</v>
      </c>
      <c r="O10" s="36">
        <f t="shared" si="1"/>
        <v>0</v>
      </c>
      <c r="P10" s="37">
        <f t="shared" si="5"/>
        <v>0</v>
      </c>
      <c r="Q10" s="37">
        <f t="shared" si="6"/>
        <v>0</v>
      </c>
      <c r="R10" s="38">
        <f t="shared" si="2"/>
        <v>0</v>
      </c>
      <c r="S10" s="38">
        <f t="shared" si="3"/>
        <v>0</v>
      </c>
      <c r="T10" s="39">
        <f>IF(OR(E10="QS",B10=""),0,
VLOOKUP($S10,附表3_火險100RP颱洪非比例層調整係數!$B:$AF,MATCH($D10&amp;"a",附表3_火險100RP颱洪非比例層調整係數!$1:$1,0)-1,FALSE)
-IF($R10-1&lt;=0,0,VLOOKUP($R10-1,附表3_火險100RP颱洪非比例層調整係數!$B:$AF,MATCH($D10&amp;"a",附表3_火險100RP颱洪非比例層調整係數!$1:$1,0)-1,FALSE))
-VLOOKUP($S10,附表3_火險100RP颱洪非比例層調整係數!$B:$AF,MATCH($D10,附表3_火險100RP颱洪非比例層調整係數!$1:$1,0)-1,FALSE)*(S10/100-M10/G10)*100
-VLOOKUP($R10,附表3_火險100RP颱洪非比例層調整係數!$B:$AF,MATCH($D10,附表3_火險100RP颱洪非比例層調整係數!$1:$1,0)-1,FALSE)*(1-(R10/100-L10/G10)*100)
)</f>
        <v>0</v>
      </c>
      <c r="U10" s="39">
        <f>IF(OR(E10="QS",B10=""),0,
IF(C10="F",VLOOKUP($S10,附表3_火險200RP颱洪非比例層調整係數!$B:$AF,MATCH($D10&amp;"a",附表3_火險200RP颱洪非比例層調整係數!$1:$1,0)-1,FALSE)
-IF($R10-1&lt;=0,0,VLOOKUP($R10-1,附表3_火險200RP颱洪非比例層調整係數!$B:$AF,MATCH($D10&amp;"a",附表3_火險200RP颱洪非比例層調整係數!$1:$1,0)-1,FALSE))
-VLOOKUP($S10,附表3_火險200RP颱洪非比例層調整係數!$B:$AF,MATCH($D10,附表3_火險200RP颱洪非比例層調整係數!$1:$1,0)-1,FALSE)*(S10/100-M10/G10)*100
-VLOOKUP($R10,附表3_火險200RP颱洪非比例層調整係數!$B:$AF,MATCH($D10,附表3_火險200RP颱洪非比例層調整係數!$1:$1,0)-1,FALSE)*(1-(R10/100-L10/G10)*100),
IF(C10="E1",VLOOKUP($S10,附表3_工程險200RP颱洪非比例層調整係數!$B$1:$AF$101,MATCH($D10&amp;"a",附表3_工程險200RP颱洪非比例層調整係數!$1:$1,0)-1,FALSE)
-IF($R10-1&lt;=0,0,VLOOKUP($R10-1,附表3_工程險200RP颱洪非比例層調整係數!$B$1:$AF$101,MATCH($D10&amp;"a",附表3_工程險200RP颱洪非比例層調整係數!$1:$1,0)-1,FALSE))
-VLOOKUP($S10,附表3_工程險200RP颱洪非比例層調整係數!$B$1:$AF$101,MATCH($D10,附表3_工程險200RP颱洪非比例層調整係數!$1:$1,0)-1,FALSE)*(S10/100-M10/G10)*100
-VLOOKUP($R10,附表3_工程險200RP颱洪非比例層調整係數!$B$1:$AF$101,MATCH($D10,附表3_工程險200RP颱洪非比例層調整係數!$1:$1,0)-1,FALSE)*(1-(R10/100-L10/G10)*100),
IF(C10="E2",VLOOKUP($S10,附表3_工程險200RP颱洪非比例層調整係數!$B$111:$AF$211,MATCH($D10&amp;"a",附表3_工程險200RP颱洪非比例層調整係數!$1:$1,0)-1,FALSE)
-IF($R10-1&lt;=0,0,VLOOKUP($R10-1,附表3_工程險200RP颱洪非比例層調整係數!$B$111:$AF$211,MATCH($D10&amp;"a",附表3_工程險200RP颱洪非比例層調整係數!$1:$1,0)-1,FALSE))
-VLOOKUP($S10,附表3_工程險200RP颱洪非比例層調整係數!$B$111:$AF$211,MATCH($D10,附表3_工程險200RP颱洪非比例層調整係數!$1:$1,0)-1,FALSE)*(S10/100-M10/G10)*100
-VLOOKUP($R10,附表3_工程險200RP颱洪非比例層調整係數!$B$111:$AF$211,MATCH($D10,附表3_工程險200RP颱洪非比例層調整係數!$1:$1,0)-1,FALSE)*(1-(R10/100-L10/G10)*100),0))))</f>
        <v>0</v>
      </c>
      <c r="V10" s="40">
        <f t="shared" si="7"/>
        <v>0</v>
      </c>
      <c r="W10" s="40">
        <f t="shared" si="8"/>
        <v>0</v>
      </c>
      <c r="X10" s="40">
        <f t="shared" si="9"/>
        <v>0</v>
      </c>
      <c r="Y10" s="40">
        <f t="shared" si="10"/>
        <v>0</v>
      </c>
    </row>
    <row r="11" spans="1:25" x14ac:dyDescent="0.25">
      <c r="A11" s="32" t="str">
        <f t="shared" si="4"/>
        <v/>
      </c>
      <c r="B11" s="392"/>
      <c r="C11" s="392"/>
      <c r="D11" s="392"/>
      <c r="E11" s="393"/>
      <c r="F11" s="393"/>
      <c r="G11" s="394"/>
      <c r="H11" s="396"/>
      <c r="I11" s="396"/>
      <c r="J11" s="397"/>
      <c r="K11" s="397"/>
      <c r="L11" s="393"/>
      <c r="M11" s="393"/>
      <c r="N11" s="36">
        <f t="shared" si="0"/>
        <v>0</v>
      </c>
      <c r="O11" s="36">
        <f t="shared" si="1"/>
        <v>0</v>
      </c>
      <c r="P11" s="37">
        <f t="shared" si="5"/>
        <v>0</v>
      </c>
      <c r="Q11" s="37">
        <f t="shared" si="6"/>
        <v>0</v>
      </c>
      <c r="R11" s="38">
        <f t="shared" si="2"/>
        <v>0</v>
      </c>
      <c r="S11" s="38">
        <f t="shared" si="3"/>
        <v>0</v>
      </c>
      <c r="T11" s="39">
        <f>IF(OR(E11="QS",B11=""),0,
VLOOKUP($S11,附表3_火險100RP颱洪非比例層調整係數!$B:$AF,MATCH($D11&amp;"a",附表3_火險100RP颱洪非比例層調整係數!$1:$1,0)-1,FALSE)
-IF($R11-1&lt;=0,0,VLOOKUP($R11-1,附表3_火險100RP颱洪非比例層調整係數!$B:$AF,MATCH($D11&amp;"a",附表3_火險100RP颱洪非比例層調整係數!$1:$1,0)-1,FALSE))
-VLOOKUP($S11,附表3_火險100RP颱洪非比例層調整係數!$B:$AF,MATCH($D11,附表3_火險100RP颱洪非比例層調整係數!$1:$1,0)-1,FALSE)*(S11/100-M11/G11)*100
-VLOOKUP($R11,附表3_火險100RP颱洪非比例層調整係數!$B:$AF,MATCH($D11,附表3_火險100RP颱洪非比例層調整係數!$1:$1,0)-1,FALSE)*(1-(R11/100-L11/G11)*100)
)</f>
        <v>0</v>
      </c>
      <c r="U11" s="39">
        <f>IF(OR(E11="QS",B11=""),0,
IF(C11="F",VLOOKUP($S11,附表3_火險200RP颱洪非比例層調整係數!$B:$AF,MATCH($D11&amp;"a",附表3_火險200RP颱洪非比例層調整係數!$1:$1,0)-1,FALSE)
-IF($R11-1&lt;=0,0,VLOOKUP($R11-1,附表3_火險200RP颱洪非比例層調整係數!$B:$AF,MATCH($D11&amp;"a",附表3_火險200RP颱洪非比例層調整係數!$1:$1,0)-1,FALSE))
-VLOOKUP($S11,附表3_火險200RP颱洪非比例層調整係數!$B:$AF,MATCH($D11,附表3_火險200RP颱洪非比例層調整係數!$1:$1,0)-1,FALSE)*(S11/100-M11/G11)*100
-VLOOKUP($R11,附表3_火險200RP颱洪非比例層調整係數!$B:$AF,MATCH($D11,附表3_火險200RP颱洪非比例層調整係數!$1:$1,0)-1,FALSE)*(1-(R11/100-L11/G11)*100),
IF(C11="E1",VLOOKUP($S11,附表3_工程險200RP颱洪非比例層調整係數!$B$1:$AF$101,MATCH($D11&amp;"a",附表3_工程險200RP颱洪非比例層調整係數!$1:$1,0)-1,FALSE)
-IF($R11-1&lt;=0,0,VLOOKUP($R11-1,附表3_工程險200RP颱洪非比例層調整係數!$B$1:$AF$101,MATCH($D11&amp;"a",附表3_工程險200RP颱洪非比例層調整係數!$1:$1,0)-1,FALSE))
-VLOOKUP($S11,附表3_工程險200RP颱洪非比例層調整係數!$B$1:$AF$101,MATCH($D11,附表3_工程險200RP颱洪非比例層調整係數!$1:$1,0)-1,FALSE)*(S11/100-M11/G11)*100
-VLOOKUP($R11,附表3_工程險200RP颱洪非比例層調整係數!$B$1:$AF$101,MATCH($D11,附表3_工程險200RP颱洪非比例層調整係數!$1:$1,0)-1,FALSE)*(1-(R11/100-L11/G11)*100),
IF(C11="E2",VLOOKUP($S11,附表3_工程險200RP颱洪非比例層調整係數!$B$111:$AF$211,MATCH($D11&amp;"a",附表3_工程險200RP颱洪非比例層調整係數!$1:$1,0)-1,FALSE)
-IF($R11-1&lt;=0,0,VLOOKUP($R11-1,附表3_工程險200RP颱洪非比例層調整係數!$B$111:$AF$211,MATCH($D11&amp;"a",附表3_工程險200RP颱洪非比例層調整係數!$1:$1,0)-1,FALSE))
-VLOOKUP($S11,附表3_工程險200RP颱洪非比例層調整係數!$B$111:$AF$211,MATCH($D11,附表3_工程險200RP颱洪非比例層調整係數!$1:$1,0)-1,FALSE)*(S11/100-M11/G11)*100
-VLOOKUP($R11,附表3_工程險200RP颱洪非比例層調整係數!$B$111:$AF$211,MATCH($D11,附表3_工程險200RP颱洪非比例層調整係數!$1:$1,0)-1,FALSE)*(1-(R11/100-L11/G11)*100),0))))</f>
        <v>0</v>
      </c>
      <c r="V11" s="40">
        <f t="shared" si="7"/>
        <v>0</v>
      </c>
      <c r="W11" s="40">
        <f t="shared" si="8"/>
        <v>0</v>
      </c>
      <c r="X11" s="40">
        <f t="shared" si="9"/>
        <v>0</v>
      </c>
      <c r="Y11" s="40">
        <f t="shared" si="10"/>
        <v>0</v>
      </c>
    </row>
    <row r="12" spans="1:25" ht="17.25" customHeight="1" x14ac:dyDescent="0.25">
      <c r="A12" s="32" t="str">
        <f t="shared" si="4"/>
        <v/>
      </c>
      <c r="B12" s="392"/>
      <c r="C12" s="392"/>
      <c r="D12" s="392"/>
      <c r="E12" s="393"/>
      <c r="F12" s="393"/>
      <c r="G12" s="394"/>
      <c r="H12" s="395"/>
      <c r="I12" s="395"/>
      <c r="J12" s="395"/>
      <c r="K12" s="395"/>
      <c r="L12" s="393"/>
      <c r="M12" s="393"/>
      <c r="N12" s="36">
        <f t="shared" si="0"/>
        <v>0</v>
      </c>
      <c r="O12" s="36">
        <f t="shared" si="1"/>
        <v>0</v>
      </c>
      <c r="P12" s="37">
        <f t="shared" si="5"/>
        <v>0</v>
      </c>
      <c r="Q12" s="37">
        <f t="shared" si="6"/>
        <v>0</v>
      </c>
      <c r="R12" s="38">
        <f t="shared" si="2"/>
        <v>0</v>
      </c>
      <c r="S12" s="38">
        <f t="shared" si="3"/>
        <v>0</v>
      </c>
      <c r="T12" s="39">
        <f>IF(OR(E12="QS",B12=""),0,
VLOOKUP($S12,附表3_火險100RP颱洪非比例層調整係數!$B:$AF,MATCH($D12&amp;"a",附表3_火險100RP颱洪非比例層調整係數!$1:$1,0)-1,FALSE)
-IF($R12-1&lt;=0,0,VLOOKUP($R12-1,附表3_火險100RP颱洪非比例層調整係數!$B:$AF,MATCH($D12&amp;"a",附表3_火險100RP颱洪非比例層調整係數!$1:$1,0)-1,FALSE))
-VLOOKUP($S12,附表3_火險100RP颱洪非比例層調整係數!$B:$AF,MATCH($D12,附表3_火險100RP颱洪非比例層調整係數!$1:$1,0)-1,FALSE)*(S12/100-M12/G12)*100
-VLOOKUP($R12,附表3_火險100RP颱洪非比例層調整係數!$B:$AF,MATCH($D12,附表3_火險100RP颱洪非比例層調整係數!$1:$1,0)-1,FALSE)*(1-(R12/100-L12/G12)*100)
)</f>
        <v>0</v>
      </c>
      <c r="U12" s="39">
        <f>IF(OR(E12="QS",B12=""),0,
IF(C12="F",VLOOKUP($S12,附表3_火險200RP颱洪非比例層調整係數!$B:$AF,MATCH($D12&amp;"a",附表3_火險200RP颱洪非比例層調整係數!$1:$1,0)-1,FALSE)
-IF($R12-1&lt;=0,0,VLOOKUP($R12-1,附表3_火險200RP颱洪非比例層調整係數!$B:$AF,MATCH($D12&amp;"a",附表3_火險200RP颱洪非比例層調整係數!$1:$1,0)-1,FALSE))
-VLOOKUP($S12,附表3_火險200RP颱洪非比例層調整係數!$B:$AF,MATCH($D12,附表3_火險200RP颱洪非比例層調整係數!$1:$1,0)-1,FALSE)*(S12/100-M12/G12)*100
-VLOOKUP($R12,附表3_火險200RP颱洪非比例層調整係數!$B:$AF,MATCH($D12,附表3_火險200RP颱洪非比例層調整係數!$1:$1,0)-1,FALSE)*(1-(R12/100-L12/G12)*100),
IF(C12="E1",VLOOKUP($S12,附表3_工程險200RP颱洪非比例層調整係數!$B$1:$AF$101,MATCH($D12&amp;"a",附表3_工程險200RP颱洪非比例層調整係數!$1:$1,0)-1,FALSE)
-IF($R12-1&lt;=0,0,VLOOKUP($R12-1,附表3_工程險200RP颱洪非比例層調整係數!$B$1:$AF$101,MATCH($D12&amp;"a",附表3_工程險200RP颱洪非比例層調整係數!$1:$1,0)-1,FALSE))
-VLOOKUP($S12,附表3_工程險200RP颱洪非比例層調整係數!$B$1:$AF$101,MATCH($D12,附表3_工程險200RP颱洪非比例層調整係數!$1:$1,0)-1,FALSE)*(S12/100-M12/G12)*100
-VLOOKUP($R12,附表3_工程險200RP颱洪非比例層調整係數!$B$1:$AF$101,MATCH($D12,附表3_工程險200RP颱洪非比例層調整係數!$1:$1,0)-1,FALSE)*(1-(R12/100-L12/G12)*100),
IF(C12="E2",VLOOKUP($S12,附表3_工程險200RP颱洪非比例層調整係數!$B$111:$AF$211,MATCH($D12&amp;"a",附表3_工程險200RP颱洪非比例層調整係數!$1:$1,0)-1,FALSE)
-IF($R12-1&lt;=0,0,VLOOKUP($R12-1,附表3_工程險200RP颱洪非比例層調整係數!$B$111:$AF$211,MATCH($D12&amp;"a",附表3_工程險200RP颱洪非比例層調整係數!$1:$1,0)-1,FALSE))
-VLOOKUP($S12,附表3_工程險200RP颱洪非比例層調整係數!$B$111:$AF$211,MATCH($D12,附表3_工程險200RP颱洪非比例層調整係數!$1:$1,0)-1,FALSE)*(S12/100-M12/G12)*100
-VLOOKUP($R12,附表3_工程險200RP颱洪非比例層調整係數!$B$111:$AF$211,MATCH($D12,附表3_工程險200RP颱洪非比例層調整係數!$1:$1,0)-1,FALSE)*(1-(R12/100-L12/G12)*100),0))))</f>
        <v>0</v>
      </c>
      <c r="V12" s="40">
        <f t="shared" si="7"/>
        <v>0</v>
      </c>
      <c r="W12" s="40">
        <f t="shared" si="8"/>
        <v>0</v>
      </c>
      <c r="X12" s="40">
        <f t="shared" si="9"/>
        <v>0</v>
      </c>
      <c r="Y12" s="40">
        <f t="shared" si="10"/>
        <v>0</v>
      </c>
    </row>
    <row r="13" spans="1:25" x14ac:dyDescent="0.25">
      <c r="A13" s="32" t="str">
        <f t="shared" si="4"/>
        <v/>
      </c>
      <c r="B13" s="392"/>
      <c r="C13" s="392"/>
      <c r="D13" s="392"/>
      <c r="E13" s="393"/>
      <c r="F13" s="393"/>
      <c r="G13" s="394"/>
      <c r="H13" s="395"/>
      <c r="I13" s="395"/>
      <c r="J13" s="395"/>
      <c r="K13" s="395"/>
      <c r="L13" s="393"/>
      <c r="M13" s="393"/>
      <c r="N13" s="36">
        <f t="shared" si="0"/>
        <v>0</v>
      </c>
      <c r="O13" s="36">
        <f t="shared" si="1"/>
        <v>0</v>
      </c>
      <c r="P13" s="37">
        <f t="shared" si="5"/>
        <v>0</v>
      </c>
      <c r="Q13" s="37">
        <f t="shared" si="6"/>
        <v>0</v>
      </c>
      <c r="R13" s="38">
        <f t="shared" si="2"/>
        <v>0</v>
      </c>
      <c r="S13" s="38">
        <f t="shared" si="3"/>
        <v>0</v>
      </c>
      <c r="T13" s="39">
        <f>IF(OR(E13="QS",B13=""),0,
VLOOKUP($S13,附表3_火險100RP颱洪非比例層調整係數!$B:$AF,MATCH($D13&amp;"a",附表3_火險100RP颱洪非比例層調整係數!$1:$1,0)-1,FALSE)
-IF($R13-1&lt;=0,0,VLOOKUP($R13-1,附表3_火險100RP颱洪非比例層調整係數!$B:$AF,MATCH($D13&amp;"a",附表3_火險100RP颱洪非比例層調整係數!$1:$1,0)-1,FALSE))
-VLOOKUP($S13,附表3_火險100RP颱洪非比例層調整係數!$B:$AF,MATCH($D13,附表3_火險100RP颱洪非比例層調整係數!$1:$1,0)-1,FALSE)*(S13/100-M13/G13)*100
-VLOOKUP($R13,附表3_火險100RP颱洪非比例層調整係數!$B:$AF,MATCH($D13,附表3_火險100RP颱洪非比例層調整係數!$1:$1,0)-1,FALSE)*(1-(R13/100-L13/G13)*100)
)</f>
        <v>0</v>
      </c>
      <c r="U13" s="39">
        <f>IF(OR(E13="QS",B13=""),0,
IF(C13="F",VLOOKUP($S13,附表3_火險200RP颱洪非比例層調整係數!$B:$AF,MATCH($D13&amp;"a",附表3_火險200RP颱洪非比例層調整係數!$1:$1,0)-1,FALSE)
-IF($R13-1&lt;=0,0,VLOOKUP($R13-1,附表3_火險200RP颱洪非比例層調整係數!$B:$AF,MATCH($D13&amp;"a",附表3_火險200RP颱洪非比例層調整係數!$1:$1,0)-1,FALSE))
-VLOOKUP($S13,附表3_火險200RP颱洪非比例層調整係數!$B:$AF,MATCH($D13,附表3_火險200RP颱洪非比例層調整係數!$1:$1,0)-1,FALSE)*(S13/100-M13/G13)*100
-VLOOKUP($R13,附表3_火險200RP颱洪非比例層調整係數!$B:$AF,MATCH($D13,附表3_火險200RP颱洪非比例層調整係數!$1:$1,0)-1,FALSE)*(1-(R13/100-L13/G13)*100),
IF(C13="E1",VLOOKUP($S13,附表3_工程險200RP颱洪非比例層調整係數!$B$1:$AF$101,MATCH($D13&amp;"a",附表3_工程險200RP颱洪非比例層調整係數!$1:$1,0)-1,FALSE)
-IF($R13-1&lt;=0,0,VLOOKUP($R13-1,附表3_工程險200RP颱洪非比例層調整係數!$B$1:$AF$101,MATCH($D13&amp;"a",附表3_工程險200RP颱洪非比例層調整係數!$1:$1,0)-1,FALSE))
-VLOOKUP($S13,附表3_工程險200RP颱洪非比例層調整係數!$B$1:$AF$101,MATCH($D13,附表3_工程險200RP颱洪非比例層調整係數!$1:$1,0)-1,FALSE)*(S13/100-M13/G13)*100
-VLOOKUP($R13,附表3_工程險200RP颱洪非比例層調整係數!$B$1:$AF$101,MATCH($D13,附表3_工程險200RP颱洪非比例層調整係數!$1:$1,0)-1,FALSE)*(1-(R13/100-L13/G13)*100),
IF(C13="E2",VLOOKUP($S13,附表3_工程險200RP颱洪非比例層調整係數!$B$111:$AF$211,MATCH($D13&amp;"a",附表3_工程險200RP颱洪非比例層調整係數!$1:$1,0)-1,FALSE)
-IF($R13-1&lt;=0,0,VLOOKUP($R13-1,附表3_工程險200RP颱洪非比例層調整係數!$B$111:$AF$211,MATCH($D13&amp;"a",附表3_工程險200RP颱洪非比例層調整係數!$1:$1,0)-1,FALSE))
-VLOOKUP($S13,附表3_工程險200RP颱洪非比例層調整係數!$B$111:$AF$211,MATCH($D13,附表3_工程險200RP颱洪非比例層調整係數!$1:$1,0)-1,FALSE)*(S13/100-M13/G13)*100
-VLOOKUP($R13,附表3_工程險200RP颱洪非比例層調整係數!$B$111:$AF$211,MATCH($D13,附表3_工程險200RP颱洪非比例層調整係數!$1:$1,0)-1,FALSE)*(1-(R13/100-L13/G13)*100),0))))</f>
        <v>0</v>
      </c>
      <c r="V13" s="40">
        <f t="shared" si="7"/>
        <v>0</v>
      </c>
      <c r="W13" s="40">
        <f t="shared" si="8"/>
        <v>0</v>
      </c>
      <c r="X13" s="40">
        <f t="shared" si="9"/>
        <v>0</v>
      </c>
      <c r="Y13" s="40">
        <f t="shared" si="10"/>
        <v>0</v>
      </c>
    </row>
    <row r="14" spans="1:25" x14ac:dyDescent="0.25">
      <c r="A14" s="32" t="str">
        <f t="shared" si="4"/>
        <v/>
      </c>
      <c r="B14" s="392"/>
      <c r="C14" s="392"/>
      <c r="D14" s="392"/>
      <c r="E14" s="393"/>
      <c r="F14" s="393"/>
      <c r="G14" s="394"/>
      <c r="H14" s="396"/>
      <c r="I14" s="396"/>
      <c r="J14" s="397"/>
      <c r="K14" s="397"/>
      <c r="L14" s="393"/>
      <c r="M14" s="393"/>
      <c r="N14" s="36">
        <f t="shared" si="0"/>
        <v>0</v>
      </c>
      <c r="O14" s="36">
        <f t="shared" si="1"/>
        <v>0</v>
      </c>
      <c r="P14" s="37">
        <f t="shared" si="5"/>
        <v>0</v>
      </c>
      <c r="Q14" s="37">
        <f t="shared" si="6"/>
        <v>0</v>
      </c>
      <c r="R14" s="38">
        <f t="shared" si="2"/>
        <v>0</v>
      </c>
      <c r="S14" s="38">
        <f t="shared" si="3"/>
        <v>0</v>
      </c>
      <c r="T14" s="39">
        <f>IF(OR(E14="QS",B14=""),0,
VLOOKUP($S14,附表3_火險100RP颱洪非比例層調整係數!$B:$AF,MATCH($D14&amp;"a",附表3_火險100RP颱洪非比例層調整係數!$1:$1,0)-1,FALSE)
-IF($R14-1&lt;=0,0,VLOOKUP($R14-1,附表3_火險100RP颱洪非比例層調整係數!$B:$AF,MATCH($D14&amp;"a",附表3_火險100RP颱洪非比例層調整係數!$1:$1,0)-1,FALSE))
-VLOOKUP($S14,附表3_火險100RP颱洪非比例層調整係數!$B:$AF,MATCH($D14,附表3_火險100RP颱洪非比例層調整係數!$1:$1,0)-1,FALSE)*(S14/100-M14/G14)*100
-VLOOKUP($R14,附表3_火險100RP颱洪非比例層調整係數!$B:$AF,MATCH($D14,附表3_火險100RP颱洪非比例層調整係數!$1:$1,0)-1,FALSE)*(1-(R14/100-L14/G14)*100)
)</f>
        <v>0</v>
      </c>
      <c r="U14" s="39">
        <f>IF(OR(E14="QS",B14=""),0,
IF(C14="F",VLOOKUP($S14,附表3_火險200RP颱洪非比例層調整係數!$B:$AF,MATCH($D14&amp;"a",附表3_火險200RP颱洪非比例層調整係數!$1:$1,0)-1,FALSE)
-IF($R14-1&lt;=0,0,VLOOKUP($R14-1,附表3_火險200RP颱洪非比例層調整係數!$B:$AF,MATCH($D14&amp;"a",附表3_火險200RP颱洪非比例層調整係數!$1:$1,0)-1,FALSE))
-VLOOKUP($S14,附表3_火險200RP颱洪非比例層調整係數!$B:$AF,MATCH($D14,附表3_火險200RP颱洪非比例層調整係數!$1:$1,0)-1,FALSE)*(S14/100-M14/G14)*100
-VLOOKUP($R14,附表3_火險200RP颱洪非比例層調整係數!$B:$AF,MATCH($D14,附表3_火險200RP颱洪非比例層調整係數!$1:$1,0)-1,FALSE)*(1-(R14/100-L14/G14)*100),
IF(C14="E1",VLOOKUP($S14,附表3_工程險200RP颱洪非比例層調整係數!$B$1:$AF$101,MATCH($D14&amp;"a",附表3_工程險200RP颱洪非比例層調整係數!$1:$1,0)-1,FALSE)
-IF($R14-1&lt;=0,0,VLOOKUP($R14-1,附表3_工程險200RP颱洪非比例層調整係數!$B$1:$AF$101,MATCH($D14&amp;"a",附表3_工程險200RP颱洪非比例層調整係數!$1:$1,0)-1,FALSE))
-VLOOKUP($S14,附表3_工程險200RP颱洪非比例層調整係數!$B$1:$AF$101,MATCH($D14,附表3_工程險200RP颱洪非比例層調整係數!$1:$1,0)-1,FALSE)*(S14/100-M14/G14)*100
-VLOOKUP($R14,附表3_工程險200RP颱洪非比例層調整係數!$B$1:$AF$101,MATCH($D14,附表3_工程險200RP颱洪非比例層調整係數!$1:$1,0)-1,FALSE)*(1-(R14/100-L14/G14)*100),
IF(C14="E2",VLOOKUP($S14,附表3_工程險200RP颱洪非比例層調整係數!$B$111:$AF$211,MATCH($D14&amp;"a",附表3_工程險200RP颱洪非比例層調整係數!$1:$1,0)-1,FALSE)
-IF($R14-1&lt;=0,0,VLOOKUP($R14-1,附表3_工程險200RP颱洪非比例層調整係數!$B$111:$AF$211,MATCH($D14&amp;"a",附表3_工程險200RP颱洪非比例層調整係數!$1:$1,0)-1,FALSE))
-VLOOKUP($S14,附表3_工程險200RP颱洪非比例層調整係數!$B$111:$AF$211,MATCH($D14,附表3_工程險200RP颱洪非比例層調整係數!$1:$1,0)-1,FALSE)*(S14/100-M14/G14)*100
-VLOOKUP($R14,附表3_工程險200RP颱洪非比例層調整係數!$B$111:$AF$211,MATCH($D14,附表3_工程險200RP颱洪非比例層調整係數!$1:$1,0)-1,FALSE)*(1-(R14/100-L14/G14)*100),0))))</f>
        <v>0</v>
      </c>
      <c r="V14" s="40">
        <f t="shared" si="7"/>
        <v>0</v>
      </c>
      <c r="W14" s="40">
        <f t="shared" si="8"/>
        <v>0</v>
      </c>
      <c r="X14" s="40">
        <f t="shared" si="9"/>
        <v>0</v>
      </c>
      <c r="Y14" s="40">
        <f t="shared" si="10"/>
        <v>0</v>
      </c>
    </row>
    <row r="15" spans="1:25" x14ac:dyDescent="0.25">
      <c r="A15" s="32" t="str">
        <f t="shared" si="4"/>
        <v/>
      </c>
      <c r="B15" s="392"/>
      <c r="C15" s="392"/>
      <c r="D15" s="392"/>
      <c r="E15" s="393"/>
      <c r="F15" s="393"/>
      <c r="G15" s="394"/>
      <c r="H15" s="396"/>
      <c r="I15" s="396"/>
      <c r="J15" s="397"/>
      <c r="K15" s="397"/>
      <c r="L15" s="393"/>
      <c r="M15" s="393"/>
      <c r="N15" s="36">
        <f t="shared" si="0"/>
        <v>0</v>
      </c>
      <c r="O15" s="36">
        <f t="shared" si="1"/>
        <v>0</v>
      </c>
      <c r="P15" s="37">
        <f t="shared" si="5"/>
        <v>0</v>
      </c>
      <c r="Q15" s="37">
        <f t="shared" si="6"/>
        <v>0</v>
      </c>
      <c r="R15" s="38">
        <f t="shared" si="2"/>
        <v>0</v>
      </c>
      <c r="S15" s="38">
        <f t="shared" si="3"/>
        <v>0</v>
      </c>
      <c r="T15" s="39">
        <f>IF(OR(E15="QS",B15=""),0,
VLOOKUP($S15,附表3_火險100RP颱洪非比例層調整係數!$B:$AF,MATCH($D15&amp;"a",附表3_火險100RP颱洪非比例層調整係數!$1:$1,0)-1,FALSE)
-IF($R15-1&lt;=0,0,VLOOKUP($R15-1,附表3_火險100RP颱洪非比例層調整係數!$B:$AF,MATCH($D15&amp;"a",附表3_火險100RP颱洪非比例層調整係數!$1:$1,0)-1,FALSE))
-VLOOKUP($S15,附表3_火險100RP颱洪非比例層調整係數!$B:$AF,MATCH($D15,附表3_火險100RP颱洪非比例層調整係數!$1:$1,0)-1,FALSE)*(S15/100-M15/G15)*100
-VLOOKUP($R15,附表3_火險100RP颱洪非比例層調整係數!$B:$AF,MATCH($D15,附表3_火險100RP颱洪非比例層調整係數!$1:$1,0)-1,FALSE)*(1-(R15/100-L15/G15)*100)
)</f>
        <v>0</v>
      </c>
      <c r="U15" s="39">
        <f>IF(OR(E15="QS",B15=""),0,
IF(C15="F",VLOOKUP($S15,附表3_火險200RP颱洪非比例層調整係數!$B:$AF,MATCH($D15&amp;"a",附表3_火險200RP颱洪非比例層調整係數!$1:$1,0)-1,FALSE)
-IF($R15-1&lt;=0,0,VLOOKUP($R15-1,附表3_火險200RP颱洪非比例層調整係數!$B:$AF,MATCH($D15&amp;"a",附表3_火險200RP颱洪非比例層調整係數!$1:$1,0)-1,FALSE))
-VLOOKUP($S15,附表3_火險200RP颱洪非比例層調整係數!$B:$AF,MATCH($D15,附表3_火險200RP颱洪非比例層調整係數!$1:$1,0)-1,FALSE)*(S15/100-M15/G15)*100
-VLOOKUP($R15,附表3_火險200RP颱洪非比例層調整係數!$B:$AF,MATCH($D15,附表3_火險200RP颱洪非比例層調整係數!$1:$1,0)-1,FALSE)*(1-(R15/100-L15/G15)*100),
IF(C15="E1",VLOOKUP($S15,附表3_工程險200RP颱洪非比例層調整係數!$B$1:$AF$101,MATCH($D15&amp;"a",附表3_工程險200RP颱洪非比例層調整係數!$1:$1,0)-1,FALSE)
-IF($R15-1&lt;=0,0,VLOOKUP($R15-1,附表3_工程險200RP颱洪非比例層調整係數!$B$1:$AF$101,MATCH($D15&amp;"a",附表3_工程險200RP颱洪非比例層調整係數!$1:$1,0)-1,FALSE))
-VLOOKUP($S15,附表3_工程險200RP颱洪非比例層調整係數!$B$1:$AF$101,MATCH($D15,附表3_工程險200RP颱洪非比例層調整係數!$1:$1,0)-1,FALSE)*(S15/100-M15/G15)*100
-VLOOKUP($R15,附表3_工程險200RP颱洪非比例層調整係數!$B$1:$AF$101,MATCH($D15,附表3_工程險200RP颱洪非比例層調整係數!$1:$1,0)-1,FALSE)*(1-(R15/100-L15/G15)*100),
IF(C15="E2",VLOOKUP($S15,附表3_工程險200RP颱洪非比例層調整係數!$B$111:$AF$211,MATCH($D15&amp;"a",附表3_工程險200RP颱洪非比例層調整係數!$1:$1,0)-1,FALSE)
-IF($R15-1&lt;=0,0,VLOOKUP($R15-1,附表3_工程險200RP颱洪非比例層調整係數!$B$111:$AF$211,MATCH($D15&amp;"a",附表3_工程險200RP颱洪非比例層調整係數!$1:$1,0)-1,FALSE))
-VLOOKUP($S15,附表3_工程險200RP颱洪非比例層調整係數!$B$111:$AF$211,MATCH($D15,附表3_工程險200RP颱洪非比例層調整係數!$1:$1,0)-1,FALSE)*(S15/100-M15/G15)*100
-VLOOKUP($R15,附表3_工程險200RP颱洪非比例層調整係數!$B$111:$AF$211,MATCH($D15,附表3_工程險200RP颱洪非比例層調整係數!$1:$1,0)-1,FALSE)*(1-(R15/100-L15/G15)*100),0))))</f>
        <v>0</v>
      </c>
      <c r="V15" s="40">
        <f t="shared" si="7"/>
        <v>0</v>
      </c>
      <c r="W15" s="40">
        <f t="shared" si="8"/>
        <v>0</v>
      </c>
      <c r="X15" s="40">
        <f t="shared" si="9"/>
        <v>0</v>
      </c>
      <c r="Y15" s="40">
        <f t="shared" si="10"/>
        <v>0</v>
      </c>
    </row>
    <row r="16" spans="1:25" x14ac:dyDescent="0.25">
      <c r="A16" s="32" t="str">
        <f t="shared" si="4"/>
        <v/>
      </c>
      <c r="B16" s="392"/>
      <c r="C16" s="392"/>
      <c r="D16" s="392"/>
      <c r="E16" s="393"/>
      <c r="F16" s="393"/>
      <c r="G16" s="394"/>
      <c r="H16" s="396"/>
      <c r="I16" s="396"/>
      <c r="J16" s="397"/>
      <c r="K16" s="397"/>
      <c r="L16" s="393"/>
      <c r="M16" s="393"/>
      <c r="N16" s="36">
        <f t="shared" si="0"/>
        <v>0</v>
      </c>
      <c r="O16" s="36">
        <f t="shared" si="1"/>
        <v>0</v>
      </c>
      <c r="P16" s="37">
        <f t="shared" si="5"/>
        <v>0</v>
      </c>
      <c r="Q16" s="37">
        <f t="shared" si="6"/>
        <v>0</v>
      </c>
      <c r="R16" s="38">
        <f t="shared" si="2"/>
        <v>0</v>
      </c>
      <c r="S16" s="38">
        <f t="shared" si="3"/>
        <v>0</v>
      </c>
      <c r="T16" s="39">
        <f>IF(OR(E16="QS",B16=""),0,
VLOOKUP($S16,附表3_火險100RP颱洪非比例層調整係數!$B:$AF,MATCH($D16&amp;"a",附表3_火險100RP颱洪非比例層調整係數!$1:$1,0)-1,FALSE)
-IF($R16-1&lt;=0,0,VLOOKUP($R16-1,附表3_火險100RP颱洪非比例層調整係數!$B:$AF,MATCH($D16&amp;"a",附表3_火險100RP颱洪非比例層調整係數!$1:$1,0)-1,FALSE))
-VLOOKUP($S16,附表3_火險100RP颱洪非比例層調整係數!$B:$AF,MATCH($D16,附表3_火險100RP颱洪非比例層調整係數!$1:$1,0)-1,FALSE)*(S16/100-M16/G16)*100
-VLOOKUP($R16,附表3_火險100RP颱洪非比例層調整係數!$B:$AF,MATCH($D16,附表3_火險100RP颱洪非比例層調整係數!$1:$1,0)-1,FALSE)*(1-(R16/100-L16/G16)*100)
)</f>
        <v>0</v>
      </c>
      <c r="U16" s="39">
        <f>IF(OR(E16="QS",B16=""),0,
IF(C16="F",VLOOKUP($S16,附表3_火險200RP颱洪非比例層調整係數!$B:$AF,MATCH($D16&amp;"a",附表3_火險200RP颱洪非比例層調整係數!$1:$1,0)-1,FALSE)
-IF($R16-1&lt;=0,0,VLOOKUP($R16-1,附表3_火險200RP颱洪非比例層調整係數!$B:$AF,MATCH($D16&amp;"a",附表3_火險200RP颱洪非比例層調整係數!$1:$1,0)-1,FALSE))
-VLOOKUP($S16,附表3_火險200RP颱洪非比例層調整係數!$B:$AF,MATCH($D16,附表3_火險200RP颱洪非比例層調整係數!$1:$1,0)-1,FALSE)*(S16/100-M16/G16)*100
-VLOOKUP($R16,附表3_火險200RP颱洪非比例層調整係數!$B:$AF,MATCH($D16,附表3_火險200RP颱洪非比例層調整係數!$1:$1,0)-1,FALSE)*(1-(R16/100-L16/G16)*100),
IF(C16="E1",VLOOKUP($S16,附表3_工程險200RP颱洪非比例層調整係數!$B$1:$AF$101,MATCH($D16&amp;"a",附表3_工程險200RP颱洪非比例層調整係數!$1:$1,0)-1,FALSE)
-IF($R16-1&lt;=0,0,VLOOKUP($R16-1,附表3_工程險200RP颱洪非比例層調整係數!$B$1:$AF$101,MATCH($D16&amp;"a",附表3_工程險200RP颱洪非比例層調整係數!$1:$1,0)-1,FALSE))
-VLOOKUP($S16,附表3_工程險200RP颱洪非比例層調整係數!$B$1:$AF$101,MATCH($D16,附表3_工程險200RP颱洪非比例層調整係數!$1:$1,0)-1,FALSE)*(S16/100-M16/G16)*100
-VLOOKUP($R16,附表3_工程險200RP颱洪非比例層調整係數!$B$1:$AF$101,MATCH($D16,附表3_工程險200RP颱洪非比例層調整係數!$1:$1,0)-1,FALSE)*(1-(R16/100-L16/G16)*100),
IF(C16="E2",VLOOKUP($S16,附表3_工程險200RP颱洪非比例層調整係數!$B$111:$AF$211,MATCH($D16&amp;"a",附表3_工程險200RP颱洪非比例層調整係數!$1:$1,0)-1,FALSE)
-IF($R16-1&lt;=0,0,VLOOKUP($R16-1,附表3_工程險200RP颱洪非比例層調整係數!$B$111:$AF$211,MATCH($D16&amp;"a",附表3_工程險200RP颱洪非比例層調整係數!$1:$1,0)-1,FALSE))
-VLOOKUP($S16,附表3_工程險200RP颱洪非比例層調整係數!$B$111:$AF$211,MATCH($D16,附表3_工程險200RP颱洪非比例層調整係數!$1:$1,0)-1,FALSE)*(S16/100-M16/G16)*100
-VLOOKUP($R16,附表3_工程險200RP颱洪非比例層調整係數!$B$111:$AF$211,MATCH($D16,附表3_工程險200RP颱洪非比例層調整係數!$1:$1,0)-1,FALSE)*(1-(R16/100-L16/G16)*100),0))))</f>
        <v>0</v>
      </c>
      <c r="V16" s="40">
        <f t="shared" si="7"/>
        <v>0</v>
      </c>
      <c r="W16" s="40">
        <f t="shared" si="8"/>
        <v>0</v>
      </c>
      <c r="X16" s="40">
        <f t="shared" si="9"/>
        <v>0</v>
      </c>
      <c r="Y16" s="40">
        <f t="shared" si="10"/>
        <v>0</v>
      </c>
    </row>
    <row r="17" spans="1:25" x14ac:dyDescent="0.25">
      <c r="A17" s="32" t="str">
        <f t="shared" si="4"/>
        <v/>
      </c>
      <c r="B17" s="392"/>
      <c r="C17" s="392"/>
      <c r="D17" s="392"/>
      <c r="E17" s="393"/>
      <c r="F17" s="393"/>
      <c r="G17" s="394"/>
      <c r="H17" s="396"/>
      <c r="I17" s="396"/>
      <c r="J17" s="397"/>
      <c r="K17" s="397"/>
      <c r="L17" s="393"/>
      <c r="M17" s="393"/>
      <c r="N17" s="36">
        <f t="shared" si="0"/>
        <v>0</v>
      </c>
      <c r="O17" s="36">
        <f t="shared" si="1"/>
        <v>0</v>
      </c>
      <c r="P17" s="37">
        <f t="shared" si="5"/>
        <v>0</v>
      </c>
      <c r="Q17" s="37">
        <f t="shared" si="6"/>
        <v>0</v>
      </c>
      <c r="R17" s="38">
        <f t="shared" si="2"/>
        <v>0</v>
      </c>
      <c r="S17" s="38">
        <f t="shared" si="3"/>
        <v>0</v>
      </c>
      <c r="T17" s="39">
        <f>IF(OR(E17="QS",B17=""),0,
VLOOKUP($S17,附表3_火險100RP颱洪非比例層調整係數!$B:$AF,MATCH($D17&amp;"a",附表3_火險100RP颱洪非比例層調整係數!$1:$1,0)-1,FALSE)
-IF($R17-1&lt;=0,0,VLOOKUP($R17-1,附表3_火險100RP颱洪非比例層調整係數!$B:$AF,MATCH($D17&amp;"a",附表3_火險100RP颱洪非比例層調整係數!$1:$1,0)-1,FALSE))
-VLOOKUP($S17,附表3_火險100RP颱洪非比例層調整係數!$B:$AF,MATCH($D17,附表3_火險100RP颱洪非比例層調整係數!$1:$1,0)-1,FALSE)*(S17/100-M17/G17)*100
-VLOOKUP($R17,附表3_火險100RP颱洪非比例層調整係數!$B:$AF,MATCH($D17,附表3_火險100RP颱洪非比例層調整係數!$1:$1,0)-1,FALSE)*(1-(R17/100-L17/G17)*100)
)</f>
        <v>0</v>
      </c>
      <c r="U17" s="39">
        <f>IF(OR(E17="QS",B17=""),0,
IF(C17="F",VLOOKUP($S17,附表3_火險200RP颱洪非比例層調整係數!$B:$AF,MATCH($D17&amp;"a",附表3_火險200RP颱洪非比例層調整係數!$1:$1,0)-1,FALSE)
-IF($R17-1&lt;=0,0,VLOOKUP($R17-1,附表3_火險200RP颱洪非比例層調整係數!$B:$AF,MATCH($D17&amp;"a",附表3_火險200RP颱洪非比例層調整係數!$1:$1,0)-1,FALSE))
-VLOOKUP($S17,附表3_火險200RP颱洪非比例層調整係數!$B:$AF,MATCH($D17,附表3_火險200RP颱洪非比例層調整係數!$1:$1,0)-1,FALSE)*(S17/100-M17/G17)*100
-VLOOKUP($R17,附表3_火險200RP颱洪非比例層調整係數!$B:$AF,MATCH($D17,附表3_火險200RP颱洪非比例層調整係數!$1:$1,0)-1,FALSE)*(1-(R17/100-L17/G17)*100),
IF(C17="E1",VLOOKUP($S17,附表3_工程險200RP颱洪非比例層調整係數!$B$1:$AF$101,MATCH($D17&amp;"a",附表3_工程險200RP颱洪非比例層調整係數!$1:$1,0)-1,FALSE)
-IF($R17-1&lt;=0,0,VLOOKUP($R17-1,附表3_工程險200RP颱洪非比例層調整係數!$B$1:$AF$101,MATCH($D17&amp;"a",附表3_工程險200RP颱洪非比例層調整係數!$1:$1,0)-1,FALSE))
-VLOOKUP($S17,附表3_工程險200RP颱洪非比例層調整係數!$B$1:$AF$101,MATCH($D17,附表3_工程險200RP颱洪非比例層調整係數!$1:$1,0)-1,FALSE)*(S17/100-M17/G17)*100
-VLOOKUP($R17,附表3_工程險200RP颱洪非比例層調整係數!$B$1:$AF$101,MATCH($D17,附表3_工程險200RP颱洪非比例層調整係數!$1:$1,0)-1,FALSE)*(1-(R17/100-L17/G17)*100),
IF(C17="E2",VLOOKUP($S17,附表3_工程險200RP颱洪非比例層調整係數!$B$111:$AF$211,MATCH($D17&amp;"a",附表3_工程險200RP颱洪非比例層調整係數!$1:$1,0)-1,FALSE)
-IF($R17-1&lt;=0,0,VLOOKUP($R17-1,附表3_工程險200RP颱洪非比例層調整係數!$B$111:$AF$211,MATCH($D17&amp;"a",附表3_工程險200RP颱洪非比例層調整係數!$1:$1,0)-1,FALSE))
-VLOOKUP($S17,附表3_工程險200RP颱洪非比例層調整係數!$B$111:$AF$211,MATCH($D17,附表3_工程險200RP颱洪非比例層調整係數!$1:$1,0)-1,FALSE)*(S17/100-M17/G17)*100
-VLOOKUP($R17,附表3_工程險200RP颱洪非比例層調整係數!$B$111:$AF$211,MATCH($D17,附表3_工程險200RP颱洪非比例層調整係數!$1:$1,0)-1,FALSE)*(1-(R17/100-L17/G17)*100),0))))</f>
        <v>0</v>
      </c>
      <c r="V17" s="40">
        <f t="shared" si="7"/>
        <v>0</v>
      </c>
      <c r="W17" s="40">
        <f t="shared" si="8"/>
        <v>0</v>
      </c>
      <c r="X17" s="40">
        <f t="shared" si="9"/>
        <v>0</v>
      </c>
      <c r="Y17" s="40">
        <f t="shared" si="10"/>
        <v>0</v>
      </c>
    </row>
    <row r="18" spans="1:25" x14ac:dyDescent="0.25">
      <c r="A18" s="32" t="str">
        <f t="shared" si="4"/>
        <v/>
      </c>
      <c r="B18" s="392"/>
      <c r="C18" s="392"/>
      <c r="D18" s="392"/>
      <c r="E18" s="393"/>
      <c r="F18" s="393"/>
      <c r="G18" s="394"/>
      <c r="H18" s="396"/>
      <c r="I18" s="396"/>
      <c r="J18" s="397"/>
      <c r="K18" s="397"/>
      <c r="L18" s="393"/>
      <c r="M18" s="393"/>
      <c r="N18" s="36">
        <f t="shared" si="0"/>
        <v>0</v>
      </c>
      <c r="O18" s="36">
        <f t="shared" si="1"/>
        <v>0</v>
      </c>
      <c r="P18" s="37">
        <f t="shared" si="5"/>
        <v>0</v>
      </c>
      <c r="Q18" s="37">
        <f t="shared" si="6"/>
        <v>0</v>
      </c>
      <c r="R18" s="38">
        <f t="shared" si="2"/>
        <v>0</v>
      </c>
      <c r="S18" s="38">
        <f t="shared" si="3"/>
        <v>0</v>
      </c>
      <c r="T18" s="39">
        <f>IF(OR(E18="QS",B18=""),0,
VLOOKUP($S18,附表3_火險100RP颱洪非比例層調整係數!$B:$AF,MATCH($D18&amp;"a",附表3_火險100RP颱洪非比例層調整係數!$1:$1,0)-1,FALSE)
-IF($R18-1&lt;=0,0,VLOOKUP($R18-1,附表3_火險100RP颱洪非比例層調整係數!$B:$AF,MATCH($D18&amp;"a",附表3_火險100RP颱洪非比例層調整係數!$1:$1,0)-1,FALSE))
-VLOOKUP($S18,附表3_火險100RP颱洪非比例層調整係數!$B:$AF,MATCH($D18,附表3_火險100RP颱洪非比例層調整係數!$1:$1,0)-1,FALSE)*(S18/100-M18/G18)*100
-VLOOKUP($R18,附表3_火險100RP颱洪非比例層調整係數!$B:$AF,MATCH($D18,附表3_火險100RP颱洪非比例層調整係數!$1:$1,0)-1,FALSE)*(1-(R18/100-L18/G18)*100)
)</f>
        <v>0</v>
      </c>
      <c r="U18" s="39">
        <f>IF(OR(E18="QS",B18=""),0,
IF(C18="F",VLOOKUP($S18,附表3_火險200RP颱洪非比例層調整係數!$B:$AF,MATCH($D18&amp;"a",附表3_火險200RP颱洪非比例層調整係數!$1:$1,0)-1,FALSE)
-IF($R18-1&lt;=0,0,VLOOKUP($R18-1,附表3_火險200RP颱洪非比例層調整係數!$B:$AF,MATCH($D18&amp;"a",附表3_火險200RP颱洪非比例層調整係數!$1:$1,0)-1,FALSE))
-VLOOKUP($S18,附表3_火險200RP颱洪非比例層調整係數!$B:$AF,MATCH($D18,附表3_火險200RP颱洪非比例層調整係數!$1:$1,0)-1,FALSE)*(S18/100-M18/G18)*100
-VLOOKUP($R18,附表3_火險200RP颱洪非比例層調整係數!$B:$AF,MATCH($D18,附表3_火險200RP颱洪非比例層調整係數!$1:$1,0)-1,FALSE)*(1-(R18/100-L18/G18)*100),
IF(C18="E1",VLOOKUP($S18,附表3_工程險200RP颱洪非比例層調整係數!$B$1:$AF$101,MATCH($D18&amp;"a",附表3_工程險200RP颱洪非比例層調整係數!$1:$1,0)-1,FALSE)
-IF($R18-1&lt;=0,0,VLOOKUP($R18-1,附表3_工程險200RP颱洪非比例層調整係數!$B$1:$AF$101,MATCH($D18&amp;"a",附表3_工程險200RP颱洪非比例層調整係數!$1:$1,0)-1,FALSE))
-VLOOKUP($S18,附表3_工程險200RP颱洪非比例層調整係數!$B$1:$AF$101,MATCH($D18,附表3_工程險200RP颱洪非比例層調整係數!$1:$1,0)-1,FALSE)*(S18/100-M18/G18)*100
-VLOOKUP($R18,附表3_工程險200RP颱洪非比例層調整係數!$B$1:$AF$101,MATCH($D18,附表3_工程險200RP颱洪非比例層調整係數!$1:$1,0)-1,FALSE)*(1-(R18/100-L18/G18)*100),
IF(C18="E2",VLOOKUP($S18,附表3_工程險200RP颱洪非比例層調整係數!$B$111:$AF$211,MATCH($D18&amp;"a",附表3_工程險200RP颱洪非比例層調整係數!$1:$1,0)-1,FALSE)
-IF($R18-1&lt;=0,0,VLOOKUP($R18-1,附表3_工程險200RP颱洪非比例層調整係數!$B$111:$AF$211,MATCH($D18&amp;"a",附表3_工程險200RP颱洪非比例層調整係數!$1:$1,0)-1,FALSE))
-VLOOKUP($S18,附表3_工程險200RP颱洪非比例層調整係數!$B$111:$AF$211,MATCH($D18,附表3_工程險200RP颱洪非比例層調整係數!$1:$1,0)-1,FALSE)*(S18/100-M18/G18)*100
-VLOOKUP($R18,附表3_工程險200RP颱洪非比例層調整係數!$B$111:$AF$211,MATCH($D18,附表3_工程險200RP颱洪非比例層調整係數!$1:$1,0)-1,FALSE)*(1-(R18/100-L18/G18)*100),0))))</f>
        <v>0</v>
      </c>
      <c r="V18" s="40">
        <f t="shared" si="7"/>
        <v>0</v>
      </c>
      <c r="W18" s="40">
        <f t="shared" si="8"/>
        <v>0</v>
      </c>
      <c r="X18" s="40">
        <f t="shared" si="9"/>
        <v>0</v>
      </c>
      <c r="Y18" s="40">
        <f t="shared" si="10"/>
        <v>0</v>
      </c>
    </row>
    <row r="19" spans="1:25" x14ac:dyDescent="0.25">
      <c r="A19" s="32" t="str">
        <f t="shared" si="4"/>
        <v/>
      </c>
      <c r="B19" s="33"/>
      <c r="C19" s="33"/>
      <c r="D19" s="33"/>
      <c r="E19" s="34"/>
      <c r="F19" s="34"/>
      <c r="G19" s="35"/>
      <c r="H19" s="42"/>
      <c r="I19" s="42"/>
      <c r="J19" s="42"/>
      <c r="K19" s="42"/>
      <c r="L19" s="34"/>
      <c r="M19" s="34"/>
      <c r="N19" s="36">
        <f t="shared" si="0"/>
        <v>0</v>
      </c>
      <c r="O19" s="36">
        <f t="shared" si="1"/>
        <v>0</v>
      </c>
      <c r="P19" s="37">
        <f t="shared" si="5"/>
        <v>0</v>
      </c>
      <c r="Q19" s="37">
        <f t="shared" si="6"/>
        <v>0</v>
      </c>
      <c r="R19" s="38">
        <f t="shared" si="2"/>
        <v>0</v>
      </c>
      <c r="S19" s="38">
        <f t="shared" si="3"/>
        <v>0</v>
      </c>
      <c r="T19" s="39">
        <f>IF(OR(E19="QS",B19=""),0,
VLOOKUP($S19,附表3_火險100RP颱洪非比例層調整係數!$B:$AF,MATCH($D19&amp;"a",附表3_火險100RP颱洪非比例層調整係數!$1:$1,0)-1,FALSE)
-IF($R19-1&lt;=0,0,VLOOKUP($R19-1,附表3_火險100RP颱洪非比例層調整係數!$B:$AF,MATCH($D19&amp;"a",附表3_火險100RP颱洪非比例層調整係數!$1:$1,0)-1,FALSE))
-VLOOKUP($S19,附表3_火險100RP颱洪非比例層調整係數!$B:$AF,MATCH($D19,附表3_火險100RP颱洪非比例層調整係數!$1:$1,0)-1,FALSE)*(S19/100-M19/G19)*100
-VLOOKUP($R19,附表3_火險100RP颱洪非比例層調整係數!$B:$AF,MATCH($D19,附表3_火險100RP颱洪非比例層調整係數!$1:$1,0)-1,FALSE)*(1-(R19/100-L19/G19)*100)
)</f>
        <v>0</v>
      </c>
      <c r="U19" s="39">
        <f>IF(OR(E19="QS",B19=""),0,
IF(C19="F",VLOOKUP($S19,附表3_火險200RP颱洪非比例層調整係數!$B:$AF,MATCH($D19&amp;"a",附表3_火險200RP颱洪非比例層調整係數!$1:$1,0)-1,FALSE)
-IF($R19-1&lt;=0,0,VLOOKUP($R19-1,附表3_火險200RP颱洪非比例層調整係數!$B:$AF,MATCH($D19&amp;"a",附表3_火險200RP颱洪非比例層調整係數!$1:$1,0)-1,FALSE))
-VLOOKUP($S19,附表3_火險200RP颱洪非比例層調整係數!$B:$AF,MATCH($D19,附表3_火險200RP颱洪非比例層調整係數!$1:$1,0)-1,FALSE)*(S19/100-M19/G19)*100
-VLOOKUP($R19,附表3_火險200RP颱洪非比例層調整係數!$B:$AF,MATCH($D19,附表3_火險200RP颱洪非比例層調整係數!$1:$1,0)-1,FALSE)*(1-(R19/100-L19/G19)*100),
IF(C19="E1",VLOOKUP($S19,附表3_工程險200RP颱洪非比例層調整係數!$B$1:$AF$101,MATCH($D19&amp;"a",附表3_工程險200RP颱洪非比例層調整係數!$1:$1,0)-1,FALSE)
-IF($R19-1&lt;=0,0,VLOOKUP($R19-1,附表3_工程險200RP颱洪非比例層調整係數!$B$1:$AF$101,MATCH($D19&amp;"a",附表3_工程險200RP颱洪非比例層調整係數!$1:$1,0)-1,FALSE))
-VLOOKUP($S19,附表3_工程險200RP颱洪非比例層調整係數!$B$1:$AF$101,MATCH($D19,附表3_工程險200RP颱洪非比例層調整係數!$1:$1,0)-1,FALSE)*(S19/100-M19/G19)*100
-VLOOKUP($R19,附表3_工程險200RP颱洪非比例層調整係數!$B$1:$AF$101,MATCH($D19,附表3_工程險200RP颱洪非比例層調整係數!$1:$1,0)-1,FALSE)*(1-(R19/100-L19/G19)*100),
IF(C19="E2",VLOOKUP($S19,附表3_工程險200RP颱洪非比例層調整係數!$B$111:$AF$211,MATCH($D19&amp;"a",附表3_工程險200RP颱洪非比例層調整係數!$1:$1,0)-1,FALSE)
-IF($R19-1&lt;=0,0,VLOOKUP($R19-1,附表3_工程險200RP颱洪非比例層調整係數!$B$111:$AF$211,MATCH($D19&amp;"a",附表3_工程險200RP颱洪非比例層調整係數!$1:$1,0)-1,FALSE))
-VLOOKUP($S19,附表3_工程險200RP颱洪非比例層調整係數!$B$111:$AF$211,MATCH($D19,附表3_工程險200RP颱洪非比例層調整係數!$1:$1,0)-1,FALSE)*(S19/100-M19/G19)*100
-VLOOKUP($R19,附表3_工程險200RP颱洪非比例層調整係數!$B$111:$AF$211,MATCH($D19,附表3_工程險200RP颱洪非比例層調整係數!$1:$1,0)-1,FALSE)*(1-(R19/100-L19/G19)*100),0))))</f>
        <v>0</v>
      </c>
      <c r="V19" s="40">
        <f t="shared" si="7"/>
        <v>0</v>
      </c>
      <c r="W19" s="40">
        <f t="shared" si="8"/>
        <v>0</v>
      </c>
      <c r="X19" s="40">
        <f t="shared" si="9"/>
        <v>0</v>
      </c>
      <c r="Y19" s="40">
        <f t="shared" si="10"/>
        <v>0</v>
      </c>
    </row>
    <row r="20" spans="1:25" x14ac:dyDescent="0.25">
      <c r="A20" s="32" t="str">
        <f t="shared" si="4"/>
        <v/>
      </c>
      <c r="B20" s="33"/>
      <c r="C20" s="33"/>
      <c r="D20" s="33"/>
      <c r="E20" s="34"/>
      <c r="F20" s="34"/>
      <c r="G20" s="35"/>
      <c r="H20" s="42"/>
      <c r="I20" s="42"/>
      <c r="J20" s="42"/>
      <c r="K20" s="42"/>
      <c r="L20" s="34"/>
      <c r="M20" s="34"/>
      <c r="N20" s="36">
        <f t="shared" si="0"/>
        <v>0</v>
      </c>
      <c r="O20" s="36">
        <f t="shared" si="1"/>
        <v>0</v>
      </c>
      <c r="P20" s="37">
        <f t="shared" si="5"/>
        <v>0</v>
      </c>
      <c r="Q20" s="37">
        <f t="shared" si="6"/>
        <v>0</v>
      </c>
      <c r="R20" s="38">
        <f t="shared" si="2"/>
        <v>0</v>
      </c>
      <c r="S20" s="38">
        <f t="shared" si="3"/>
        <v>0</v>
      </c>
      <c r="T20" s="39">
        <f>IF(OR(E20="QS",B20=""),0,
VLOOKUP($S20,附表3_火險100RP颱洪非比例層調整係數!$B:$AF,MATCH($D20&amp;"a",附表3_火險100RP颱洪非比例層調整係數!$1:$1,0)-1,FALSE)
-IF($R20-1&lt;=0,0,VLOOKUP($R20-1,附表3_火險100RP颱洪非比例層調整係數!$B:$AF,MATCH($D20&amp;"a",附表3_火險100RP颱洪非比例層調整係數!$1:$1,0)-1,FALSE))
-VLOOKUP($S20,附表3_火險100RP颱洪非比例層調整係數!$B:$AF,MATCH($D20,附表3_火險100RP颱洪非比例層調整係數!$1:$1,0)-1,FALSE)*(S20/100-M20/G20)*100
-VLOOKUP($R20,附表3_火險100RP颱洪非比例層調整係數!$B:$AF,MATCH($D20,附表3_火險100RP颱洪非比例層調整係數!$1:$1,0)-1,FALSE)*(1-(R20/100-L20/G20)*100)
)</f>
        <v>0</v>
      </c>
      <c r="U20" s="39">
        <f>IF(OR(E20="QS",B20=""),0,
IF(C20="F",VLOOKUP($S20,附表3_火險200RP颱洪非比例層調整係數!$B:$AF,MATCH($D20&amp;"a",附表3_火險200RP颱洪非比例層調整係數!$1:$1,0)-1,FALSE)
-IF($R20-1&lt;=0,0,VLOOKUP($R20-1,附表3_火險200RP颱洪非比例層調整係數!$B:$AF,MATCH($D20&amp;"a",附表3_火險200RP颱洪非比例層調整係數!$1:$1,0)-1,FALSE))
-VLOOKUP($S20,附表3_火險200RP颱洪非比例層調整係數!$B:$AF,MATCH($D20,附表3_火險200RP颱洪非比例層調整係數!$1:$1,0)-1,FALSE)*(S20/100-M20/G20)*100
-VLOOKUP($R20,附表3_火險200RP颱洪非比例層調整係數!$B:$AF,MATCH($D20,附表3_火險200RP颱洪非比例層調整係數!$1:$1,0)-1,FALSE)*(1-(R20/100-L20/G20)*100),
IF(C20="E1",VLOOKUP($S20,附表3_工程險200RP颱洪非比例層調整係數!$B$1:$AF$101,MATCH($D20&amp;"a",附表3_工程險200RP颱洪非比例層調整係數!$1:$1,0)-1,FALSE)
-IF($R20-1&lt;=0,0,VLOOKUP($R20-1,附表3_工程險200RP颱洪非比例層調整係數!$B$1:$AF$101,MATCH($D20&amp;"a",附表3_工程險200RP颱洪非比例層調整係數!$1:$1,0)-1,FALSE))
-VLOOKUP($S20,附表3_工程險200RP颱洪非比例層調整係數!$B$1:$AF$101,MATCH($D20,附表3_工程險200RP颱洪非比例層調整係數!$1:$1,0)-1,FALSE)*(S20/100-M20/G20)*100
-VLOOKUP($R20,附表3_工程險200RP颱洪非比例層調整係數!$B$1:$AF$101,MATCH($D20,附表3_工程險200RP颱洪非比例層調整係數!$1:$1,0)-1,FALSE)*(1-(R20/100-L20/G20)*100),
IF(C20="E2",VLOOKUP($S20,附表3_工程險200RP颱洪非比例層調整係數!$B$111:$AF$211,MATCH($D20&amp;"a",附表3_工程險200RP颱洪非比例層調整係數!$1:$1,0)-1,FALSE)
-IF($R20-1&lt;=0,0,VLOOKUP($R20-1,附表3_工程險200RP颱洪非比例層調整係數!$B$111:$AF$211,MATCH($D20&amp;"a",附表3_工程險200RP颱洪非比例層調整係數!$1:$1,0)-1,FALSE))
-VLOOKUP($S20,附表3_工程險200RP颱洪非比例層調整係數!$B$111:$AF$211,MATCH($D20,附表3_工程險200RP颱洪非比例層調整係數!$1:$1,0)-1,FALSE)*(S20/100-M20/G20)*100
-VLOOKUP($R20,附表3_工程險200RP颱洪非比例層調整係數!$B$111:$AF$211,MATCH($D20,附表3_工程險200RP颱洪非比例層調整係數!$1:$1,0)-1,FALSE)*(1-(R20/100-L20/G20)*100),0))))</f>
        <v>0</v>
      </c>
      <c r="V20" s="40">
        <f t="shared" si="7"/>
        <v>0</v>
      </c>
      <c r="W20" s="40">
        <f t="shared" si="8"/>
        <v>0</v>
      </c>
      <c r="X20" s="40">
        <f t="shared" si="9"/>
        <v>0</v>
      </c>
      <c r="Y20" s="40">
        <f t="shared" si="10"/>
        <v>0</v>
      </c>
    </row>
    <row r="21" spans="1:25" x14ac:dyDescent="0.25">
      <c r="A21" s="32" t="str">
        <f t="shared" si="4"/>
        <v/>
      </c>
      <c r="B21" s="33"/>
      <c r="C21" s="33"/>
      <c r="D21" s="33"/>
      <c r="E21" s="34"/>
      <c r="F21" s="34"/>
      <c r="G21" s="35"/>
      <c r="H21" s="42"/>
      <c r="I21" s="42"/>
      <c r="J21" s="42"/>
      <c r="K21" s="42"/>
      <c r="L21" s="34"/>
      <c r="M21" s="34"/>
      <c r="N21" s="36">
        <f t="shared" si="0"/>
        <v>0</v>
      </c>
      <c r="O21" s="36">
        <f>IF(E21="QS",F21*I21,0)</f>
        <v>0</v>
      </c>
      <c r="P21" s="37">
        <f t="shared" si="5"/>
        <v>0</v>
      </c>
      <c r="Q21" s="37">
        <f t="shared" si="6"/>
        <v>0</v>
      </c>
      <c r="R21" s="38">
        <f t="shared" si="2"/>
        <v>0</v>
      </c>
      <c r="S21" s="38">
        <f t="shared" si="3"/>
        <v>0</v>
      </c>
      <c r="T21" s="39">
        <f>IF(OR(E21="QS",B21=""),0,
VLOOKUP($S21,附表3_火險100RP颱洪非比例層調整係數!$B:$AF,MATCH($D21&amp;"a",附表3_火險100RP颱洪非比例層調整係數!$1:$1,0)-1,FALSE)
-IF($R21-1&lt;=0,0,VLOOKUP($R21-1,附表3_火險100RP颱洪非比例層調整係數!$B:$AF,MATCH($D21&amp;"a",附表3_火險100RP颱洪非比例層調整係數!$1:$1,0)-1,FALSE))
-VLOOKUP($S21,附表3_火險100RP颱洪非比例層調整係數!$B:$AF,MATCH($D21,附表3_火險100RP颱洪非比例層調整係數!$1:$1,0)-1,FALSE)*(S21/100-M21/G21)*100
-VLOOKUP($R21,附表3_火險100RP颱洪非比例層調整係數!$B:$AF,MATCH($D21,附表3_火險100RP颱洪非比例層調整係數!$1:$1,0)-1,FALSE)*(1-(R21/100-L21/G21)*100)
)</f>
        <v>0</v>
      </c>
      <c r="U21" s="39">
        <f>IF(OR(E21="QS",B21=""),0,
IF(C21="F",VLOOKUP($S21,附表3_火險200RP颱洪非比例層調整係數!$B:$AF,MATCH($D21&amp;"a",附表3_火險200RP颱洪非比例層調整係數!$1:$1,0)-1,FALSE)
-IF($R21-1&lt;=0,0,VLOOKUP($R21-1,附表3_火險200RP颱洪非比例層調整係數!$B:$AF,MATCH($D21&amp;"a",附表3_火險200RP颱洪非比例層調整係數!$1:$1,0)-1,FALSE))
-VLOOKUP($S21,附表3_火險200RP颱洪非比例層調整係數!$B:$AF,MATCH($D21,附表3_火險200RP颱洪非比例層調整係數!$1:$1,0)-1,FALSE)*(S21/100-M21/G21)*100
-VLOOKUP($R21,附表3_火險200RP颱洪非比例層調整係數!$B:$AF,MATCH($D21,附表3_火險200RP颱洪非比例層調整係數!$1:$1,0)-1,FALSE)*(1-(R21/100-L21/G21)*100),
IF(C21="E1",VLOOKUP($S21,附表3_工程險200RP颱洪非比例層調整係數!$B$1:$AF$101,MATCH($D21&amp;"a",附表3_工程險200RP颱洪非比例層調整係數!$1:$1,0)-1,FALSE)
-IF($R21-1&lt;=0,0,VLOOKUP($R21-1,附表3_工程險200RP颱洪非比例層調整係數!$B$1:$AF$101,MATCH($D21&amp;"a",附表3_工程險200RP颱洪非比例層調整係數!$1:$1,0)-1,FALSE))
-VLOOKUP($S21,附表3_工程險200RP颱洪非比例層調整係數!$B$1:$AF$101,MATCH($D21,附表3_工程險200RP颱洪非比例層調整係數!$1:$1,0)-1,FALSE)*(S21/100-M21/G21)*100
-VLOOKUP($R21,附表3_工程險200RP颱洪非比例層調整係數!$B$1:$AF$101,MATCH($D21,附表3_工程險200RP颱洪非比例層調整係數!$1:$1,0)-1,FALSE)*(1-(R21/100-L21/G21)*100),
IF(C21="E2",VLOOKUP($S21,附表3_工程險200RP颱洪非比例層調整係數!$B$111:$AF$211,MATCH($D21&amp;"a",附表3_工程險200RP颱洪非比例層調整係數!$1:$1,0)-1,FALSE)
-IF($R21-1&lt;=0,0,VLOOKUP($R21-1,附表3_工程險200RP颱洪非比例層調整係數!$B$111:$AF$211,MATCH($D21&amp;"a",附表3_工程險200RP颱洪非比例層調整係數!$1:$1,0)-1,FALSE))
-VLOOKUP($S21,附表3_工程險200RP颱洪非比例層調整係數!$B$111:$AF$211,MATCH($D21,附表3_工程險200RP颱洪非比例層調整係數!$1:$1,0)-1,FALSE)*(S21/100-M21/G21)*100
-VLOOKUP($R21,附表3_工程險200RP颱洪非比例層調整係數!$B$111:$AF$211,MATCH($D21,附表3_工程險200RP颱洪非比例層調整係數!$1:$1,0)-1,FALSE)*(1-(R21/100-L21/G21)*100),0))))</f>
        <v>0</v>
      </c>
      <c r="V21" s="40">
        <f t="shared" si="7"/>
        <v>0</v>
      </c>
      <c r="W21" s="40">
        <f t="shared" si="8"/>
        <v>0</v>
      </c>
      <c r="X21" s="40">
        <f t="shared" si="9"/>
        <v>0</v>
      </c>
      <c r="Y21" s="40">
        <f t="shared" si="10"/>
        <v>0</v>
      </c>
    </row>
    <row r="22" spans="1:25" x14ac:dyDescent="0.25">
      <c r="A22" s="32" t="str">
        <f t="shared" si="4"/>
        <v/>
      </c>
      <c r="B22" s="33"/>
      <c r="C22" s="33"/>
      <c r="D22" s="33"/>
      <c r="E22" s="34"/>
      <c r="F22" s="34"/>
      <c r="G22" s="35"/>
      <c r="H22" s="42"/>
      <c r="I22" s="42"/>
      <c r="J22" s="42"/>
      <c r="K22" s="42"/>
      <c r="L22" s="34"/>
      <c r="M22" s="34"/>
      <c r="N22" s="36">
        <f t="shared" si="0"/>
        <v>0</v>
      </c>
      <c r="O22" s="36">
        <f t="shared" si="1"/>
        <v>0</v>
      </c>
      <c r="P22" s="37">
        <f t="shared" si="5"/>
        <v>0</v>
      </c>
      <c r="Q22" s="37">
        <f t="shared" si="6"/>
        <v>0</v>
      </c>
      <c r="R22" s="38">
        <f t="shared" si="2"/>
        <v>0</v>
      </c>
      <c r="S22" s="38">
        <f t="shared" si="3"/>
        <v>0</v>
      </c>
      <c r="T22" s="39">
        <f>IF(OR(E22="QS",B22=""),0,
VLOOKUP($S22,附表3_火險100RP颱洪非比例層調整係數!$B:$AF,MATCH($D22&amp;"a",附表3_火險100RP颱洪非比例層調整係數!$1:$1,0)-1,FALSE)
-IF($R22-1&lt;=0,0,VLOOKUP($R22-1,附表3_火險100RP颱洪非比例層調整係數!$B:$AF,MATCH($D22&amp;"a",附表3_火險100RP颱洪非比例層調整係數!$1:$1,0)-1,FALSE))
-VLOOKUP($S22,附表3_火險100RP颱洪非比例層調整係數!$B:$AF,MATCH($D22,附表3_火險100RP颱洪非比例層調整係數!$1:$1,0)-1,FALSE)*(S22/100-M22/G22)*100
-VLOOKUP($R22,附表3_火險100RP颱洪非比例層調整係數!$B:$AF,MATCH($D22,附表3_火險100RP颱洪非比例層調整係數!$1:$1,0)-1,FALSE)*(1-(R22/100-L22/G22)*100)
)</f>
        <v>0</v>
      </c>
      <c r="U22" s="39">
        <f>IF(OR(E22="QS",B22=""),0,
IF(C22="F",VLOOKUP($S22,附表3_火險200RP颱洪非比例層調整係數!$B:$AF,MATCH($D22&amp;"a",附表3_火險200RP颱洪非比例層調整係數!$1:$1,0)-1,FALSE)
-IF($R22-1&lt;=0,0,VLOOKUP($R22-1,附表3_火險200RP颱洪非比例層調整係數!$B:$AF,MATCH($D22&amp;"a",附表3_火險200RP颱洪非比例層調整係數!$1:$1,0)-1,FALSE))
-VLOOKUP($S22,附表3_火險200RP颱洪非比例層調整係數!$B:$AF,MATCH($D22,附表3_火險200RP颱洪非比例層調整係數!$1:$1,0)-1,FALSE)*(S22/100-M22/G22)*100
-VLOOKUP($R22,附表3_火險200RP颱洪非比例層調整係數!$B:$AF,MATCH($D22,附表3_火險200RP颱洪非比例層調整係數!$1:$1,0)-1,FALSE)*(1-(R22/100-L22/G22)*100),
IF(C22="E1",VLOOKUP($S22,附表3_工程險200RP颱洪非比例層調整係數!$B$1:$AF$101,MATCH($D22&amp;"a",附表3_工程險200RP颱洪非比例層調整係數!$1:$1,0)-1,FALSE)
-IF($R22-1&lt;=0,0,VLOOKUP($R22-1,附表3_工程險200RP颱洪非比例層調整係數!$B$1:$AF$101,MATCH($D22&amp;"a",附表3_工程險200RP颱洪非比例層調整係數!$1:$1,0)-1,FALSE))
-VLOOKUP($S22,附表3_工程險200RP颱洪非比例層調整係數!$B$1:$AF$101,MATCH($D22,附表3_工程險200RP颱洪非比例層調整係數!$1:$1,0)-1,FALSE)*(S22/100-M22/G22)*100
-VLOOKUP($R22,附表3_工程險200RP颱洪非比例層調整係數!$B$1:$AF$101,MATCH($D22,附表3_工程險200RP颱洪非比例層調整係數!$1:$1,0)-1,FALSE)*(1-(R22/100-L22/G22)*100),
IF(C22="E2",VLOOKUP($S22,附表3_工程險200RP颱洪非比例層調整係數!$B$111:$AF$211,MATCH($D22&amp;"a",附表3_工程險200RP颱洪非比例層調整係數!$1:$1,0)-1,FALSE)
-IF($R22-1&lt;=0,0,VLOOKUP($R22-1,附表3_工程險200RP颱洪非比例層調整係數!$B$111:$AF$211,MATCH($D22&amp;"a",附表3_工程險200RP颱洪非比例層調整係數!$1:$1,0)-1,FALSE))
-VLOOKUP($S22,附表3_工程險200RP颱洪非比例層調整係數!$B$111:$AF$211,MATCH($D22,附表3_工程險200RP颱洪非比例層調整係數!$1:$1,0)-1,FALSE)*(S22/100-M22/G22)*100
-VLOOKUP($R22,附表3_工程險200RP颱洪非比例層調整係數!$B$111:$AF$211,MATCH($D22,附表3_工程險200RP颱洪非比例層調整係數!$1:$1,0)-1,FALSE)*(1-(R22/100-L22/G22)*100),0))))</f>
        <v>0</v>
      </c>
      <c r="V22" s="40">
        <f t="shared" si="7"/>
        <v>0</v>
      </c>
      <c r="W22" s="40">
        <f t="shared" si="8"/>
        <v>0</v>
      </c>
      <c r="X22" s="40">
        <f t="shared" si="9"/>
        <v>0</v>
      </c>
      <c r="Y22" s="40">
        <f t="shared" si="10"/>
        <v>0</v>
      </c>
    </row>
    <row r="23" spans="1:25" x14ac:dyDescent="0.25">
      <c r="A23" s="32" t="str">
        <f t="shared" si="4"/>
        <v/>
      </c>
      <c r="B23" s="33"/>
      <c r="C23" s="33"/>
      <c r="D23" s="33"/>
      <c r="E23" s="34"/>
      <c r="F23" s="34"/>
      <c r="G23" s="35"/>
      <c r="H23" s="42"/>
      <c r="I23" s="42"/>
      <c r="J23" s="42"/>
      <c r="K23" s="42"/>
      <c r="L23" s="34"/>
      <c r="M23" s="34"/>
      <c r="N23" s="36">
        <f t="shared" si="0"/>
        <v>0</v>
      </c>
      <c r="O23" s="36">
        <f t="shared" si="1"/>
        <v>0</v>
      </c>
      <c r="P23" s="37">
        <f t="shared" si="5"/>
        <v>0</v>
      </c>
      <c r="Q23" s="37">
        <f t="shared" si="6"/>
        <v>0</v>
      </c>
      <c r="R23" s="38">
        <f t="shared" si="2"/>
        <v>0</v>
      </c>
      <c r="S23" s="38">
        <f t="shared" si="3"/>
        <v>0</v>
      </c>
      <c r="T23" s="39">
        <f>IF(OR(E23="QS",B23=""),0,
VLOOKUP($S23,附表3_火險100RP颱洪非比例層調整係數!$B:$AF,MATCH($D23&amp;"a",附表3_火險100RP颱洪非比例層調整係數!$1:$1,0)-1,FALSE)
-IF($R23-1&lt;=0,0,VLOOKUP($R23-1,附表3_火險100RP颱洪非比例層調整係數!$B:$AF,MATCH($D23&amp;"a",附表3_火險100RP颱洪非比例層調整係數!$1:$1,0)-1,FALSE))
-VLOOKUP($S23,附表3_火險100RP颱洪非比例層調整係數!$B:$AF,MATCH($D23,附表3_火險100RP颱洪非比例層調整係數!$1:$1,0)-1,FALSE)*(S23/100-M23/G23)*100
-VLOOKUP($R23,附表3_火險100RP颱洪非比例層調整係數!$B:$AF,MATCH($D23,附表3_火險100RP颱洪非比例層調整係數!$1:$1,0)-1,FALSE)*(1-(R23/100-L23/G23)*100)
)</f>
        <v>0</v>
      </c>
      <c r="U23" s="39">
        <f>IF(OR(E23="QS",B23=""),0,
IF(C23="F",VLOOKUP($S23,附表3_火險200RP颱洪非比例層調整係數!$B:$AF,MATCH($D23&amp;"a",附表3_火險200RP颱洪非比例層調整係數!$1:$1,0)-1,FALSE)
-IF($R23-1&lt;=0,0,VLOOKUP($R23-1,附表3_火險200RP颱洪非比例層調整係數!$B:$AF,MATCH($D23&amp;"a",附表3_火險200RP颱洪非比例層調整係數!$1:$1,0)-1,FALSE))
-VLOOKUP($S23,附表3_火險200RP颱洪非比例層調整係數!$B:$AF,MATCH($D23,附表3_火險200RP颱洪非比例層調整係數!$1:$1,0)-1,FALSE)*(S23/100-M23/G23)*100
-VLOOKUP($R23,附表3_火險200RP颱洪非比例層調整係數!$B:$AF,MATCH($D23,附表3_火險200RP颱洪非比例層調整係數!$1:$1,0)-1,FALSE)*(1-(R23/100-L23/G23)*100),
IF(C23="E1",VLOOKUP($S23,附表3_工程險200RP颱洪非比例層調整係數!$B$1:$AF$101,MATCH($D23&amp;"a",附表3_工程險200RP颱洪非比例層調整係數!$1:$1,0)-1,FALSE)
-IF($R23-1&lt;=0,0,VLOOKUP($R23-1,附表3_工程險200RP颱洪非比例層調整係數!$B$1:$AF$101,MATCH($D23&amp;"a",附表3_工程險200RP颱洪非比例層調整係數!$1:$1,0)-1,FALSE))
-VLOOKUP($S23,附表3_工程險200RP颱洪非比例層調整係數!$B$1:$AF$101,MATCH($D23,附表3_工程險200RP颱洪非比例層調整係數!$1:$1,0)-1,FALSE)*(S23/100-M23/G23)*100
-VLOOKUP($R23,附表3_工程險200RP颱洪非比例層調整係數!$B$1:$AF$101,MATCH($D23,附表3_工程險200RP颱洪非比例層調整係數!$1:$1,0)-1,FALSE)*(1-(R23/100-L23/G23)*100),
IF(C23="E2",VLOOKUP($S23,附表3_工程險200RP颱洪非比例層調整係數!$B$111:$AF$211,MATCH($D23&amp;"a",附表3_工程險200RP颱洪非比例層調整係數!$1:$1,0)-1,FALSE)
-IF($R23-1&lt;=0,0,VLOOKUP($R23-1,附表3_工程險200RP颱洪非比例層調整係數!$B$111:$AF$211,MATCH($D23&amp;"a",附表3_工程險200RP颱洪非比例層調整係數!$1:$1,0)-1,FALSE))
-VLOOKUP($S23,附表3_工程險200RP颱洪非比例層調整係數!$B$111:$AF$211,MATCH($D23,附表3_工程險200RP颱洪非比例層調整係數!$1:$1,0)-1,FALSE)*(S23/100-M23/G23)*100
-VLOOKUP($R23,附表3_工程險200RP颱洪非比例層調整係數!$B$111:$AF$211,MATCH($D23,附表3_工程險200RP颱洪非比例層調整係數!$1:$1,0)-1,FALSE)*(1-(R23/100-L23/G23)*100),0))))</f>
        <v>0</v>
      </c>
      <c r="V23" s="40">
        <f t="shared" si="7"/>
        <v>0</v>
      </c>
      <c r="W23" s="40">
        <f t="shared" si="8"/>
        <v>0</v>
      </c>
      <c r="X23" s="40">
        <f t="shared" si="9"/>
        <v>0</v>
      </c>
      <c r="Y23" s="40">
        <f t="shared" si="10"/>
        <v>0</v>
      </c>
    </row>
    <row r="24" spans="1:25" x14ac:dyDescent="0.25">
      <c r="A24" s="32" t="str">
        <f t="shared" si="4"/>
        <v/>
      </c>
      <c r="B24" s="33"/>
      <c r="C24" s="33"/>
      <c r="D24" s="33"/>
      <c r="E24" s="34"/>
      <c r="F24" s="34"/>
      <c r="G24" s="35"/>
      <c r="H24" s="42"/>
      <c r="I24" s="42"/>
      <c r="J24" s="42"/>
      <c r="K24" s="42"/>
      <c r="L24" s="34"/>
      <c r="M24" s="34"/>
      <c r="N24" s="36">
        <f t="shared" si="0"/>
        <v>0</v>
      </c>
      <c r="O24" s="36">
        <f t="shared" si="1"/>
        <v>0</v>
      </c>
      <c r="P24" s="37">
        <f t="shared" si="5"/>
        <v>0</v>
      </c>
      <c r="Q24" s="37">
        <f t="shared" si="6"/>
        <v>0</v>
      </c>
      <c r="R24" s="38">
        <f t="shared" si="2"/>
        <v>0</v>
      </c>
      <c r="S24" s="38">
        <f t="shared" si="3"/>
        <v>0</v>
      </c>
      <c r="T24" s="39">
        <f>IF(OR(E24="QS",B24=""),0,
VLOOKUP($S24,附表3_火險100RP颱洪非比例層調整係數!$B:$AF,MATCH($D24&amp;"a",附表3_火險100RP颱洪非比例層調整係數!$1:$1,0)-1,FALSE)
-IF($R24-1&lt;=0,0,VLOOKUP($R24-1,附表3_火險100RP颱洪非比例層調整係數!$B:$AF,MATCH($D24&amp;"a",附表3_火險100RP颱洪非比例層調整係數!$1:$1,0)-1,FALSE))
-VLOOKUP($S24,附表3_火險100RP颱洪非比例層調整係數!$B:$AF,MATCH($D24,附表3_火險100RP颱洪非比例層調整係數!$1:$1,0)-1,FALSE)*(S24/100-M24/G24)*100
-VLOOKUP($R24,附表3_火險100RP颱洪非比例層調整係數!$B:$AF,MATCH($D24,附表3_火險100RP颱洪非比例層調整係數!$1:$1,0)-1,FALSE)*(1-(R24/100-L24/G24)*100)
)</f>
        <v>0</v>
      </c>
      <c r="U24" s="39">
        <f>IF(OR(E24="QS",B24=""),0,
IF(C24="F",VLOOKUP($S24,附表3_火險200RP颱洪非比例層調整係數!$B:$AF,MATCH($D24&amp;"a",附表3_火險200RP颱洪非比例層調整係數!$1:$1,0)-1,FALSE)
-IF($R24-1&lt;=0,0,VLOOKUP($R24-1,附表3_火險200RP颱洪非比例層調整係數!$B:$AF,MATCH($D24&amp;"a",附表3_火險200RP颱洪非比例層調整係數!$1:$1,0)-1,FALSE))
-VLOOKUP($S24,附表3_火險200RP颱洪非比例層調整係數!$B:$AF,MATCH($D24,附表3_火險200RP颱洪非比例層調整係數!$1:$1,0)-1,FALSE)*(S24/100-M24/G24)*100
-VLOOKUP($R24,附表3_火險200RP颱洪非比例層調整係數!$B:$AF,MATCH($D24,附表3_火險200RP颱洪非比例層調整係數!$1:$1,0)-1,FALSE)*(1-(R24/100-L24/G24)*100),
IF(C24="E1",VLOOKUP($S24,附表3_工程險200RP颱洪非比例層調整係數!$B$1:$AF$101,MATCH($D24&amp;"a",附表3_工程險200RP颱洪非比例層調整係數!$1:$1,0)-1,FALSE)
-IF($R24-1&lt;=0,0,VLOOKUP($R24-1,附表3_工程險200RP颱洪非比例層調整係數!$B$1:$AF$101,MATCH($D24&amp;"a",附表3_工程險200RP颱洪非比例層調整係數!$1:$1,0)-1,FALSE))
-VLOOKUP($S24,附表3_工程險200RP颱洪非比例層調整係數!$B$1:$AF$101,MATCH($D24,附表3_工程險200RP颱洪非比例層調整係數!$1:$1,0)-1,FALSE)*(S24/100-M24/G24)*100
-VLOOKUP($R24,附表3_工程險200RP颱洪非比例層調整係數!$B$1:$AF$101,MATCH($D24,附表3_工程險200RP颱洪非比例層調整係數!$1:$1,0)-1,FALSE)*(1-(R24/100-L24/G24)*100),
IF(C24="E2",VLOOKUP($S24,附表3_工程險200RP颱洪非比例層調整係數!$B$111:$AF$211,MATCH($D24&amp;"a",附表3_工程險200RP颱洪非比例層調整係數!$1:$1,0)-1,FALSE)
-IF($R24-1&lt;=0,0,VLOOKUP($R24-1,附表3_工程險200RP颱洪非比例層調整係數!$B$111:$AF$211,MATCH($D24&amp;"a",附表3_工程險200RP颱洪非比例層調整係數!$1:$1,0)-1,FALSE))
-VLOOKUP($S24,附表3_工程險200RP颱洪非比例層調整係數!$B$111:$AF$211,MATCH($D24,附表3_工程險200RP颱洪非比例層調整係數!$1:$1,0)-1,FALSE)*(S24/100-M24/G24)*100
-VLOOKUP($R24,附表3_工程險200RP颱洪非比例層調整係數!$B$111:$AF$211,MATCH($D24,附表3_工程險200RP颱洪非比例層調整係數!$1:$1,0)-1,FALSE)*(1-(R24/100-L24/G24)*100),0))))</f>
        <v>0</v>
      </c>
      <c r="V24" s="40">
        <f t="shared" si="7"/>
        <v>0</v>
      </c>
      <c r="W24" s="40">
        <f t="shared" si="8"/>
        <v>0</v>
      </c>
      <c r="X24" s="40">
        <f t="shared" si="9"/>
        <v>0</v>
      </c>
      <c r="Y24" s="40">
        <f t="shared" si="10"/>
        <v>0</v>
      </c>
    </row>
    <row r="25" spans="1:25" x14ac:dyDescent="0.25">
      <c r="A25" s="32" t="str">
        <f t="shared" si="4"/>
        <v/>
      </c>
      <c r="B25" s="33"/>
      <c r="C25" s="33"/>
      <c r="D25" s="33"/>
      <c r="E25" s="34"/>
      <c r="F25" s="34"/>
      <c r="G25" s="35"/>
      <c r="H25" s="42"/>
      <c r="I25" s="42"/>
      <c r="J25" s="42"/>
      <c r="K25" s="42"/>
      <c r="L25" s="34"/>
      <c r="M25" s="34"/>
      <c r="N25" s="36">
        <f t="shared" si="0"/>
        <v>0</v>
      </c>
      <c r="O25" s="36">
        <f t="shared" si="1"/>
        <v>0</v>
      </c>
      <c r="P25" s="37">
        <f t="shared" si="5"/>
        <v>0</v>
      </c>
      <c r="Q25" s="37">
        <f t="shared" si="6"/>
        <v>0</v>
      </c>
      <c r="R25" s="38">
        <f t="shared" si="2"/>
        <v>0</v>
      </c>
      <c r="S25" s="38">
        <f t="shared" si="3"/>
        <v>0</v>
      </c>
      <c r="T25" s="39">
        <f>IF(OR(E25="QS",B25=""),0,
VLOOKUP($S25,附表3_火險100RP颱洪非比例層調整係數!$B:$AF,MATCH($D25&amp;"a",附表3_火險100RP颱洪非比例層調整係數!$1:$1,0)-1,FALSE)
-IF($R25-1&lt;=0,0,VLOOKUP($R25-1,附表3_火險100RP颱洪非比例層調整係數!$B:$AF,MATCH($D25&amp;"a",附表3_火險100RP颱洪非比例層調整係數!$1:$1,0)-1,FALSE))
-VLOOKUP($S25,附表3_火險100RP颱洪非比例層調整係數!$B:$AF,MATCH($D25,附表3_火險100RP颱洪非比例層調整係數!$1:$1,0)-1,FALSE)*(S25/100-M25/G25)*100
-VLOOKUP($R25,附表3_火險100RP颱洪非比例層調整係數!$B:$AF,MATCH($D25,附表3_火險100RP颱洪非比例層調整係數!$1:$1,0)-1,FALSE)*(1-(R25/100-L25/G25)*100)
)</f>
        <v>0</v>
      </c>
      <c r="U25" s="39">
        <f>IF(OR(E25="QS",B25=""),0,
IF(C25="F",VLOOKUP($S25,附表3_火險200RP颱洪非比例層調整係數!$B:$AF,MATCH($D25&amp;"a",附表3_火險200RP颱洪非比例層調整係數!$1:$1,0)-1,FALSE)
-IF($R25-1&lt;=0,0,VLOOKUP($R25-1,附表3_火險200RP颱洪非比例層調整係數!$B:$AF,MATCH($D25&amp;"a",附表3_火險200RP颱洪非比例層調整係數!$1:$1,0)-1,FALSE))
-VLOOKUP($S25,附表3_火險200RP颱洪非比例層調整係數!$B:$AF,MATCH($D25,附表3_火險200RP颱洪非比例層調整係數!$1:$1,0)-1,FALSE)*(S25/100-M25/G25)*100
-VLOOKUP($R25,附表3_火險200RP颱洪非比例層調整係數!$B:$AF,MATCH($D25,附表3_火險200RP颱洪非比例層調整係數!$1:$1,0)-1,FALSE)*(1-(R25/100-L25/G25)*100),
IF(C25="E1",VLOOKUP($S25,附表3_工程險200RP颱洪非比例層調整係數!$B$1:$AF$101,MATCH($D25&amp;"a",附表3_工程險200RP颱洪非比例層調整係數!$1:$1,0)-1,FALSE)
-IF($R25-1&lt;=0,0,VLOOKUP($R25-1,附表3_工程險200RP颱洪非比例層調整係數!$B$1:$AF$101,MATCH($D25&amp;"a",附表3_工程險200RP颱洪非比例層調整係數!$1:$1,0)-1,FALSE))
-VLOOKUP($S25,附表3_工程險200RP颱洪非比例層調整係數!$B$1:$AF$101,MATCH($D25,附表3_工程險200RP颱洪非比例層調整係數!$1:$1,0)-1,FALSE)*(S25/100-M25/G25)*100
-VLOOKUP($R25,附表3_工程險200RP颱洪非比例層調整係數!$B$1:$AF$101,MATCH($D25,附表3_工程險200RP颱洪非比例層調整係數!$1:$1,0)-1,FALSE)*(1-(R25/100-L25/G25)*100),
IF(C25="E2",VLOOKUP($S25,附表3_工程險200RP颱洪非比例層調整係數!$B$111:$AF$211,MATCH($D25&amp;"a",附表3_工程險200RP颱洪非比例層調整係數!$1:$1,0)-1,FALSE)
-IF($R25-1&lt;=0,0,VLOOKUP($R25-1,附表3_工程險200RP颱洪非比例層調整係數!$B$111:$AF$211,MATCH($D25&amp;"a",附表3_工程險200RP颱洪非比例層調整係數!$1:$1,0)-1,FALSE))
-VLOOKUP($S25,附表3_工程險200RP颱洪非比例層調整係數!$B$111:$AF$211,MATCH($D25,附表3_工程險200RP颱洪非比例層調整係數!$1:$1,0)-1,FALSE)*(S25/100-M25/G25)*100
-VLOOKUP($R25,附表3_工程險200RP颱洪非比例層調整係數!$B$111:$AF$211,MATCH($D25,附表3_工程險200RP颱洪非比例層調整係數!$1:$1,0)-1,FALSE)*(1-(R25/100-L25/G25)*100),0))))</f>
        <v>0</v>
      </c>
      <c r="V25" s="40">
        <f t="shared" si="7"/>
        <v>0</v>
      </c>
      <c r="W25" s="40">
        <f t="shared" si="8"/>
        <v>0</v>
      </c>
      <c r="X25" s="40">
        <f t="shared" si="9"/>
        <v>0</v>
      </c>
      <c r="Y25" s="40">
        <f t="shared" si="10"/>
        <v>0</v>
      </c>
    </row>
    <row r="26" spans="1:25" x14ac:dyDescent="0.25">
      <c r="A26" s="32" t="str">
        <f t="shared" si="4"/>
        <v/>
      </c>
      <c r="B26" s="33"/>
      <c r="C26" s="33"/>
      <c r="D26" s="33"/>
      <c r="E26" s="34"/>
      <c r="F26" s="34"/>
      <c r="G26" s="35"/>
      <c r="H26" s="42"/>
      <c r="I26" s="42"/>
      <c r="J26" s="42"/>
      <c r="K26" s="42"/>
      <c r="L26" s="34"/>
      <c r="M26" s="34"/>
      <c r="N26" s="36">
        <f t="shared" si="0"/>
        <v>0</v>
      </c>
      <c r="O26" s="36">
        <f t="shared" si="1"/>
        <v>0</v>
      </c>
      <c r="P26" s="37">
        <f t="shared" si="5"/>
        <v>0</v>
      </c>
      <c r="Q26" s="37">
        <f t="shared" si="6"/>
        <v>0</v>
      </c>
      <c r="R26" s="38">
        <f t="shared" si="2"/>
        <v>0</v>
      </c>
      <c r="S26" s="38">
        <f t="shared" si="3"/>
        <v>0</v>
      </c>
      <c r="T26" s="39">
        <f>IF(OR(E26="QS",B26=""),0,
VLOOKUP($S26,附表3_火險100RP颱洪非比例層調整係數!$B:$AF,MATCH($D26&amp;"a",附表3_火險100RP颱洪非比例層調整係數!$1:$1,0)-1,FALSE)
-IF($R26-1&lt;=0,0,VLOOKUP($R26-1,附表3_火險100RP颱洪非比例層調整係數!$B:$AF,MATCH($D26&amp;"a",附表3_火險100RP颱洪非比例層調整係數!$1:$1,0)-1,FALSE))
-VLOOKUP($S26,附表3_火險100RP颱洪非比例層調整係數!$B:$AF,MATCH($D26,附表3_火險100RP颱洪非比例層調整係數!$1:$1,0)-1,FALSE)*(S26/100-M26/G26)*100
-VLOOKUP($R26,附表3_火險100RP颱洪非比例層調整係數!$B:$AF,MATCH($D26,附表3_火險100RP颱洪非比例層調整係數!$1:$1,0)-1,FALSE)*(1-(R26/100-L26/G26)*100)
)</f>
        <v>0</v>
      </c>
      <c r="U26" s="39">
        <f>IF(OR(E26="QS",B26=""),0,
IF(C26="F",VLOOKUP($S26,附表3_火險200RP颱洪非比例層調整係數!$B:$AF,MATCH($D26&amp;"a",附表3_火險200RP颱洪非比例層調整係數!$1:$1,0)-1,FALSE)
-IF($R26-1&lt;=0,0,VLOOKUP($R26-1,附表3_火險200RP颱洪非比例層調整係數!$B:$AF,MATCH($D26&amp;"a",附表3_火險200RP颱洪非比例層調整係數!$1:$1,0)-1,FALSE))
-VLOOKUP($S26,附表3_火險200RP颱洪非比例層調整係數!$B:$AF,MATCH($D26,附表3_火險200RP颱洪非比例層調整係數!$1:$1,0)-1,FALSE)*(S26/100-M26/G26)*100
-VLOOKUP($R26,附表3_火險200RP颱洪非比例層調整係數!$B:$AF,MATCH($D26,附表3_火險200RP颱洪非比例層調整係數!$1:$1,0)-1,FALSE)*(1-(R26/100-L26/G26)*100),
IF(C26="E1",VLOOKUP($S26,附表3_工程險200RP颱洪非比例層調整係數!$B$1:$AF$101,MATCH($D26&amp;"a",附表3_工程險200RP颱洪非比例層調整係數!$1:$1,0)-1,FALSE)
-IF($R26-1&lt;=0,0,VLOOKUP($R26-1,附表3_工程險200RP颱洪非比例層調整係數!$B$1:$AF$101,MATCH($D26&amp;"a",附表3_工程險200RP颱洪非比例層調整係數!$1:$1,0)-1,FALSE))
-VLOOKUP($S26,附表3_工程險200RP颱洪非比例層調整係數!$B$1:$AF$101,MATCH($D26,附表3_工程險200RP颱洪非比例層調整係數!$1:$1,0)-1,FALSE)*(S26/100-M26/G26)*100
-VLOOKUP($R26,附表3_工程險200RP颱洪非比例層調整係數!$B$1:$AF$101,MATCH($D26,附表3_工程險200RP颱洪非比例層調整係數!$1:$1,0)-1,FALSE)*(1-(R26/100-L26/G26)*100),
IF(C26="E2",VLOOKUP($S26,附表3_工程險200RP颱洪非比例層調整係數!$B$111:$AF$211,MATCH($D26&amp;"a",附表3_工程險200RP颱洪非比例層調整係數!$1:$1,0)-1,FALSE)
-IF($R26-1&lt;=0,0,VLOOKUP($R26-1,附表3_工程險200RP颱洪非比例層調整係數!$B$111:$AF$211,MATCH($D26&amp;"a",附表3_工程險200RP颱洪非比例層調整係數!$1:$1,0)-1,FALSE))
-VLOOKUP($S26,附表3_工程險200RP颱洪非比例層調整係數!$B$111:$AF$211,MATCH($D26,附表3_工程險200RP颱洪非比例層調整係數!$1:$1,0)-1,FALSE)*(S26/100-M26/G26)*100
-VLOOKUP($R26,附表3_工程險200RP颱洪非比例層調整係數!$B$111:$AF$211,MATCH($D26,附表3_工程險200RP颱洪非比例層調整係數!$1:$1,0)-1,FALSE)*(1-(R26/100-L26/G26)*100),0))))</f>
        <v>0</v>
      </c>
      <c r="V26" s="40">
        <f t="shared" si="7"/>
        <v>0</v>
      </c>
      <c r="W26" s="40">
        <f t="shared" si="8"/>
        <v>0</v>
      </c>
      <c r="X26" s="40">
        <f t="shared" si="9"/>
        <v>0</v>
      </c>
      <c r="Y26" s="40">
        <f t="shared" si="10"/>
        <v>0</v>
      </c>
    </row>
    <row r="27" spans="1:25" x14ac:dyDescent="0.25">
      <c r="A27" s="32" t="str">
        <f t="shared" si="4"/>
        <v/>
      </c>
      <c r="B27" s="33"/>
      <c r="C27" s="33"/>
      <c r="D27" s="33"/>
      <c r="E27" s="34"/>
      <c r="F27" s="34"/>
      <c r="G27" s="35"/>
      <c r="H27" s="42"/>
      <c r="I27" s="42"/>
      <c r="J27" s="42"/>
      <c r="K27" s="42"/>
      <c r="L27" s="34"/>
      <c r="M27" s="34"/>
      <c r="N27" s="36">
        <f t="shared" si="0"/>
        <v>0</v>
      </c>
      <c r="O27" s="36">
        <f t="shared" si="1"/>
        <v>0</v>
      </c>
      <c r="P27" s="37">
        <f t="shared" si="5"/>
        <v>0</v>
      </c>
      <c r="Q27" s="37">
        <f t="shared" si="6"/>
        <v>0</v>
      </c>
      <c r="R27" s="38">
        <f t="shared" si="2"/>
        <v>0</v>
      </c>
      <c r="S27" s="38">
        <f t="shared" si="3"/>
        <v>0</v>
      </c>
      <c r="T27" s="39">
        <f>IF(OR(E27="QS",B27=""),0,
VLOOKUP($S27,附表3_火險100RP颱洪非比例層調整係數!$B:$AF,MATCH($D27&amp;"a",附表3_火險100RP颱洪非比例層調整係數!$1:$1,0)-1,FALSE)
-IF($R27-1&lt;=0,0,VLOOKUP($R27-1,附表3_火險100RP颱洪非比例層調整係數!$B:$AF,MATCH($D27&amp;"a",附表3_火險100RP颱洪非比例層調整係數!$1:$1,0)-1,FALSE))
-VLOOKUP($S27,附表3_火險100RP颱洪非比例層調整係數!$B:$AF,MATCH($D27,附表3_火險100RP颱洪非比例層調整係數!$1:$1,0)-1,FALSE)*(S27/100-M27/G27)*100
-VLOOKUP($R27,附表3_火險100RP颱洪非比例層調整係數!$B:$AF,MATCH($D27,附表3_火險100RP颱洪非比例層調整係數!$1:$1,0)-1,FALSE)*(1-(R27/100-L27/G27)*100)
)</f>
        <v>0</v>
      </c>
      <c r="U27" s="39">
        <f>IF(OR(E27="QS",B27=""),0,
IF(C27="F",VLOOKUP($S27,附表3_火險200RP颱洪非比例層調整係數!$B:$AF,MATCH($D27&amp;"a",附表3_火險200RP颱洪非比例層調整係數!$1:$1,0)-1,FALSE)
-IF($R27-1&lt;=0,0,VLOOKUP($R27-1,附表3_火險200RP颱洪非比例層調整係數!$B:$AF,MATCH($D27&amp;"a",附表3_火險200RP颱洪非比例層調整係數!$1:$1,0)-1,FALSE))
-VLOOKUP($S27,附表3_火險200RP颱洪非比例層調整係數!$B:$AF,MATCH($D27,附表3_火險200RP颱洪非比例層調整係數!$1:$1,0)-1,FALSE)*(S27/100-M27/G27)*100
-VLOOKUP($R27,附表3_火險200RP颱洪非比例層調整係數!$B:$AF,MATCH($D27,附表3_火險200RP颱洪非比例層調整係數!$1:$1,0)-1,FALSE)*(1-(R27/100-L27/G27)*100),
IF(C27="E1",VLOOKUP($S27,附表3_工程險200RP颱洪非比例層調整係數!$B$1:$AF$101,MATCH($D27&amp;"a",附表3_工程險200RP颱洪非比例層調整係數!$1:$1,0)-1,FALSE)
-IF($R27-1&lt;=0,0,VLOOKUP($R27-1,附表3_工程險200RP颱洪非比例層調整係數!$B$1:$AF$101,MATCH($D27&amp;"a",附表3_工程險200RP颱洪非比例層調整係數!$1:$1,0)-1,FALSE))
-VLOOKUP($S27,附表3_工程險200RP颱洪非比例層調整係數!$B$1:$AF$101,MATCH($D27,附表3_工程險200RP颱洪非比例層調整係數!$1:$1,0)-1,FALSE)*(S27/100-M27/G27)*100
-VLOOKUP($R27,附表3_工程險200RP颱洪非比例層調整係數!$B$1:$AF$101,MATCH($D27,附表3_工程險200RP颱洪非比例層調整係數!$1:$1,0)-1,FALSE)*(1-(R27/100-L27/G27)*100),
IF(C27="E2",VLOOKUP($S27,附表3_工程險200RP颱洪非比例層調整係數!$B$111:$AF$211,MATCH($D27&amp;"a",附表3_工程險200RP颱洪非比例層調整係數!$1:$1,0)-1,FALSE)
-IF($R27-1&lt;=0,0,VLOOKUP($R27-1,附表3_工程險200RP颱洪非比例層調整係數!$B$111:$AF$211,MATCH($D27&amp;"a",附表3_工程險200RP颱洪非比例層調整係數!$1:$1,0)-1,FALSE))
-VLOOKUP($S27,附表3_工程險200RP颱洪非比例層調整係數!$B$111:$AF$211,MATCH($D27,附表3_工程險200RP颱洪非比例層調整係數!$1:$1,0)-1,FALSE)*(S27/100-M27/G27)*100
-VLOOKUP($R27,附表3_工程險200RP颱洪非比例層調整係數!$B$111:$AF$211,MATCH($D27,附表3_工程險200RP颱洪非比例層調整係數!$1:$1,0)-1,FALSE)*(1-(R27/100-L27/G27)*100),0))))</f>
        <v>0</v>
      </c>
      <c r="V27" s="40">
        <f t="shared" si="7"/>
        <v>0</v>
      </c>
      <c r="W27" s="40">
        <f t="shared" si="8"/>
        <v>0</v>
      </c>
      <c r="X27" s="40">
        <f t="shared" si="9"/>
        <v>0</v>
      </c>
      <c r="Y27" s="40">
        <f t="shared" si="10"/>
        <v>0</v>
      </c>
    </row>
    <row r="28" spans="1:25" x14ac:dyDescent="0.25">
      <c r="A28" s="32" t="str">
        <f t="shared" si="4"/>
        <v/>
      </c>
      <c r="B28" s="33"/>
      <c r="C28" s="33"/>
      <c r="D28" s="33"/>
      <c r="E28" s="34"/>
      <c r="F28" s="34"/>
      <c r="G28" s="35"/>
      <c r="H28" s="42"/>
      <c r="I28" s="42"/>
      <c r="J28" s="42"/>
      <c r="K28" s="42"/>
      <c r="L28" s="34"/>
      <c r="M28" s="34"/>
      <c r="N28" s="36">
        <f t="shared" si="0"/>
        <v>0</v>
      </c>
      <c r="O28" s="36">
        <f t="shared" si="1"/>
        <v>0</v>
      </c>
      <c r="P28" s="37">
        <f t="shared" si="5"/>
        <v>0</v>
      </c>
      <c r="Q28" s="37">
        <f t="shared" si="6"/>
        <v>0</v>
      </c>
      <c r="R28" s="38">
        <f t="shared" si="2"/>
        <v>0</v>
      </c>
      <c r="S28" s="38">
        <f t="shared" si="3"/>
        <v>0</v>
      </c>
      <c r="T28" s="39">
        <f>IF(OR(E28="QS",B28=""),0,
VLOOKUP($S28,附表3_火險100RP颱洪非比例層調整係數!$B:$AF,MATCH($D28&amp;"a",附表3_火險100RP颱洪非比例層調整係數!$1:$1,0)-1,FALSE)
-IF($R28-1&lt;=0,0,VLOOKUP($R28-1,附表3_火險100RP颱洪非比例層調整係數!$B:$AF,MATCH($D28&amp;"a",附表3_火險100RP颱洪非比例層調整係數!$1:$1,0)-1,FALSE))
-VLOOKUP($S28,附表3_火險100RP颱洪非比例層調整係數!$B:$AF,MATCH($D28,附表3_火險100RP颱洪非比例層調整係數!$1:$1,0)-1,FALSE)*(S28/100-M28/G28)*100
-VLOOKUP($R28,附表3_火險100RP颱洪非比例層調整係數!$B:$AF,MATCH($D28,附表3_火險100RP颱洪非比例層調整係數!$1:$1,0)-1,FALSE)*(1-(R28/100-L28/G28)*100)
)</f>
        <v>0</v>
      </c>
      <c r="U28" s="39">
        <f>IF(OR(E28="QS",B28=""),0,
IF(C28="F",VLOOKUP($S28,附表3_火險200RP颱洪非比例層調整係數!$B:$AF,MATCH($D28&amp;"a",附表3_火險200RP颱洪非比例層調整係數!$1:$1,0)-1,FALSE)
-IF($R28-1&lt;=0,0,VLOOKUP($R28-1,附表3_火險200RP颱洪非比例層調整係數!$B:$AF,MATCH($D28&amp;"a",附表3_火險200RP颱洪非比例層調整係數!$1:$1,0)-1,FALSE))
-VLOOKUP($S28,附表3_火險200RP颱洪非比例層調整係數!$B:$AF,MATCH($D28,附表3_火險200RP颱洪非比例層調整係數!$1:$1,0)-1,FALSE)*(S28/100-M28/G28)*100
-VLOOKUP($R28,附表3_火險200RP颱洪非比例層調整係數!$B:$AF,MATCH($D28,附表3_火險200RP颱洪非比例層調整係數!$1:$1,0)-1,FALSE)*(1-(R28/100-L28/G28)*100),
IF(C28="E1",VLOOKUP($S28,附表3_工程險200RP颱洪非比例層調整係數!$B$1:$AF$101,MATCH($D28&amp;"a",附表3_工程險200RP颱洪非比例層調整係數!$1:$1,0)-1,FALSE)
-IF($R28-1&lt;=0,0,VLOOKUP($R28-1,附表3_工程險200RP颱洪非比例層調整係數!$B$1:$AF$101,MATCH($D28&amp;"a",附表3_工程險200RP颱洪非比例層調整係數!$1:$1,0)-1,FALSE))
-VLOOKUP($S28,附表3_工程險200RP颱洪非比例層調整係數!$B$1:$AF$101,MATCH($D28,附表3_工程險200RP颱洪非比例層調整係數!$1:$1,0)-1,FALSE)*(S28/100-M28/G28)*100
-VLOOKUP($R28,附表3_工程險200RP颱洪非比例層調整係數!$B$1:$AF$101,MATCH($D28,附表3_工程險200RP颱洪非比例層調整係數!$1:$1,0)-1,FALSE)*(1-(R28/100-L28/G28)*100),
IF(C28="E2",VLOOKUP($S28,附表3_工程險200RP颱洪非比例層調整係數!$B$111:$AF$211,MATCH($D28&amp;"a",附表3_工程險200RP颱洪非比例層調整係數!$1:$1,0)-1,FALSE)
-IF($R28-1&lt;=0,0,VLOOKUP($R28-1,附表3_工程險200RP颱洪非比例層調整係數!$B$111:$AF$211,MATCH($D28&amp;"a",附表3_工程險200RP颱洪非比例層調整係數!$1:$1,0)-1,FALSE))
-VLOOKUP($S28,附表3_工程險200RP颱洪非比例層調整係數!$B$111:$AF$211,MATCH($D28,附表3_工程險200RP颱洪非比例層調整係數!$1:$1,0)-1,FALSE)*(S28/100-M28/G28)*100
-VLOOKUP($R28,附表3_工程險200RP颱洪非比例層調整係數!$B$111:$AF$211,MATCH($D28,附表3_工程險200RP颱洪非比例層調整係數!$1:$1,0)-1,FALSE)*(1-(R28/100-L28/G28)*100),0))))</f>
        <v>0</v>
      </c>
      <c r="V28" s="40">
        <f t="shared" si="7"/>
        <v>0</v>
      </c>
      <c r="W28" s="40">
        <f t="shared" si="8"/>
        <v>0</v>
      </c>
      <c r="X28" s="40">
        <f t="shared" si="9"/>
        <v>0</v>
      </c>
      <c r="Y28" s="40">
        <f t="shared" si="10"/>
        <v>0</v>
      </c>
    </row>
    <row r="29" spans="1:25" x14ac:dyDescent="0.25">
      <c r="A29" s="32" t="str">
        <f t="shared" si="4"/>
        <v/>
      </c>
      <c r="B29" s="33"/>
      <c r="C29" s="33"/>
      <c r="D29" s="33"/>
      <c r="E29" s="34"/>
      <c r="F29" s="34"/>
      <c r="G29" s="35"/>
      <c r="H29" s="42"/>
      <c r="I29" s="42"/>
      <c r="J29" s="42"/>
      <c r="K29" s="42"/>
      <c r="L29" s="34"/>
      <c r="M29" s="34"/>
      <c r="N29" s="36">
        <f t="shared" si="0"/>
        <v>0</v>
      </c>
      <c r="O29" s="36">
        <f t="shared" si="1"/>
        <v>0</v>
      </c>
      <c r="P29" s="37">
        <f t="shared" si="5"/>
        <v>0</v>
      </c>
      <c r="Q29" s="37">
        <f t="shared" si="6"/>
        <v>0</v>
      </c>
      <c r="R29" s="38">
        <f t="shared" si="2"/>
        <v>0</v>
      </c>
      <c r="S29" s="38">
        <f t="shared" si="3"/>
        <v>0</v>
      </c>
      <c r="T29" s="39">
        <f>IF(OR(E29="QS",B29=""),0,
VLOOKUP($S29,附表3_火險100RP颱洪非比例層調整係數!$B:$AF,MATCH($D29&amp;"a",附表3_火險100RP颱洪非比例層調整係數!$1:$1,0)-1,FALSE)
-IF($R29-1&lt;=0,0,VLOOKUP($R29-1,附表3_火險100RP颱洪非比例層調整係數!$B:$AF,MATCH($D29&amp;"a",附表3_火險100RP颱洪非比例層調整係數!$1:$1,0)-1,FALSE))
-VLOOKUP($S29,附表3_火險100RP颱洪非比例層調整係數!$B:$AF,MATCH($D29,附表3_火險100RP颱洪非比例層調整係數!$1:$1,0)-1,FALSE)*(S29/100-M29/G29)*100
-VLOOKUP($R29,附表3_火險100RP颱洪非比例層調整係數!$B:$AF,MATCH($D29,附表3_火險100RP颱洪非比例層調整係數!$1:$1,0)-1,FALSE)*(1-(R29/100-L29/G29)*100)
)</f>
        <v>0</v>
      </c>
      <c r="U29" s="39">
        <f>IF(OR(E29="QS",B29=""),0,
IF(C29="F",VLOOKUP($S29,附表3_火險200RP颱洪非比例層調整係數!$B:$AF,MATCH($D29&amp;"a",附表3_火險200RP颱洪非比例層調整係數!$1:$1,0)-1,FALSE)
-IF($R29-1&lt;=0,0,VLOOKUP($R29-1,附表3_火險200RP颱洪非比例層調整係數!$B:$AF,MATCH($D29&amp;"a",附表3_火險200RP颱洪非比例層調整係數!$1:$1,0)-1,FALSE))
-VLOOKUP($S29,附表3_火險200RP颱洪非比例層調整係數!$B:$AF,MATCH($D29,附表3_火險200RP颱洪非比例層調整係數!$1:$1,0)-1,FALSE)*(S29/100-M29/G29)*100
-VLOOKUP($R29,附表3_火險200RP颱洪非比例層調整係數!$B:$AF,MATCH($D29,附表3_火險200RP颱洪非比例層調整係數!$1:$1,0)-1,FALSE)*(1-(R29/100-L29/G29)*100),
IF(C29="E1",VLOOKUP($S29,附表3_工程險200RP颱洪非比例層調整係數!$B$1:$AF$101,MATCH($D29&amp;"a",附表3_工程險200RP颱洪非比例層調整係數!$1:$1,0)-1,FALSE)
-IF($R29-1&lt;=0,0,VLOOKUP($R29-1,附表3_工程險200RP颱洪非比例層調整係數!$B$1:$AF$101,MATCH($D29&amp;"a",附表3_工程險200RP颱洪非比例層調整係數!$1:$1,0)-1,FALSE))
-VLOOKUP($S29,附表3_工程險200RP颱洪非比例層調整係數!$B$1:$AF$101,MATCH($D29,附表3_工程險200RP颱洪非比例層調整係數!$1:$1,0)-1,FALSE)*(S29/100-M29/G29)*100
-VLOOKUP($R29,附表3_工程險200RP颱洪非比例層調整係數!$B$1:$AF$101,MATCH($D29,附表3_工程險200RP颱洪非比例層調整係數!$1:$1,0)-1,FALSE)*(1-(R29/100-L29/G29)*100),
IF(C29="E2",VLOOKUP($S29,附表3_工程險200RP颱洪非比例層調整係數!$B$111:$AF$211,MATCH($D29&amp;"a",附表3_工程險200RP颱洪非比例層調整係數!$1:$1,0)-1,FALSE)
-IF($R29-1&lt;=0,0,VLOOKUP($R29-1,附表3_工程險200RP颱洪非比例層調整係數!$B$111:$AF$211,MATCH($D29&amp;"a",附表3_工程險200RP颱洪非比例層調整係數!$1:$1,0)-1,FALSE))
-VLOOKUP($S29,附表3_工程險200RP颱洪非比例層調整係數!$B$111:$AF$211,MATCH($D29,附表3_工程險200RP颱洪非比例層調整係數!$1:$1,0)-1,FALSE)*(S29/100-M29/G29)*100
-VLOOKUP($R29,附表3_工程險200RP颱洪非比例層調整係數!$B$111:$AF$211,MATCH($D29,附表3_工程險200RP颱洪非比例層調整係數!$1:$1,0)-1,FALSE)*(1-(R29/100-L29/G29)*100),0))))</f>
        <v>0</v>
      </c>
      <c r="V29" s="40">
        <f t="shared" si="7"/>
        <v>0</v>
      </c>
      <c r="W29" s="40">
        <f t="shared" si="8"/>
        <v>0</v>
      </c>
      <c r="X29" s="40">
        <f t="shared" si="9"/>
        <v>0</v>
      </c>
      <c r="Y29" s="40">
        <f t="shared" si="10"/>
        <v>0</v>
      </c>
    </row>
    <row r="30" spans="1:25" x14ac:dyDescent="0.25">
      <c r="A30" s="32" t="str">
        <f t="shared" si="4"/>
        <v/>
      </c>
      <c r="B30" s="33"/>
      <c r="C30" s="33"/>
      <c r="D30" s="33"/>
      <c r="E30" s="34"/>
      <c r="F30" s="34"/>
      <c r="G30" s="35"/>
      <c r="H30" s="42"/>
      <c r="I30" s="42"/>
      <c r="J30" s="42"/>
      <c r="K30" s="42"/>
      <c r="L30" s="34"/>
      <c r="M30" s="34"/>
      <c r="N30" s="36">
        <f t="shared" si="0"/>
        <v>0</v>
      </c>
      <c r="O30" s="36">
        <f t="shared" si="1"/>
        <v>0</v>
      </c>
      <c r="P30" s="37">
        <f t="shared" si="5"/>
        <v>0</v>
      </c>
      <c r="Q30" s="37">
        <f t="shared" si="6"/>
        <v>0</v>
      </c>
      <c r="R30" s="38">
        <f t="shared" si="2"/>
        <v>0</v>
      </c>
      <c r="S30" s="38">
        <f t="shared" si="3"/>
        <v>0</v>
      </c>
      <c r="T30" s="39">
        <f>IF(OR(E30="QS",B30=""),0,
VLOOKUP($S30,附表3_火險100RP颱洪非比例層調整係數!$B:$AF,MATCH($D30&amp;"a",附表3_火險100RP颱洪非比例層調整係數!$1:$1,0)-1,FALSE)
-IF($R30-1&lt;=0,0,VLOOKUP($R30-1,附表3_火險100RP颱洪非比例層調整係數!$B:$AF,MATCH($D30&amp;"a",附表3_火險100RP颱洪非比例層調整係數!$1:$1,0)-1,FALSE))
-VLOOKUP($S30,附表3_火險100RP颱洪非比例層調整係數!$B:$AF,MATCH($D30,附表3_火險100RP颱洪非比例層調整係數!$1:$1,0)-1,FALSE)*(S30/100-M30/G30)*100
-VLOOKUP($R30,附表3_火險100RP颱洪非比例層調整係數!$B:$AF,MATCH($D30,附表3_火險100RP颱洪非比例層調整係數!$1:$1,0)-1,FALSE)*(1-(R30/100-L30/G30)*100)
)</f>
        <v>0</v>
      </c>
      <c r="U30" s="39">
        <f>IF(OR(E30="QS",B30=""),0,
IF(C30="F",VLOOKUP($S30,附表3_火險200RP颱洪非比例層調整係數!$B:$AF,MATCH($D30&amp;"a",附表3_火險200RP颱洪非比例層調整係數!$1:$1,0)-1,FALSE)
-IF($R30-1&lt;=0,0,VLOOKUP($R30-1,附表3_火險200RP颱洪非比例層調整係數!$B:$AF,MATCH($D30&amp;"a",附表3_火險200RP颱洪非比例層調整係數!$1:$1,0)-1,FALSE))
-VLOOKUP($S30,附表3_火險200RP颱洪非比例層調整係數!$B:$AF,MATCH($D30,附表3_火險200RP颱洪非比例層調整係數!$1:$1,0)-1,FALSE)*(S30/100-M30/G30)*100
-VLOOKUP($R30,附表3_火險200RP颱洪非比例層調整係數!$B:$AF,MATCH($D30,附表3_火險200RP颱洪非比例層調整係數!$1:$1,0)-1,FALSE)*(1-(R30/100-L30/G30)*100),
IF(C30="E1",VLOOKUP($S30,附表3_工程險200RP颱洪非比例層調整係數!$B$1:$AF$101,MATCH($D30&amp;"a",附表3_工程險200RP颱洪非比例層調整係數!$1:$1,0)-1,FALSE)
-IF($R30-1&lt;=0,0,VLOOKUP($R30-1,附表3_工程險200RP颱洪非比例層調整係數!$B$1:$AF$101,MATCH($D30&amp;"a",附表3_工程險200RP颱洪非比例層調整係數!$1:$1,0)-1,FALSE))
-VLOOKUP($S30,附表3_工程險200RP颱洪非比例層調整係數!$B$1:$AF$101,MATCH($D30,附表3_工程險200RP颱洪非比例層調整係數!$1:$1,0)-1,FALSE)*(S30/100-M30/G30)*100
-VLOOKUP($R30,附表3_工程險200RP颱洪非比例層調整係數!$B$1:$AF$101,MATCH($D30,附表3_工程險200RP颱洪非比例層調整係數!$1:$1,0)-1,FALSE)*(1-(R30/100-L30/G30)*100),
IF(C30="E2",VLOOKUP($S30,附表3_工程險200RP颱洪非比例層調整係數!$B$111:$AF$211,MATCH($D30&amp;"a",附表3_工程險200RP颱洪非比例層調整係數!$1:$1,0)-1,FALSE)
-IF($R30-1&lt;=0,0,VLOOKUP($R30-1,附表3_工程險200RP颱洪非比例層調整係數!$B$111:$AF$211,MATCH($D30&amp;"a",附表3_工程險200RP颱洪非比例層調整係數!$1:$1,0)-1,FALSE))
-VLOOKUP($S30,附表3_工程險200RP颱洪非比例層調整係數!$B$111:$AF$211,MATCH($D30,附表3_工程險200RP颱洪非比例層調整係數!$1:$1,0)-1,FALSE)*(S30/100-M30/G30)*100
-VLOOKUP($R30,附表3_工程險200RP颱洪非比例層調整係數!$B$111:$AF$211,MATCH($D30,附表3_工程險200RP颱洪非比例層調整係數!$1:$1,0)-1,FALSE)*(1-(R30/100-L30/G30)*100),0))))</f>
        <v>0</v>
      </c>
      <c r="V30" s="40">
        <f t="shared" si="7"/>
        <v>0</v>
      </c>
      <c r="W30" s="40">
        <f t="shared" si="8"/>
        <v>0</v>
      </c>
      <c r="X30" s="40">
        <f t="shared" si="9"/>
        <v>0</v>
      </c>
      <c r="Y30" s="40">
        <f t="shared" si="10"/>
        <v>0</v>
      </c>
    </row>
    <row r="31" spans="1:25" x14ac:dyDescent="0.25">
      <c r="A31" s="32" t="str">
        <f t="shared" si="4"/>
        <v/>
      </c>
      <c r="B31" s="33"/>
      <c r="C31" s="33"/>
      <c r="D31" s="33"/>
      <c r="E31" s="34"/>
      <c r="F31" s="34"/>
      <c r="G31" s="35"/>
      <c r="H31" s="42"/>
      <c r="I31" s="42"/>
      <c r="J31" s="42"/>
      <c r="K31" s="42"/>
      <c r="L31" s="34"/>
      <c r="M31" s="34"/>
      <c r="N31" s="36">
        <f t="shared" si="0"/>
        <v>0</v>
      </c>
      <c r="O31" s="36">
        <f t="shared" si="1"/>
        <v>0</v>
      </c>
      <c r="P31" s="37">
        <f t="shared" si="5"/>
        <v>0</v>
      </c>
      <c r="Q31" s="37">
        <f t="shared" si="6"/>
        <v>0</v>
      </c>
      <c r="R31" s="38">
        <f t="shared" si="2"/>
        <v>0</v>
      </c>
      <c r="S31" s="38">
        <f t="shared" si="3"/>
        <v>0</v>
      </c>
      <c r="T31" s="39">
        <f>IF(OR(E31="QS",B31=""),0,
VLOOKUP($S31,附表3_火險100RP颱洪非比例層調整係數!$B:$AF,MATCH($D31&amp;"a",附表3_火險100RP颱洪非比例層調整係數!$1:$1,0)-1,FALSE)
-IF($R31-1&lt;=0,0,VLOOKUP($R31-1,附表3_火險100RP颱洪非比例層調整係數!$B:$AF,MATCH($D31&amp;"a",附表3_火險100RP颱洪非比例層調整係數!$1:$1,0)-1,FALSE))
-VLOOKUP($S31,附表3_火險100RP颱洪非比例層調整係數!$B:$AF,MATCH($D31,附表3_火險100RP颱洪非比例層調整係數!$1:$1,0)-1,FALSE)*(S31/100-M31/G31)*100
-VLOOKUP($R31,附表3_火險100RP颱洪非比例層調整係數!$B:$AF,MATCH($D31,附表3_火險100RP颱洪非比例層調整係數!$1:$1,0)-1,FALSE)*(1-(R31/100-L31/G31)*100)
)</f>
        <v>0</v>
      </c>
      <c r="U31" s="39">
        <f>IF(OR(E31="QS",B31=""),0,
IF(C31="F",VLOOKUP($S31,附表3_火險200RP颱洪非比例層調整係數!$B:$AF,MATCH($D31&amp;"a",附表3_火險200RP颱洪非比例層調整係數!$1:$1,0)-1,FALSE)
-IF($R31-1&lt;=0,0,VLOOKUP($R31-1,附表3_火險200RP颱洪非比例層調整係數!$B:$AF,MATCH($D31&amp;"a",附表3_火險200RP颱洪非比例層調整係數!$1:$1,0)-1,FALSE))
-VLOOKUP($S31,附表3_火險200RP颱洪非比例層調整係數!$B:$AF,MATCH($D31,附表3_火險200RP颱洪非比例層調整係數!$1:$1,0)-1,FALSE)*(S31/100-M31/G31)*100
-VLOOKUP($R31,附表3_火險200RP颱洪非比例層調整係數!$B:$AF,MATCH($D31,附表3_火險200RP颱洪非比例層調整係數!$1:$1,0)-1,FALSE)*(1-(R31/100-L31/G31)*100),
IF(C31="E1",VLOOKUP($S31,附表3_工程險200RP颱洪非比例層調整係數!$B$1:$AF$101,MATCH($D31&amp;"a",附表3_工程險200RP颱洪非比例層調整係數!$1:$1,0)-1,FALSE)
-IF($R31-1&lt;=0,0,VLOOKUP($R31-1,附表3_工程險200RP颱洪非比例層調整係數!$B$1:$AF$101,MATCH($D31&amp;"a",附表3_工程險200RP颱洪非比例層調整係數!$1:$1,0)-1,FALSE))
-VLOOKUP($S31,附表3_工程險200RP颱洪非比例層調整係數!$B$1:$AF$101,MATCH($D31,附表3_工程險200RP颱洪非比例層調整係數!$1:$1,0)-1,FALSE)*(S31/100-M31/G31)*100
-VLOOKUP($R31,附表3_工程險200RP颱洪非比例層調整係數!$B$1:$AF$101,MATCH($D31,附表3_工程險200RP颱洪非比例層調整係數!$1:$1,0)-1,FALSE)*(1-(R31/100-L31/G31)*100),
IF(C31="E2",VLOOKUP($S31,附表3_工程險200RP颱洪非比例層調整係數!$B$111:$AF$211,MATCH($D31&amp;"a",附表3_工程險200RP颱洪非比例層調整係數!$1:$1,0)-1,FALSE)
-IF($R31-1&lt;=0,0,VLOOKUP($R31-1,附表3_工程險200RP颱洪非比例層調整係數!$B$111:$AF$211,MATCH($D31&amp;"a",附表3_工程險200RP颱洪非比例層調整係數!$1:$1,0)-1,FALSE))
-VLOOKUP($S31,附表3_工程險200RP颱洪非比例層調整係數!$B$111:$AF$211,MATCH($D31,附表3_工程險200RP颱洪非比例層調整係數!$1:$1,0)-1,FALSE)*(S31/100-M31/G31)*100
-VLOOKUP($R31,附表3_工程險200RP颱洪非比例層調整係數!$B$111:$AF$211,MATCH($D31,附表3_工程險200RP颱洪非比例層調整係數!$1:$1,0)-1,FALSE)*(1-(R31/100-L31/G31)*100),0))))</f>
        <v>0</v>
      </c>
      <c r="V31" s="40">
        <f t="shared" si="7"/>
        <v>0</v>
      </c>
      <c r="W31" s="40">
        <f t="shared" si="8"/>
        <v>0</v>
      </c>
      <c r="X31" s="40">
        <f t="shared" si="9"/>
        <v>0</v>
      </c>
      <c r="Y31" s="40">
        <f t="shared" si="10"/>
        <v>0</v>
      </c>
    </row>
    <row r="32" spans="1:25" x14ac:dyDescent="0.25">
      <c r="A32" s="32" t="str">
        <f t="shared" si="4"/>
        <v/>
      </c>
      <c r="B32" s="33"/>
      <c r="C32" s="33"/>
      <c r="D32" s="33"/>
      <c r="E32" s="34"/>
      <c r="F32" s="34"/>
      <c r="G32" s="35"/>
      <c r="H32" s="42"/>
      <c r="I32" s="42"/>
      <c r="J32" s="42"/>
      <c r="K32" s="42"/>
      <c r="L32" s="34"/>
      <c r="M32" s="34"/>
      <c r="N32" s="36">
        <f t="shared" si="0"/>
        <v>0</v>
      </c>
      <c r="O32" s="36">
        <f t="shared" si="1"/>
        <v>0</v>
      </c>
      <c r="P32" s="37">
        <f t="shared" si="5"/>
        <v>0</v>
      </c>
      <c r="Q32" s="37">
        <f t="shared" si="6"/>
        <v>0</v>
      </c>
      <c r="R32" s="38">
        <f t="shared" si="2"/>
        <v>0</v>
      </c>
      <c r="S32" s="38">
        <f t="shared" si="3"/>
        <v>0</v>
      </c>
      <c r="T32" s="39">
        <f>IF(OR(E32="QS",B32=""),0,
VLOOKUP($S32,附表3_火險100RP颱洪非比例層調整係數!$B:$AF,MATCH($D32&amp;"a",附表3_火險100RP颱洪非比例層調整係數!$1:$1,0)-1,FALSE)
-IF($R32-1&lt;=0,0,VLOOKUP($R32-1,附表3_火險100RP颱洪非比例層調整係數!$B:$AF,MATCH($D32&amp;"a",附表3_火險100RP颱洪非比例層調整係數!$1:$1,0)-1,FALSE))
-VLOOKUP($S32,附表3_火險100RP颱洪非比例層調整係數!$B:$AF,MATCH($D32,附表3_火險100RP颱洪非比例層調整係數!$1:$1,0)-1,FALSE)*(S32/100-M32/G32)*100
-VLOOKUP($R32,附表3_火險100RP颱洪非比例層調整係數!$B:$AF,MATCH($D32,附表3_火險100RP颱洪非比例層調整係數!$1:$1,0)-1,FALSE)*(1-(R32/100-L32/G32)*100)
)</f>
        <v>0</v>
      </c>
      <c r="U32" s="39">
        <f>IF(OR(E32="QS",B32=""),0,
IF(C32="F",VLOOKUP($S32,附表3_火險200RP颱洪非比例層調整係數!$B:$AF,MATCH($D32&amp;"a",附表3_火險200RP颱洪非比例層調整係數!$1:$1,0)-1,FALSE)
-IF($R32-1&lt;=0,0,VLOOKUP($R32-1,附表3_火險200RP颱洪非比例層調整係數!$B:$AF,MATCH($D32&amp;"a",附表3_火險200RP颱洪非比例層調整係數!$1:$1,0)-1,FALSE))
-VLOOKUP($S32,附表3_火險200RP颱洪非比例層調整係數!$B:$AF,MATCH($D32,附表3_火險200RP颱洪非比例層調整係數!$1:$1,0)-1,FALSE)*(S32/100-M32/G32)*100
-VLOOKUP($R32,附表3_火險200RP颱洪非比例層調整係數!$B:$AF,MATCH($D32,附表3_火險200RP颱洪非比例層調整係數!$1:$1,0)-1,FALSE)*(1-(R32/100-L32/G32)*100),
IF(C32="E1",VLOOKUP($S32,附表3_工程險200RP颱洪非比例層調整係數!$B$1:$AF$101,MATCH($D32&amp;"a",附表3_工程險200RP颱洪非比例層調整係數!$1:$1,0)-1,FALSE)
-IF($R32-1&lt;=0,0,VLOOKUP($R32-1,附表3_工程險200RP颱洪非比例層調整係數!$B$1:$AF$101,MATCH($D32&amp;"a",附表3_工程險200RP颱洪非比例層調整係數!$1:$1,0)-1,FALSE))
-VLOOKUP($S32,附表3_工程險200RP颱洪非比例層調整係數!$B$1:$AF$101,MATCH($D32,附表3_工程險200RP颱洪非比例層調整係數!$1:$1,0)-1,FALSE)*(S32/100-M32/G32)*100
-VLOOKUP($R32,附表3_工程險200RP颱洪非比例層調整係數!$B$1:$AF$101,MATCH($D32,附表3_工程險200RP颱洪非比例層調整係數!$1:$1,0)-1,FALSE)*(1-(R32/100-L32/G32)*100),
IF(C32="E2",VLOOKUP($S32,附表3_工程險200RP颱洪非比例層調整係數!$B$111:$AF$211,MATCH($D32&amp;"a",附表3_工程險200RP颱洪非比例層調整係數!$1:$1,0)-1,FALSE)
-IF($R32-1&lt;=0,0,VLOOKUP($R32-1,附表3_工程險200RP颱洪非比例層調整係數!$B$111:$AF$211,MATCH($D32&amp;"a",附表3_工程險200RP颱洪非比例層調整係數!$1:$1,0)-1,FALSE))
-VLOOKUP($S32,附表3_工程險200RP颱洪非比例層調整係數!$B$111:$AF$211,MATCH($D32,附表3_工程險200RP颱洪非比例層調整係數!$1:$1,0)-1,FALSE)*(S32/100-M32/G32)*100
-VLOOKUP($R32,附表3_工程險200RP颱洪非比例層調整係數!$B$111:$AF$211,MATCH($D32,附表3_工程險200RP颱洪非比例層調整係數!$1:$1,0)-1,FALSE)*(1-(R32/100-L32/G32)*100),0))))</f>
        <v>0</v>
      </c>
      <c r="V32" s="40">
        <f t="shared" si="7"/>
        <v>0</v>
      </c>
      <c r="W32" s="40">
        <f t="shared" si="8"/>
        <v>0</v>
      </c>
      <c r="X32" s="40">
        <f t="shared" si="9"/>
        <v>0</v>
      </c>
      <c r="Y32" s="40">
        <f t="shared" si="10"/>
        <v>0</v>
      </c>
    </row>
    <row r="33" spans="1:25" x14ac:dyDescent="0.25">
      <c r="A33" s="32" t="str">
        <f t="shared" si="4"/>
        <v/>
      </c>
      <c r="B33" s="33"/>
      <c r="C33" s="33"/>
      <c r="D33" s="33"/>
      <c r="E33" s="34"/>
      <c r="F33" s="34"/>
      <c r="G33" s="35"/>
      <c r="H33" s="42"/>
      <c r="I33" s="42"/>
      <c r="J33" s="42"/>
      <c r="K33" s="42"/>
      <c r="L33" s="34"/>
      <c r="M33" s="34"/>
      <c r="N33" s="36">
        <f t="shared" si="0"/>
        <v>0</v>
      </c>
      <c r="O33" s="36">
        <f t="shared" si="1"/>
        <v>0</v>
      </c>
      <c r="P33" s="37">
        <f t="shared" si="5"/>
        <v>0</v>
      </c>
      <c r="Q33" s="37">
        <f t="shared" si="6"/>
        <v>0</v>
      </c>
      <c r="R33" s="38">
        <f t="shared" si="2"/>
        <v>0</v>
      </c>
      <c r="S33" s="38">
        <f t="shared" si="3"/>
        <v>0</v>
      </c>
      <c r="T33" s="39">
        <f>IF(OR(E33="QS",B33=""),0,
VLOOKUP($S33,附表3_火險100RP颱洪非比例層調整係數!$B:$AF,MATCH($D33&amp;"a",附表3_火險100RP颱洪非比例層調整係數!$1:$1,0)-1,FALSE)
-IF($R33-1&lt;=0,0,VLOOKUP($R33-1,附表3_火險100RP颱洪非比例層調整係數!$B:$AF,MATCH($D33&amp;"a",附表3_火險100RP颱洪非比例層調整係數!$1:$1,0)-1,FALSE))
-VLOOKUP($S33,附表3_火險100RP颱洪非比例層調整係數!$B:$AF,MATCH($D33,附表3_火險100RP颱洪非比例層調整係數!$1:$1,0)-1,FALSE)*(S33/100-M33/G33)*100
-VLOOKUP($R33,附表3_火險100RP颱洪非比例層調整係數!$B:$AF,MATCH($D33,附表3_火險100RP颱洪非比例層調整係數!$1:$1,0)-1,FALSE)*(1-(R33/100-L33/G33)*100)
)</f>
        <v>0</v>
      </c>
      <c r="U33" s="39">
        <f>IF(OR(E33="QS",B33=""),0,
IF(C33="F",VLOOKUP($S33,附表3_火險200RP颱洪非比例層調整係數!$B:$AF,MATCH($D33&amp;"a",附表3_火險200RP颱洪非比例層調整係數!$1:$1,0)-1,FALSE)
-IF($R33-1&lt;=0,0,VLOOKUP($R33-1,附表3_火險200RP颱洪非比例層調整係數!$B:$AF,MATCH($D33&amp;"a",附表3_火險200RP颱洪非比例層調整係數!$1:$1,0)-1,FALSE))
-VLOOKUP($S33,附表3_火險200RP颱洪非比例層調整係數!$B:$AF,MATCH($D33,附表3_火險200RP颱洪非比例層調整係數!$1:$1,0)-1,FALSE)*(S33/100-M33/G33)*100
-VLOOKUP($R33,附表3_火險200RP颱洪非比例層調整係數!$B:$AF,MATCH($D33,附表3_火險200RP颱洪非比例層調整係數!$1:$1,0)-1,FALSE)*(1-(R33/100-L33/G33)*100),
IF(C33="E1",VLOOKUP($S33,附表3_工程險200RP颱洪非比例層調整係數!$B$1:$AF$101,MATCH($D33&amp;"a",附表3_工程險200RP颱洪非比例層調整係數!$1:$1,0)-1,FALSE)
-IF($R33-1&lt;=0,0,VLOOKUP($R33-1,附表3_工程險200RP颱洪非比例層調整係數!$B$1:$AF$101,MATCH($D33&amp;"a",附表3_工程險200RP颱洪非比例層調整係數!$1:$1,0)-1,FALSE))
-VLOOKUP($S33,附表3_工程險200RP颱洪非比例層調整係數!$B$1:$AF$101,MATCH($D33,附表3_工程險200RP颱洪非比例層調整係數!$1:$1,0)-1,FALSE)*(S33/100-M33/G33)*100
-VLOOKUP($R33,附表3_工程險200RP颱洪非比例層調整係數!$B$1:$AF$101,MATCH($D33,附表3_工程險200RP颱洪非比例層調整係數!$1:$1,0)-1,FALSE)*(1-(R33/100-L33/G33)*100),
IF(C33="E2",VLOOKUP($S33,附表3_工程險200RP颱洪非比例層調整係數!$B$111:$AF$211,MATCH($D33&amp;"a",附表3_工程險200RP颱洪非比例層調整係數!$1:$1,0)-1,FALSE)
-IF($R33-1&lt;=0,0,VLOOKUP($R33-1,附表3_工程險200RP颱洪非比例層調整係數!$B$111:$AF$211,MATCH($D33&amp;"a",附表3_工程險200RP颱洪非比例層調整係數!$1:$1,0)-1,FALSE))
-VLOOKUP($S33,附表3_工程險200RP颱洪非比例層調整係數!$B$111:$AF$211,MATCH($D33,附表3_工程險200RP颱洪非比例層調整係數!$1:$1,0)-1,FALSE)*(S33/100-M33/G33)*100
-VLOOKUP($R33,附表3_工程險200RP颱洪非比例層調整係數!$B$111:$AF$211,MATCH($D33,附表3_工程險200RP颱洪非比例層調整係數!$1:$1,0)-1,FALSE)*(1-(R33/100-L33/G33)*100),0))))</f>
        <v>0</v>
      </c>
      <c r="V33" s="40">
        <f t="shared" si="7"/>
        <v>0</v>
      </c>
      <c r="W33" s="40">
        <f t="shared" si="8"/>
        <v>0</v>
      </c>
      <c r="X33" s="40">
        <f t="shared" si="9"/>
        <v>0</v>
      </c>
      <c r="Y33" s="40">
        <f t="shared" si="10"/>
        <v>0</v>
      </c>
    </row>
    <row r="34" spans="1:25" x14ac:dyDescent="0.25">
      <c r="A34" s="32" t="str">
        <f t="shared" si="4"/>
        <v/>
      </c>
      <c r="B34" s="33"/>
      <c r="C34" s="33"/>
      <c r="D34" s="33"/>
      <c r="E34" s="34"/>
      <c r="F34" s="34"/>
      <c r="G34" s="35"/>
      <c r="H34" s="42"/>
      <c r="I34" s="42"/>
      <c r="J34" s="42"/>
      <c r="K34" s="42"/>
      <c r="L34" s="34"/>
      <c r="M34" s="34"/>
      <c r="N34" s="36">
        <f t="shared" si="0"/>
        <v>0</v>
      </c>
      <c r="O34" s="36">
        <f t="shared" si="1"/>
        <v>0</v>
      </c>
      <c r="P34" s="37">
        <f t="shared" si="5"/>
        <v>0</v>
      </c>
      <c r="Q34" s="37">
        <f t="shared" si="6"/>
        <v>0</v>
      </c>
      <c r="R34" s="38">
        <f t="shared" si="2"/>
        <v>0</v>
      </c>
      <c r="S34" s="38">
        <f t="shared" si="3"/>
        <v>0</v>
      </c>
      <c r="T34" s="39">
        <f>IF(OR(E34="QS",B34=""),0,
VLOOKUP($S34,附表3_火險100RP颱洪非比例層調整係數!$B:$AF,MATCH($D34&amp;"a",附表3_火險100RP颱洪非比例層調整係數!$1:$1,0)-1,FALSE)
-IF($R34-1&lt;=0,0,VLOOKUP($R34-1,附表3_火險100RP颱洪非比例層調整係數!$B:$AF,MATCH($D34&amp;"a",附表3_火險100RP颱洪非比例層調整係數!$1:$1,0)-1,FALSE))
-VLOOKUP($S34,附表3_火險100RP颱洪非比例層調整係數!$B:$AF,MATCH($D34,附表3_火險100RP颱洪非比例層調整係數!$1:$1,0)-1,FALSE)*(S34/100-M34/G34)*100
-VLOOKUP($R34,附表3_火險100RP颱洪非比例層調整係數!$B:$AF,MATCH($D34,附表3_火險100RP颱洪非比例層調整係數!$1:$1,0)-1,FALSE)*(1-(R34/100-L34/G34)*100)
)</f>
        <v>0</v>
      </c>
      <c r="U34" s="39">
        <f>IF(OR(E34="QS",B34=""),0,
IF(C34="F",VLOOKUP($S34,附表3_火險200RP颱洪非比例層調整係數!$B:$AF,MATCH($D34&amp;"a",附表3_火險200RP颱洪非比例層調整係數!$1:$1,0)-1,FALSE)
-IF($R34-1&lt;=0,0,VLOOKUP($R34-1,附表3_火險200RP颱洪非比例層調整係數!$B:$AF,MATCH($D34&amp;"a",附表3_火險200RP颱洪非比例層調整係數!$1:$1,0)-1,FALSE))
-VLOOKUP($S34,附表3_火險200RP颱洪非比例層調整係數!$B:$AF,MATCH($D34,附表3_火險200RP颱洪非比例層調整係數!$1:$1,0)-1,FALSE)*(S34/100-M34/G34)*100
-VLOOKUP($R34,附表3_火險200RP颱洪非比例層調整係數!$B:$AF,MATCH($D34,附表3_火險200RP颱洪非比例層調整係數!$1:$1,0)-1,FALSE)*(1-(R34/100-L34/G34)*100),
IF(C34="E1",VLOOKUP($S34,附表3_工程險200RP颱洪非比例層調整係數!$B$1:$AF$101,MATCH($D34&amp;"a",附表3_工程險200RP颱洪非比例層調整係數!$1:$1,0)-1,FALSE)
-IF($R34-1&lt;=0,0,VLOOKUP($R34-1,附表3_工程險200RP颱洪非比例層調整係數!$B$1:$AF$101,MATCH($D34&amp;"a",附表3_工程險200RP颱洪非比例層調整係數!$1:$1,0)-1,FALSE))
-VLOOKUP($S34,附表3_工程險200RP颱洪非比例層調整係數!$B$1:$AF$101,MATCH($D34,附表3_工程險200RP颱洪非比例層調整係數!$1:$1,0)-1,FALSE)*(S34/100-M34/G34)*100
-VLOOKUP($R34,附表3_工程險200RP颱洪非比例層調整係數!$B$1:$AF$101,MATCH($D34,附表3_工程險200RP颱洪非比例層調整係數!$1:$1,0)-1,FALSE)*(1-(R34/100-L34/G34)*100),
IF(C34="E2",VLOOKUP($S34,附表3_工程險200RP颱洪非比例層調整係數!$B$111:$AF$211,MATCH($D34&amp;"a",附表3_工程險200RP颱洪非比例層調整係數!$1:$1,0)-1,FALSE)
-IF($R34-1&lt;=0,0,VLOOKUP($R34-1,附表3_工程險200RP颱洪非比例層調整係數!$B$111:$AF$211,MATCH($D34&amp;"a",附表3_工程險200RP颱洪非比例層調整係數!$1:$1,0)-1,FALSE))
-VLOOKUP($S34,附表3_工程險200RP颱洪非比例層調整係數!$B$111:$AF$211,MATCH($D34,附表3_工程險200RP颱洪非比例層調整係數!$1:$1,0)-1,FALSE)*(S34/100-M34/G34)*100
-VLOOKUP($R34,附表3_工程險200RP颱洪非比例層調整係數!$B$111:$AF$211,MATCH($D34,附表3_工程險200RP颱洪非比例層調整係數!$1:$1,0)-1,FALSE)*(1-(R34/100-L34/G34)*100),0))))</f>
        <v>0</v>
      </c>
      <c r="V34" s="40">
        <f t="shared" si="7"/>
        <v>0</v>
      </c>
      <c r="W34" s="40">
        <f t="shared" si="8"/>
        <v>0</v>
      </c>
      <c r="X34" s="40">
        <f t="shared" si="9"/>
        <v>0</v>
      </c>
      <c r="Y34" s="40">
        <f t="shared" si="10"/>
        <v>0</v>
      </c>
    </row>
    <row r="35" spans="1:25" x14ac:dyDescent="0.25">
      <c r="A35" s="32" t="str">
        <f t="shared" si="4"/>
        <v/>
      </c>
      <c r="B35" s="33"/>
      <c r="C35" s="33"/>
      <c r="D35" s="33"/>
      <c r="E35" s="34"/>
      <c r="F35" s="34"/>
      <c r="G35" s="35"/>
      <c r="H35" s="42"/>
      <c r="I35" s="42"/>
      <c r="J35" s="42"/>
      <c r="K35" s="42"/>
      <c r="L35" s="34"/>
      <c r="M35" s="34"/>
      <c r="N35" s="36">
        <f t="shared" ref="N35:N66" si="11">IF(E35="QS",F35*H35,0)</f>
        <v>0</v>
      </c>
      <c r="O35" s="36">
        <f t="shared" ref="O35:O66" si="12">IF(E35="QS",F35*I35,0)</f>
        <v>0</v>
      </c>
      <c r="P35" s="37">
        <f t="shared" si="5"/>
        <v>0</v>
      </c>
      <c r="Q35" s="37">
        <f t="shared" si="6"/>
        <v>0</v>
      </c>
      <c r="R35" s="38">
        <f t="shared" ref="R35:R66" si="13">IF(OR(E35="QS",B35=""),0,CEILING((L35+1)/G35*100,1))</f>
        <v>0</v>
      </c>
      <c r="S35" s="38">
        <f t="shared" ref="S35:S66" si="14">IF(OR(E35="QS",B35=""),0,CEILING(M35/G35*100,1))</f>
        <v>0</v>
      </c>
      <c r="T35" s="39">
        <f>IF(OR(E35="QS",B35=""),0,
VLOOKUP($S35,附表3_火險100RP颱洪非比例層調整係數!$B:$AF,MATCH($D35&amp;"a",附表3_火險100RP颱洪非比例層調整係數!$1:$1,0)-1,FALSE)
-IF($R35-1&lt;=0,0,VLOOKUP($R35-1,附表3_火險100RP颱洪非比例層調整係數!$B:$AF,MATCH($D35&amp;"a",附表3_火險100RP颱洪非比例層調整係數!$1:$1,0)-1,FALSE))
-VLOOKUP($S35,附表3_火險100RP颱洪非比例層調整係數!$B:$AF,MATCH($D35,附表3_火險100RP颱洪非比例層調整係數!$1:$1,0)-1,FALSE)*(S35/100-M35/G35)*100
-VLOOKUP($R35,附表3_火險100RP颱洪非比例層調整係數!$B:$AF,MATCH($D35,附表3_火險100RP颱洪非比例層調整係數!$1:$1,0)-1,FALSE)*(1-(R35/100-L35/G35)*100)
)</f>
        <v>0</v>
      </c>
      <c r="U35" s="39">
        <f>IF(OR(E35="QS",B35=""),0,
IF(C35="F",VLOOKUP($S35,附表3_火險200RP颱洪非比例層調整係數!$B:$AF,MATCH($D35&amp;"a",附表3_火險200RP颱洪非比例層調整係數!$1:$1,0)-1,FALSE)
-IF($R35-1&lt;=0,0,VLOOKUP($R35-1,附表3_火險200RP颱洪非比例層調整係數!$B:$AF,MATCH($D35&amp;"a",附表3_火險200RP颱洪非比例層調整係數!$1:$1,0)-1,FALSE))
-VLOOKUP($S35,附表3_火險200RP颱洪非比例層調整係數!$B:$AF,MATCH($D35,附表3_火險200RP颱洪非比例層調整係數!$1:$1,0)-1,FALSE)*(S35/100-M35/G35)*100
-VLOOKUP($R35,附表3_火險200RP颱洪非比例層調整係數!$B:$AF,MATCH($D35,附表3_火險200RP颱洪非比例層調整係數!$1:$1,0)-1,FALSE)*(1-(R35/100-L35/G35)*100),
IF(C35="E1",VLOOKUP($S35,附表3_工程險200RP颱洪非比例層調整係數!$B$1:$AF$101,MATCH($D35&amp;"a",附表3_工程險200RP颱洪非比例層調整係數!$1:$1,0)-1,FALSE)
-IF($R35-1&lt;=0,0,VLOOKUP($R35-1,附表3_工程險200RP颱洪非比例層調整係數!$B$1:$AF$101,MATCH($D35&amp;"a",附表3_工程險200RP颱洪非比例層調整係數!$1:$1,0)-1,FALSE))
-VLOOKUP($S35,附表3_工程險200RP颱洪非比例層調整係數!$B$1:$AF$101,MATCH($D35,附表3_工程險200RP颱洪非比例層調整係數!$1:$1,0)-1,FALSE)*(S35/100-M35/G35)*100
-VLOOKUP($R35,附表3_工程險200RP颱洪非比例層調整係數!$B$1:$AF$101,MATCH($D35,附表3_工程險200RP颱洪非比例層調整係數!$1:$1,0)-1,FALSE)*(1-(R35/100-L35/G35)*100),
IF(C35="E2",VLOOKUP($S35,附表3_工程險200RP颱洪非比例層調整係數!$B$111:$AF$211,MATCH($D35&amp;"a",附表3_工程險200RP颱洪非比例層調整係數!$1:$1,0)-1,FALSE)
-IF($R35-1&lt;=0,0,VLOOKUP($R35-1,附表3_工程險200RP颱洪非比例層調整係數!$B$111:$AF$211,MATCH($D35&amp;"a",附表3_工程險200RP颱洪非比例層調整係數!$1:$1,0)-1,FALSE))
-VLOOKUP($S35,附表3_工程險200RP颱洪非比例層調整係數!$B$111:$AF$211,MATCH($D35,附表3_工程險200RP颱洪非比例層調整係數!$1:$1,0)-1,FALSE)*(S35/100-M35/G35)*100
-VLOOKUP($R35,附表3_工程險200RP颱洪非比例層調整係數!$B$111:$AF$211,MATCH($D35,附表3_工程險200RP颱洪非比例層調整係數!$1:$1,0)-1,FALSE)*(1-(R35/100-L35/G35)*100),0))))</f>
        <v>0</v>
      </c>
      <c r="V35" s="40">
        <f t="shared" si="7"/>
        <v>0</v>
      </c>
      <c r="W35" s="40">
        <f t="shared" si="8"/>
        <v>0</v>
      </c>
      <c r="X35" s="40">
        <f t="shared" si="9"/>
        <v>0</v>
      </c>
      <c r="Y35" s="40">
        <f t="shared" si="10"/>
        <v>0</v>
      </c>
    </row>
    <row r="36" spans="1:25" x14ac:dyDescent="0.25">
      <c r="A36" s="32" t="str">
        <f t="shared" si="4"/>
        <v/>
      </c>
      <c r="B36" s="33"/>
      <c r="C36" s="33"/>
      <c r="D36" s="33"/>
      <c r="E36" s="34"/>
      <c r="F36" s="34"/>
      <c r="G36" s="35"/>
      <c r="H36" s="42"/>
      <c r="I36" s="42"/>
      <c r="J36" s="42"/>
      <c r="K36" s="42"/>
      <c r="L36" s="34"/>
      <c r="M36" s="34"/>
      <c r="N36" s="36">
        <f t="shared" si="11"/>
        <v>0</v>
      </c>
      <c r="O36" s="36">
        <f t="shared" si="12"/>
        <v>0</v>
      </c>
      <c r="P36" s="37">
        <f t="shared" si="5"/>
        <v>0</v>
      </c>
      <c r="Q36" s="37">
        <f t="shared" si="6"/>
        <v>0</v>
      </c>
      <c r="R36" s="38">
        <f t="shared" si="13"/>
        <v>0</v>
      </c>
      <c r="S36" s="38">
        <f t="shared" si="14"/>
        <v>0</v>
      </c>
      <c r="T36" s="39">
        <f>IF(OR(E36="QS",B36=""),0,
VLOOKUP($S36,附表3_火險100RP颱洪非比例層調整係數!$B:$AF,MATCH($D36&amp;"a",附表3_火險100RP颱洪非比例層調整係數!$1:$1,0)-1,FALSE)
-IF($R36-1&lt;=0,0,VLOOKUP($R36-1,附表3_火險100RP颱洪非比例層調整係數!$B:$AF,MATCH($D36&amp;"a",附表3_火險100RP颱洪非比例層調整係數!$1:$1,0)-1,FALSE))
-VLOOKUP($S36,附表3_火險100RP颱洪非比例層調整係數!$B:$AF,MATCH($D36,附表3_火險100RP颱洪非比例層調整係數!$1:$1,0)-1,FALSE)*(S36/100-M36/G36)*100
-VLOOKUP($R36,附表3_火險100RP颱洪非比例層調整係數!$B:$AF,MATCH($D36,附表3_火險100RP颱洪非比例層調整係數!$1:$1,0)-1,FALSE)*(1-(R36/100-L36/G36)*100)
)</f>
        <v>0</v>
      </c>
      <c r="U36" s="39">
        <f>IF(OR(E36="QS",B36=""),0,
IF(C36="F",VLOOKUP($S36,附表3_火險200RP颱洪非比例層調整係數!$B:$AF,MATCH($D36&amp;"a",附表3_火險200RP颱洪非比例層調整係數!$1:$1,0)-1,FALSE)
-IF($R36-1&lt;=0,0,VLOOKUP($R36-1,附表3_火險200RP颱洪非比例層調整係數!$B:$AF,MATCH($D36&amp;"a",附表3_火險200RP颱洪非比例層調整係數!$1:$1,0)-1,FALSE))
-VLOOKUP($S36,附表3_火險200RP颱洪非比例層調整係數!$B:$AF,MATCH($D36,附表3_火險200RP颱洪非比例層調整係數!$1:$1,0)-1,FALSE)*(S36/100-M36/G36)*100
-VLOOKUP($R36,附表3_火險200RP颱洪非比例層調整係數!$B:$AF,MATCH($D36,附表3_火險200RP颱洪非比例層調整係數!$1:$1,0)-1,FALSE)*(1-(R36/100-L36/G36)*100),
IF(C36="E1",VLOOKUP($S36,附表3_工程險200RP颱洪非比例層調整係數!$B$1:$AF$101,MATCH($D36&amp;"a",附表3_工程險200RP颱洪非比例層調整係數!$1:$1,0)-1,FALSE)
-IF($R36-1&lt;=0,0,VLOOKUP($R36-1,附表3_工程險200RP颱洪非比例層調整係數!$B$1:$AF$101,MATCH($D36&amp;"a",附表3_工程險200RP颱洪非比例層調整係數!$1:$1,0)-1,FALSE))
-VLOOKUP($S36,附表3_工程險200RP颱洪非比例層調整係數!$B$1:$AF$101,MATCH($D36,附表3_工程險200RP颱洪非比例層調整係數!$1:$1,0)-1,FALSE)*(S36/100-M36/G36)*100
-VLOOKUP($R36,附表3_工程險200RP颱洪非比例層調整係數!$B$1:$AF$101,MATCH($D36,附表3_工程險200RP颱洪非比例層調整係數!$1:$1,0)-1,FALSE)*(1-(R36/100-L36/G36)*100),
IF(C36="E2",VLOOKUP($S36,附表3_工程險200RP颱洪非比例層調整係數!$B$111:$AF$211,MATCH($D36&amp;"a",附表3_工程險200RP颱洪非比例層調整係數!$1:$1,0)-1,FALSE)
-IF($R36-1&lt;=0,0,VLOOKUP($R36-1,附表3_工程險200RP颱洪非比例層調整係數!$B$111:$AF$211,MATCH($D36&amp;"a",附表3_工程險200RP颱洪非比例層調整係數!$1:$1,0)-1,FALSE))
-VLOOKUP($S36,附表3_工程險200RP颱洪非比例層調整係數!$B$111:$AF$211,MATCH($D36,附表3_工程險200RP颱洪非比例層調整係數!$1:$1,0)-1,FALSE)*(S36/100-M36/G36)*100
-VLOOKUP($R36,附表3_工程險200RP颱洪非比例層調整係數!$B$111:$AF$211,MATCH($D36,附表3_工程險200RP颱洪非比例層調整係數!$1:$1,0)-1,FALSE)*(1-(R36/100-L36/G36)*100),0))))</f>
        <v>0</v>
      </c>
      <c r="V36" s="40">
        <f t="shared" si="7"/>
        <v>0</v>
      </c>
      <c r="W36" s="40">
        <f t="shared" si="8"/>
        <v>0</v>
      </c>
      <c r="X36" s="40">
        <f t="shared" si="9"/>
        <v>0</v>
      </c>
      <c r="Y36" s="40">
        <f t="shared" si="10"/>
        <v>0</v>
      </c>
    </row>
    <row r="37" spans="1:25" x14ac:dyDescent="0.25">
      <c r="A37" s="32" t="str">
        <f t="shared" si="4"/>
        <v/>
      </c>
      <c r="B37" s="33"/>
      <c r="C37" s="33"/>
      <c r="D37" s="33"/>
      <c r="E37" s="34"/>
      <c r="F37" s="34"/>
      <c r="G37" s="35"/>
      <c r="H37" s="42"/>
      <c r="I37" s="42"/>
      <c r="J37" s="42"/>
      <c r="K37" s="42"/>
      <c r="L37" s="34"/>
      <c r="M37" s="34"/>
      <c r="N37" s="36">
        <f t="shared" si="11"/>
        <v>0</v>
      </c>
      <c r="O37" s="36">
        <f t="shared" si="12"/>
        <v>0</v>
      </c>
      <c r="P37" s="37">
        <f t="shared" si="5"/>
        <v>0</v>
      </c>
      <c r="Q37" s="37">
        <f t="shared" si="6"/>
        <v>0</v>
      </c>
      <c r="R37" s="38">
        <f t="shared" si="13"/>
        <v>0</v>
      </c>
      <c r="S37" s="38">
        <f t="shared" si="14"/>
        <v>0</v>
      </c>
      <c r="T37" s="39">
        <f>IF(OR(E37="QS",B37=""),0,
VLOOKUP($S37,附表3_火險100RP颱洪非比例層調整係數!$B:$AF,MATCH($D37&amp;"a",附表3_火險100RP颱洪非比例層調整係數!$1:$1,0)-1,FALSE)
-IF($R37-1&lt;=0,0,VLOOKUP($R37-1,附表3_火險100RP颱洪非比例層調整係數!$B:$AF,MATCH($D37&amp;"a",附表3_火險100RP颱洪非比例層調整係數!$1:$1,0)-1,FALSE))
-VLOOKUP($S37,附表3_火險100RP颱洪非比例層調整係數!$B:$AF,MATCH($D37,附表3_火險100RP颱洪非比例層調整係數!$1:$1,0)-1,FALSE)*(S37/100-M37/G37)*100
-VLOOKUP($R37,附表3_火險100RP颱洪非比例層調整係數!$B:$AF,MATCH($D37,附表3_火險100RP颱洪非比例層調整係數!$1:$1,0)-1,FALSE)*(1-(R37/100-L37/G37)*100)
)</f>
        <v>0</v>
      </c>
      <c r="U37" s="39">
        <f>IF(OR(E37="QS",B37=""),0,
IF(C37="F",VLOOKUP($S37,附表3_火險200RP颱洪非比例層調整係數!$B:$AF,MATCH($D37&amp;"a",附表3_火險200RP颱洪非比例層調整係數!$1:$1,0)-1,FALSE)
-IF($R37-1&lt;=0,0,VLOOKUP($R37-1,附表3_火險200RP颱洪非比例層調整係數!$B:$AF,MATCH($D37&amp;"a",附表3_火險200RP颱洪非比例層調整係數!$1:$1,0)-1,FALSE))
-VLOOKUP($S37,附表3_火險200RP颱洪非比例層調整係數!$B:$AF,MATCH($D37,附表3_火險200RP颱洪非比例層調整係數!$1:$1,0)-1,FALSE)*(S37/100-M37/G37)*100
-VLOOKUP($R37,附表3_火險200RP颱洪非比例層調整係數!$B:$AF,MATCH($D37,附表3_火險200RP颱洪非比例層調整係數!$1:$1,0)-1,FALSE)*(1-(R37/100-L37/G37)*100),
IF(C37="E1",VLOOKUP($S37,附表3_工程險200RP颱洪非比例層調整係數!$B$1:$AF$101,MATCH($D37&amp;"a",附表3_工程險200RP颱洪非比例層調整係數!$1:$1,0)-1,FALSE)
-IF($R37-1&lt;=0,0,VLOOKUP($R37-1,附表3_工程險200RP颱洪非比例層調整係數!$B$1:$AF$101,MATCH($D37&amp;"a",附表3_工程險200RP颱洪非比例層調整係數!$1:$1,0)-1,FALSE))
-VLOOKUP($S37,附表3_工程險200RP颱洪非比例層調整係數!$B$1:$AF$101,MATCH($D37,附表3_工程險200RP颱洪非比例層調整係數!$1:$1,0)-1,FALSE)*(S37/100-M37/G37)*100
-VLOOKUP($R37,附表3_工程險200RP颱洪非比例層調整係數!$B$1:$AF$101,MATCH($D37,附表3_工程險200RP颱洪非比例層調整係數!$1:$1,0)-1,FALSE)*(1-(R37/100-L37/G37)*100),
IF(C37="E2",VLOOKUP($S37,附表3_工程險200RP颱洪非比例層調整係數!$B$111:$AF$211,MATCH($D37&amp;"a",附表3_工程險200RP颱洪非比例層調整係數!$1:$1,0)-1,FALSE)
-IF($R37-1&lt;=0,0,VLOOKUP($R37-1,附表3_工程險200RP颱洪非比例層調整係數!$B$111:$AF$211,MATCH($D37&amp;"a",附表3_工程險200RP颱洪非比例層調整係數!$1:$1,0)-1,FALSE))
-VLOOKUP($S37,附表3_工程險200RP颱洪非比例層調整係數!$B$111:$AF$211,MATCH($D37,附表3_工程險200RP颱洪非比例層調整係數!$1:$1,0)-1,FALSE)*(S37/100-M37/G37)*100
-VLOOKUP($R37,附表3_工程險200RP颱洪非比例層調整係數!$B$111:$AF$211,MATCH($D37,附表3_工程險200RP颱洪非比例層調整係數!$1:$1,0)-1,FALSE)*(1-(R37/100-L37/G37)*100),0))))</f>
        <v>0</v>
      </c>
      <c r="V37" s="40">
        <f t="shared" si="7"/>
        <v>0</v>
      </c>
      <c r="W37" s="40">
        <f t="shared" si="8"/>
        <v>0</v>
      </c>
      <c r="X37" s="40">
        <f t="shared" si="9"/>
        <v>0</v>
      </c>
      <c r="Y37" s="40">
        <f t="shared" si="10"/>
        <v>0</v>
      </c>
    </row>
    <row r="38" spans="1:25" x14ac:dyDescent="0.25">
      <c r="A38" s="32" t="str">
        <f t="shared" si="4"/>
        <v/>
      </c>
      <c r="B38" s="33"/>
      <c r="C38" s="33"/>
      <c r="D38" s="33"/>
      <c r="E38" s="34"/>
      <c r="F38" s="34"/>
      <c r="G38" s="35"/>
      <c r="H38" s="42"/>
      <c r="I38" s="42"/>
      <c r="J38" s="42"/>
      <c r="K38" s="42"/>
      <c r="L38" s="34"/>
      <c r="M38" s="34"/>
      <c r="N38" s="36">
        <f t="shared" si="11"/>
        <v>0</v>
      </c>
      <c r="O38" s="36">
        <f t="shared" si="12"/>
        <v>0</v>
      </c>
      <c r="P38" s="37">
        <f t="shared" si="5"/>
        <v>0</v>
      </c>
      <c r="Q38" s="37">
        <f t="shared" si="6"/>
        <v>0</v>
      </c>
      <c r="R38" s="38">
        <f t="shared" si="13"/>
        <v>0</v>
      </c>
      <c r="S38" s="38">
        <f t="shared" si="14"/>
        <v>0</v>
      </c>
      <c r="T38" s="39">
        <f>IF(OR(E38="QS",B38=""),0,
VLOOKUP($S38,附表3_火險100RP颱洪非比例層調整係數!$B:$AF,MATCH($D38&amp;"a",附表3_火險100RP颱洪非比例層調整係數!$1:$1,0)-1,FALSE)
-IF($R38-1&lt;=0,0,VLOOKUP($R38-1,附表3_火險100RP颱洪非比例層調整係數!$B:$AF,MATCH($D38&amp;"a",附表3_火險100RP颱洪非比例層調整係數!$1:$1,0)-1,FALSE))
-VLOOKUP($S38,附表3_火險100RP颱洪非比例層調整係數!$B:$AF,MATCH($D38,附表3_火險100RP颱洪非比例層調整係數!$1:$1,0)-1,FALSE)*(S38/100-M38/G38)*100
-VLOOKUP($R38,附表3_火險100RP颱洪非比例層調整係數!$B:$AF,MATCH($D38,附表3_火險100RP颱洪非比例層調整係數!$1:$1,0)-1,FALSE)*(1-(R38/100-L38/G38)*100)
)</f>
        <v>0</v>
      </c>
      <c r="U38" s="39">
        <f>IF(OR(E38="QS",B38=""),0,
IF(C38="F",VLOOKUP($S38,附表3_火險200RP颱洪非比例層調整係數!$B:$AF,MATCH($D38&amp;"a",附表3_火險200RP颱洪非比例層調整係數!$1:$1,0)-1,FALSE)
-IF($R38-1&lt;=0,0,VLOOKUP($R38-1,附表3_火險200RP颱洪非比例層調整係數!$B:$AF,MATCH($D38&amp;"a",附表3_火險200RP颱洪非比例層調整係數!$1:$1,0)-1,FALSE))
-VLOOKUP($S38,附表3_火險200RP颱洪非比例層調整係數!$B:$AF,MATCH($D38,附表3_火險200RP颱洪非比例層調整係數!$1:$1,0)-1,FALSE)*(S38/100-M38/G38)*100
-VLOOKUP($R38,附表3_火險200RP颱洪非比例層調整係數!$B:$AF,MATCH($D38,附表3_火險200RP颱洪非比例層調整係數!$1:$1,0)-1,FALSE)*(1-(R38/100-L38/G38)*100),
IF(C38="E1",VLOOKUP($S38,附表3_工程險200RP颱洪非比例層調整係數!$B$1:$AF$101,MATCH($D38&amp;"a",附表3_工程險200RP颱洪非比例層調整係數!$1:$1,0)-1,FALSE)
-IF($R38-1&lt;=0,0,VLOOKUP($R38-1,附表3_工程險200RP颱洪非比例層調整係數!$B$1:$AF$101,MATCH($D38&amp;"a",附表3_工程險200RP颱洪非比例層調整係數!$1:$1,0)-1,FALSE))
-VLOOKUP($S38,附表3_工程險200RP颱洪非比例層調整係數!$B$1:$AF$101,MATCH($D38,附表3_工程險200RP颱洪非比例層調整係數!$1:$1,0)-1,FALSE)*(S38/100-M38/G38)*100
-VLOOKUP($R38,附表3_工程險200RP颱洪非比例層調整係數!$B$1:$AF$101,MATCH($D38,附表3_工程險200RP颱洪非比例層調整係數!$1:$1,0)-1,FALSE)*(1-(R38/100-L38/G38)*100),
IF(C38="E2",VLOOKUP($S38,附表3_工程險200RP颱洪非比例層調整係數!$B$111:$AF$211,MATCH($D38&amp;"a",附表3_工程險200RP颱洪非比例層調整係數!$1:$1,0)-1,FALSE)
-IF($R38-1&lt;=0,0,VLOOKUP($R38-1,附表3_工程險200RP颱洪非比例層調整係數!$B$111:$AF$211,MATCH($D38&amp;"a",附表3_工程險200RP颱洪非比例層調整係數!$1:$1,0)-1,FALSE))
-VLOOKUP($S38,附表3_工程險200RP颱洪非比例層調整係數!$B$111:$AF$211,MATCH($D38,附表3_工程險200RP颱洪非比例層調整係數!$1:$1,0)-1,FALSE)*(S38/100-M38/G38)*100
-VLOOKUP($R38,附表3_工程險200RP颱洪非比例層調整係數!$B$111:$AF$211,MATCH($D38,附表3_工程險200RP颱洪非比例層調整係數!$1:$1,0)-1,FALSE)*(1-(R38/100-L38/G38)*100),0))))</f>
        <v>0</v>
      </c>
      <c r="V38" s="40">
        <f t="shared" si="7"/>
        <v>0</v>
      </c>
      <c r="W38" s="40">
        <f t="shared" si="8"/>
        <v>0</v>
      </c>
      <c r="X38" s="40">
        <f t="shared" si="9"/>
        <v>0</v>
      </c>
      <c r="Y38" s="40">
        <f t="shared" si="10"/>
        <v>0</v>
      </c>
    </row>
    <row r="39" spans="1:25" x14ac:dyDescent="0.25">
      <c r="A39" s="32" t="str">
        <f t="shared" si="4"/>
        <v/>
      </c>
      <c r="B39" s="33"/>
      <c r="C39" s="33"/>
      <c r="D39" s="33"/>
      <c r="E39" s="34"/>
      <c r="F39" s="34"/>
      <c r="G39" s="35"/>
      <c r="H39" s="42"/>
      <c r="I39" s="42"/>
      <c r="J39" s="42"/>
      <c r="K39" s="42"/>
      <c r="L39" s="34"/>
      <c r="M39" s="34"/>
      <c r="N39" s="36">
        <f t="shared" si="11"/>
        <v>0</v>
      </c>
      <c r="O39" s="36">
        <f t="shared" si="12"/>
        <v>0</v>
      </c>
      <c r="P39" s="37">
        <f t="shared" si="5"/>
        <v>0</v>
      </c>
      <c r="Q39" s="37">
        <f t="shared" si="6"/>
        <v>0</v>
      </c>
      <c r="R39" s="38">
        <f t="shared" si="13"/>
        <v>0</v>
      </c>
      <c r="S39" s="38">
        <f t="shared" si="14"/>
        <v>0</v>
      </c>
      <c r="T39" s="39">
        <f>IF(OR(E39="QS",B39=""),0,
VLOOKUP($S39,附表3_火險100RP颱洪非比例層調整係數!$B:$AF,MATCH($D39&amp;"a",附表3_火險100RP颱洪非比例層調整係數!$1:$1,0)-1,FALSE)
-IF($R39-1&lt;=0,0,VLOOKUP($R39-1,附表3_火險100RP颱洪非比例層調整係數!$B:$AF,MATCH($D39&amp;"a",附表3_火險100RP颱洪非比例層調整係數!$1:$1,0)-1,FALSE))
-VLOOKUP($S39,附表3_火險100RP颱洪非比例層調整係數!$B:$AF,MATCH($D39,附表3_火險100RP颱洪非比例層調整係數!$1:$1,0)-1,FALSE)*(S39/100-M39/G39)*100
-VLOOKUP($R39,附表3_火險100RP颱洪非比例層調整係數!$B:$AF,MATCH($D39,附表3_火險100RP颱洪非比例層調整係數!$1:$1,0)-1,FALSE)*(1-(R39/100-L39/G39)*100)
)</f>
        <v>0</v>
      </c>
      <c r="U39" s="39">
        <f>IF(OR(E39="QS",B39=""),0,
IF(C39="F",VLOOKUP($S39,附表3_火險200RP颱洪非比例層調整係數!$B:$AF,MATCH($D39&amp;"a",附表3_火險200RP颱洪非比例層調整係數!$1:$1,0)-1,FALSE)
-IF($R39-1&lt;=0,0,VLOOKUP($R39-1,附表3_火險200RP颱洪非比例層調整係數!$B:$AF,MATCH($D39&amp;"a",附表3_火險200RP颱洪非比例層調整係數!$1:$1,0)-1,FALSE))
-VLOOKUP($S39,附表3_火險200RP颱洪非比例層調整係數!$B:$AF,MATCH($D39,附表3_火險200RP颱洪非比例層調整係數!$1:$1,0)-1,FALSE)*(S39/100-M39/G39)*100
-VLOOKUP($R39,附表3_火險200RP颱洪非比例層調整係數!$B:$AF,MATCH($D39,附表3_火險200RP颱洪非比例層調整係數!$1:$1,0)-1,FALSE)*(1-(R39/100-L39/G39)*100),
IF(C39="E1",VLOOKUP($S39,附表3_工程險200RP颱洪非比例層調整係數!$B$1:$AF$101,MATCH($D39&amp;"a",附表3_工程險200RP颱洪非比例層調整係數!$1:$1,0)-1,FALSE)
-IF($R39-1&lt;=0,0,VLOOKUP($R39-1,附表3_工程險200RP颱洪非比例層調整係數!$B$1:$AF$101,MATCH($D39&amp;"a",附表3_工程險200RP颱洪非比例層調整係數!$1:$1,0)-1,FALSE))
-VLOOKUP($S39,附表3_工程險200RP颱洪非比例層調整係數!$B$1:$AF$101,MATCH($D39,附表3_工程險200RP颱洪非比例層調整係數!$1:$1,0)-1,FALSE)*(S39/100-M39/G39)*100
-VLOOKUP($R39,附表3_工程險200RP颱洪非比例層調整係數!$B$1:$AF$101,MATCH($D39,附表3_工程險200RP颱洪非比例層調整係數!$1:$1,0)-1,FALSE)*(1-(R39/100-L39/G39)*100),
IF(C39="E2",VLOOKUP($S39,附表3_工程險200RP颱洪非比例層調整係數!$B$111:$AF$211,MATCH($D39&amp;"a",附表3_工程險200RP颱洪非比例層調整係數!$1:$1,0)-1,FALSE)
-IF($R39-1&lt;=0,0,VLOOKUP($R39-1,附表3_工程險200RP颱洪非比例層調整係數!$B$111:$AF$211,MATCH($D39&amp;"a",附表3_工程險200RP颱洪非比例層調整係數!$1:$1,0)-1,FALSE))
-VLOOKUP($S39,附表3_工程險200RP颱洪非比例層調整係數!$B$111:$AF$211,MATCH($D39,附表3_工程險200RP颱洪非比例層調整係數!$1:$1,0)-1,FALSE)*(S39/100-M39/G39)*100
-VLOOKUP($R39,附表3_工程險200RP颱洪非比例層調整係數!$B$111:$AF$211,MATCH($D39,附表3_工程險200RP颱洪非比例層調整係數!$1:$1,0)-1,FALSE)*(1-(R39/100-L39/G39)*100),0))))</f>
        <v>0</v>
      </c>
      <c r="V39" s="40">
        <f t="shared" si="7"/>
        <v>0</v>
      </c>
      <c r="W39" s="40">
        <f t="shared" si="8"/>
        <v>0</v>
      </c>
      <c r="X39" s="40">
        <f t="shared" si="9"/>
        <v>0</v>
      </c>
      <c r="Y39" s="40">
        <f t="shared" si="10"/>
        <v>0</v>
      </c>
    </row>
    <row r="40" spans="1:25" x14ac:dyDescent="0.25">
      <c r="A40" s="32" t="str">
        <f t="shared" si="4"/>
        <v/>
      </c>
      <c r="B40" s="33"/>
      <c r="C40" s="33"/>
      <c r="D40" s="33"/>
      <c r="E40" s="34"/>
      <c r="F40" s="34"/>
      <c r="G40" s="35"/>
      <c r="H40" s="42"/>
      <c r="I40" s="42"/>
      <c r="J40" s="42"/>
      <c r="K40" s="42"/>
      <c r="L40" s="34"/>
      <c r="M40" s="34"/>
      <c r="N40" s="36">
        <f t="shared" si="11"/>
        <v>0</v>
      </c>
      <c r="O40" s="36">
        <f t="shared" si="12"/>
        <v>0</v>
      </c>
      <c r="P40" s="37">
        <f t="shared" si="5"/>
        <v>0</v>
      </c>
      <c r="Q40" s="37">
        <f t="shared" si="6"/>
        <v>0</v>
      </c>
      <c r="R40" s="38">
        <f t="shared" si="13"/>
        <v>0</v>
      </c>
      <c r="S40" s="38">
        <f t="shared" si="14"/>
        <v>0</v>
      </c>
      <c r="T40" s="39">
        <f>IF(OR(E40="QS",B40=""),0,
VLOOKUP($S40,附表3_火險100RP颱洪非比例層調整係數!$B:$AF,MATCH($D40&amp;"a",附表3_火險100RP颱洪非比例層調整係數!$1:$1,0)-1,FALSE)
-IF($R40-1&lt;=0,0,VLOOKUP($R40-1,附表3_火險100RP颱洪非比例層調整係數!$B:$AF,MATCH($D40&amp;"a",附表3_火險100RP颱洪非比例層調整係數!$1:$1,0)-1,FALSE))
-VLOOKUP($S40,附表3_火險100RP颱洪非比例層調整係數!$B:$AF,MATCH($D40,附表3_火險100RP颱洪非比例層調整係數!$1:$1,0)-1,FALSE)*(S40/100-M40/G40)*100
-VLOOKUP($R40,附表3_火險100RP颱洪非比例層調整係數!$B:$AF,MATCH($D40,附表3_火險100RP颱洪非比例層調整係數!$1:$1,0)-1,FALSE)*(1-(R40/100-L40/G40)*100)
)</f>
        <v>0</v>
      </c>
      <c r="U40" s="39">
        <f>IF(OR(E40="QS",B40=""),0,
IF(C40="F",VLOOKUP($S40,附表3_火險200RP颱洪非比例層調整係數!$B:$AF,MATCH($D40&amp;"a",附表3_火險200RP颱洪非比例層調整係數!$1:$1,0)-1,FALSE)
-IF($R40-1&lt;=0,0,VLOOKUP($R40-1,附表3_火險200RP颱洪非比例層調整係數!$B:$AF,MATCH($D40&amp;"a",附表3_火險200RP颱洪非比例層調整係數!$1:$1,0)-1,FALSE))
-VLOOKUP($S40,附表3_火險200RP颱洪非比例層調整係數!$B:$AF,MATCH($D40,附表3_火險200RP颱洪非比例層調整係數!$1:$1,0)-1,FALSE)*(S40/100-M40/G40)*100
-VLOOKUP($R40,附表3_火險200RP颱洪非比例層調整係數!$B:$AF,MATCH($D40,附表3_火險200RP颱洪非比例層調整係數!$1:$1,0)-1,FALSE)*(1-(R40/100-L40/G40)*100),
IF(C40="E1",VLOOKUP($S40,附表3_工程險200RP颱洪非比例層調整係數!$B$1:$AF$101,MATCH($D40&amp;"a",附表3_工程險200RP颱洪非比例層調整係數!$1:$1,0)-1,FALSE)
-IF($R40-1&lt;=0,0,VLOOKUP($R40-1,附表3_工程險200RP颱洪非比例層調整係數!$B$1:$AF$101,MATCH($D40&amp;"a",附表3_工程險200RP颱洪非比例層調整係數!$1:$1,0)-1,FALSE))
-VLOOKUP($S40,附表3_工程險200RP颱洪非比例層調整係數!$B$1:$AF$101,MATCH($D40,附表3_工程險200RP颱洪非比例層調整係數!$1:$1,0)-1,FALSE)*(S40/100-M40/G40)*100
-VLOOKUP($R40,附表3_工程險200RP颱洪非比例層調整係數!$B$1:$AF$101,MATCH($D40,附表3_工程險200RP颱洪非比例層調整係數!$1:$1,0)-1,FALSE)*(1-(R40/100-L40/G40)*100),
IF(C40="E2",VLOOKUP($S40,附表3_工程險200RP颱洪非比例層調整係數!$B$111:$AF$211,MATCH($D40&amp;"a",附表3_工程險200RP颱洪非比例層調整係數!$1:$1,0)-1,FALSE)
-IF($R40-1&lt;=0,0,VLOOKUP($R40-1,附表3_工程險200RP颱洪非比例層調整係數!$B$111:$AF$211,MATCH($D40&amp;"a",附表3_工程險200RP颱洪非比例層調整係數!$1:$1,0)-1,FALSE))
-VLOOKUP($S40,附表3_工程險200RP颱洪非比例層調整係數!$B$111:$AF$211,MATCH($D40,附表3_工程險200RP颱洪非比例層調整係數!$1:$1,0)-1,FALSE)*(S40/100-M40/G40)*100
-VLOOKUP($R40,附表3_工程險200RP颱洪非比例層調整係數!$B$111:$AF$211,MATCH($D40,附表3_工程險200RP颱洪非比例層調整係數!$1:$1,0)-1,FALSE)*(1-(R40/100-L40/G40)*100),0))))</f>
        <v>0</v>
      </c>
      <c r="V40" s="40">
        <f t="shared" si="7"/>
        <v>0</v>
      </c>
      <c r="W40" s="40">
        <f t="shared" si="8"/>
        <v>0</v>
      </c>
      <c r="X40" s="40">
        <f t="shared" si="9"/>
        <v>0</v>
      </c>
      <c r="Y40" s="40">
        <f t="shared" si="10"/>
        <v>0</v>
      </c>
    </row>
    <row r="41" spans="1:25" x14ac:dyDescent="0.25">
      <c r="A41" s="32" t="str">
        <f t="shared" si="4"/>
        <v/>
      </c>
      <c r="B41" s="33"/>
      <c r="C41" s="33"/>
      <c r="D41" s="33"/>
      <c r="E41" s="34"/>
      <c r="F41" s="34"/>
      <c r="G41" s="35"/>
      <c r="H41" s="42"/>
      <c r="I41" s="42"/>
      <c r="J41" s="42"/>
      <c r="K41" s="42"/>
      <c r="L41" s="34"/>
      <c r="M41" s="34"/>
      <c r="N41" s="36">
        <f t="shared" si="11"/>
        <v>0</v>
      </c>
      <c r="O41" s="36">
        <f t="shared" si="12"/>
        <v>0</v>
      </c>
      <c r="P41" s="37">
        <f t="shared" si="5"/>
        <v>0</v>
      </c>
      <c r="Q41" s="37">
        <f t="shared" si="6"/>
        <v>0</v>
      </c>
      <c r="R41" s="38">
        <f t="shared" si="13"/>
        <v>0</v>
      </c>
      <c r="S41" s="38">
        <f t="shared" si="14"/>
        <v>0</v>
      </c>
      <c r="T41" s="39">
        <f>IF(OR(E41="QS",B41=""),0,
VLOOKUP($S41,附表3_火險100RP颱洪非比例層調整係數!$B:$AF,MATCH($D41&amp;"a",附表3_火險100RP颱洪非比例層調整係數!$1:$1,0)-1,FALSE)
-IF($R41-1&lt;=0,0,VLOOKUP($R41-1,附表3_火險100RP颱洪非比例層調整係數!$B:$AF,MATCH($D41&amp;"a",附表3_火險100RP颱洪非比例層調整係數!$1:$1,0)-1,FALSE))
-VLOOKUP($S41,附表3_火險100RP颱洪非比例層調整係數!$B:$AF,MATCH($D41,附表3_火險100RP颱洪非比例層調整係數!$1:$1,0)-1,FALSE)*(S41/100-M41/G41)*100
-VLOOKUP($R41,附表3_火險100RP颱洪非比例層調整係數!$B:$AF,MATCH($D41,附表3_火險100RP颱洪非比例層調整係數!$1:$1,0)-1,FALSE)*(1-(R41/100-L41/G41)*100)
)</f>
        <v>0</v>
      </c>
      <c r="U41" s="39">
        <f>IF(OR(E41="QS",B41=""),0,
IF(C41="F",VLOOKUP($S41,附表3_火險200RP颱洪非比例層調整係數!$B:$AF,MATCH($D41&amp;"a",附表3_火險200RP颱洪非比例層調整係數!$1:$1,0)-1,FALSE)
-IF($R41-1&lt;=0,0,VLOOKUP($R41-1,附表3_火險200RP颱洪非比例層調整係數!$B:$AF,MATCH($D41&amp;"a",附表3_火險200RP颱洪非比例層調整係數!$1:$1,0)-1,FALSE))
-VLOOKUP($S41,附表3_火險200RP颱洪非比例層調整係數!$B:$AF,MATCH($D41,附表3_火險200RP颱洪非比例層調整係數!$1:$1,0)-1,FALSE)*(S41/100-M41/G41)*100
-VLOOKUP($R41,附表3_火險200RP颱洪非比例層調整係數!$B:$AF,MATCH($D41,附表3_火險200RP颱洪非比例層調整係數!$1:$1,0)-1,FALSE)*(1-(R41/100-L41/G41)*100),
IF(C41="E1",VLOOKUP($S41,附表3_工程險200RP颱洪非比例層調整係數!$B$1:$AF$101,MATCH($D41&amp;"a",附表3_工程險200RP颱洪非比例層調整係數!$1:$1,0)-1,FALSE)
-IF($R41-1&lt;=0,0,VLOOKUP($R41-1,附表3_工程險200RP颱洪非比例層調整係數!$B$1:$AF$101,MATCH($D41&amp;"a",附表3_工程險200RP颱洪非比例層調整係數!$1:$1,0)-1,FALSE))
-VLOOKUP($S41,附表3_工程險200RP颱洪非比例層調整係數!$B$1:$AF$101,MATCH($D41,附表3_工程險200RP颱洪非比例層調整係數!$1:$1,0)-1,FALSE)*(S41/100-M41/G41)*100
-VLOOKUP($R41,附表3_工程險200RP颱洪非比例層調整係數!$B$1:$AF$101,MATCH($D41,附表3_工程險200RP颱洪非比例層調整係數!$1:$1,0)-1,FALSE)*(1-(R41/100-L41/G41)*100),
IF(C41="E2",VLOOKUP($S41,附表3_工程險200RP颱洪非比例層調整係數!$B$111:$AF$211,MATCH($D41&amp;"a",附表3_工程險200RP颱洪非比例層調整係數!$1:$1,0)-1,FALSE)
-IF($R41-1&lt;=0,0,VLOOKUP($R41-1,附表3_工程險200RP颱洪非比例層調整係數!$B$111:$AF$211,MATCH($D41&amp;"a",附表3_工程險200RP颱洪非比例層調整係數!$1:$1,0)-1,FALSE))
-VLOOKUP($S41,附表3_工程險200RP颱洪非比例層調整係數!$B$111:$AF$211,MATCH($D41,附表3_工程險200RP颱洪非比例層調整係數!$1:$1,0)-1,FALSE)*(S41/100-M41/G41)*100
-VLOOKUP($R41,附表3_工程險200RP颱洪非比例層調整係數!$B$111:$AF$211,MATCH($D41,附表3_工程險200RP颱洪非比例層調整係數!$1:$1,0)-1,FALSE)*(1-(R41/100-L41/G41)*100),0))))</f>
        <v>0</v>
      </c>
      <c r="V41" s="40">
        <f t="shared" si="7"/>
        <v>0</v>
      </c>
      <c r="W41" s="40">
        <f t="shared" si="8"/>
        <v>0</v>
      </c>
      <c r="X41" s="40">
        <f t="shared" si="9"/>
        <v>0</v>
      </c>
      <c r="Y41" s="40">
        <f t="shared" si="10"/>
        <v>0</v>
      </c>
    </row>
    <row r="42" spans="1:25" x14ac:dyDescent="0.25">
      <c r="A42" s="32" t="str">
        <f t="shared" si="4"/>
        <v/>
      </c>
      <c r="B42" s="33"/>
      <c r="C42" s="33"/>
      <c r="D42" s="33"/>
      <c r="E42" s="34"/>
      <c r="F42" s="34"/>
      <c r="G42" s="35"/>
      <c r="H42" s="42"/>
      <c r="I42" s="42"/>
      <c r="J42" s="42"/>
      <c r="K42" s="42"/>
      <c r="L42" s="34"/>
      <c r="M42" s="34"/>
      <c r="N42" s="36">
        <f t="shared" si="11"/>
        <v>0</v>
      </c>
      <c r="O42" s="36">
        <f t="shared" si="12"/>
        <v>0</v>
      </c>
      <c r="P42" s="37">
        <f t="shared" si="5"/>
        <v>0</v>
      </c>
      <c r="Q42" s="37">
        <f t="shared" si="6"/>
        <v>0</v>
      </c>
      <c r="R42" s="38">
        <f t="shared" si="13"/>
        <v>0</v>
      </c>
      <c r="S42" s="38">
        <f t="shared" si="14"/>
        <v>0</v>
      </c>
      <c r="T42" s="39">
        <f>IF(OR(E42="QS",B42=""),0,
VLOOKUP($S42,附表3_火險100RP颱洪非比例層調整係數!$B:$AF,MATCH($D42&amp;"a",附表3_火險100RP颱洪非比例層調整係數!$1:$1,0)-1,FALSE)
-IF($R42-1&lt;=0,0,VLOOKUP($R42-1,附表3_火險100RP颱洪非比例層調整係數!$B:$AF,MATCH($D42&amp;"a",附表3_火險100RP颱洪非比例層調整係數!$1:$1,0)-1,FALSE))
-VLOOKUP($S42,附表3_火險100RP颱洪非比例層調整係數!$B:$AF,MATCH($D42,附表3_火險100RP颱洪非比例層調整係數!$1:$1,0)-1,FALSE)*(S42/100-M42/G42)*100
-VLOOKUP($R42,附表3_火險100RP颱洪非比例層調整係數!$B:$AF,MATCH($D42,附表3_火險100RP颱洪非比例層調整係數!$1:$1,0)-1,FALSE)*(1-(R42/100-L42/G42)*100)
)</f>
        <v>0</v>
      </c>
      <c r="U42" s="39">
        <f>IF(OR(E42="QS",B42=""),0,
IF(C42="F",VLOOKUP($S42,附表3_火險200RP颱洪非比例層調整係數!$B:$AF,MATCH($D42&amp;"a",附表3_火險200RP颱洪非比例層調整係數!$1:$1,0)-1,FALSE)
-IF($R42-1&lt;=0,0,VLOOKUP($R42-1,附表3_火險200RP颱洪非比例層調整係數!$B:$AF,MATCH($D42&amp;"a",附表3_火險200RP颱洪非比例層調整係數!$1:$1,0)-1,FALSE))
-VLOOKUP($S42,附表3_火險200RP颱洪非比例層調整係數!$B:$AF,MATCH($D42,附表3_火險200RP颱洪非比例層調整係數!$1:$1,0)-1,FALSE)*(S42/100-M42/G42)*100
-VLOOKUP($R42,附表3_火險200RP颱洪非比例層調整係數!$B:$AF,MATCH($D42,附表3_火險200RP颱洪非比例層調整係數!$1:$1,0)-1,FALSE)*(1-(R42/100-L42/G42)*100),
IF(C42="E1",VLOOKUP($S42,附表3_工程險200RP颱洪非比例層調整係數!$B$1:$AF$101,MATCH($D42&amp;"a",附表3_工程險200RP颱洪非比例層調整係數!$1:$1,0)-1,FALSE)
-IF($R42-1&lt;=0,0,VLOOKUP($R42-1,附表3_工程險200RP颱洪非比例層調整係數!$B$1:$AF$101,MATCH($D42&amp;"a",附表3_工程險200RP颱洪非比例層調整係數!$1:$1,0)-1,FALSE))
-VLOOKUP($S42,附表3_工程險200RP颱洪非比例層調整係數!$B$1:$AF$101,MATCH($D42,附表3_工程險200RP颱洪非比例層調整係數!$1:$1,0)-1,FALSE)*(S42/100-M42/G42)*100
-VLOOKUP($R42,附表3_工程險200RP颱洪非比例層調整係數!$B$1:$AF$101,MATCH($D42,附表3_工程險200RP颱洪非比例層調整係數!$1:$1,0)-1,FALSE)*(1-(R42/100-L42/G42)*100),
IF(C42="E2",VLOOKUP($S42,附表3_工程險200RP颱洪非比例層調整係數!$B$111:$AF$211,MATCH($D42&amp;"a",附表3_工程險200RP颱洪非比例層調整係數!$1:$1,0)-1,FALSE)
-IF($R42-1&lt;=0,0,VLOOKUP($R42-1,附表3_工程險200RP颱洪非比例層調整係數!$B$111:$AF$211,MATCH($D42&amp;"a",附表3_工程險200RP颱洪非比例層調整係數!$1:$1,0)-1,FALSE))
-VLOOKUP($S42,附表3_工程險200RP颱洪非比例層調整係數!$B$111:$AF$211,MATCH($D42,附表3_工程險200RP颱洪非比例層調整係數!$1:$1,0)-1,FALSE)*(S42/100-M42/G42)*100
-VLOOKUP($R42,附表3_工程險200RP颱洪非比例層調整係數!$B$111:$AF$211,MATCH($D42,附表3_工程險200RP颱洪非比例層調整係數!$1:$1,0)-1,FALSE)*(1-(R42/100-L42/G42)*100),0))))</f>
        <v>0</v>
      </c>
      <c r="V42" s="40">
        <f t="shared" si="7"/>
        <v>0</v>
      </c>
      <c r="W42" s="40">
        <f t="shared" si="8"/>
        <v>0</v>
      </c>
      <c r="X42" s="40">
        <f t="shared" si="9"/>
        <v>0</v>
      </c>
      <c r="Y42" s="40">
        <f t="shared" si="10"/>
        <v>0</v>
      </c>
    </row>
    <row r="43" spans="1:25" x14ac:dyDescent="0.25">
      <c r="A43" s="32" t="str">
        <f t="shared" si="4"/>
        <v/>
      </c>
      <c r="B43" s="33"/>
      <c r="C43" s="33"/>
      <c r="D43" s="33"/>
      <c r="E43" s="34"/>
      <c r="F43" s="34"/>
      <c r="G43" s="35"/>
      <c r="H43" s="42"/>
      <c r="I43" s="42"/>
      <c r="J43" s="42"/>
      <c r="K43" s="42"/>
      <c r="L43" s="34"/>
      <c r="M43" s="34"/>
      <c r="N43" s="36">
        <f t="shared" si="11"/>
        <v>0</v>
      </c>
      <c r="O43" s="36">
        <f t="shared" si="12"/>
        <v>0</v>
      </c>
      <c r="P43" s="37">
        <f t="shared" si="5"/>
        <v>0</v>
      </c>
      <c r="Q43" s="37">
        <f t="shared" si="6"/>
        <v>0</v>
      </c>
      <c r="R43" s="38">
        <f t="shared" si="13"/>
        <v>0</v>
      </c>
      <c r="S43" s="38">
        <f t="shared" si="14"/>
        <v>0</v>
      </c>
      <c r="T43" s="39">
        <f>IF(OR(E43="QS",B43=""),0,
VLOOKUP($S43,附表3_火險100RP颱洪非比例層調整係數!$B:$AF,MATCH($D43&amp;"a",附表3_火險100RP颱洪非比例層調整係數!$1:$1,0)-1,FALSE)
-IF($R43-1&lt;=0,0,VLOOKUP($R43-1,附表3_火險100RP颱洪非比例層調整係數!$B:$AF,MATCH($D43&amp;"a",附表3_火險100RP颱洪非比例層調整係數!$1:$1,0)-1,FALSE))
-VLOOKUP($S43,附表3_火險100RP颱洪非比例層調整係數!$B:$AF,MATCH($D43,附表3_火險100RP颱洪非比例層調整係數!$1:$1,0)-1,FALSE)*(S43/100-M43/G43)*100
-VLOOKUP($R43,附表3_火險100RP颱洪非比例層調整係數!$B:$AF,MATCH($D43,附表3_火險100RP颱洪非比例層調整係數!$1:$1,0)-1,FALSE)*(1-(R43/100-L43/G43)*100)
)</f>
        <v>0</v>
      </c>
      <c r="U43" s="39">
        <f>IF(OR(E43="QS",B43=""),0,
IF(C43="F",VLOOKUP($S43,附表3_火險200RP颱洪非比例層調整係數!$B:$AF,MATCH($D43&amp;"a",附表3_火險200RP颱洪非比例層調整係數!$1:$1,0)-1,FALSE)
-IF($R43-1&lt;=0,0,VLOOKUP($R43-1,附表3_火險200RP颱洪非比例層調整係數!$B:$AF,MATCH($D43&amp;"a",附表3_火險200RP颱洪非比例層調整係數!$1:$1,0)-1,FALSE))
-VLOOKUP($S43,附表3_火險200RP颱洪非比例層調整係數!$B:$AF,MATCH($D43,附表3_火險200RP颱洪非比例層調整係數!$1:$1,0)-1,FALSE)*(S43/100-M43/G43)*100
-VLOOKUP($R43,附表3_火險200RP颱洪非比例層調整係數!$B:$AF,MATCH($D43,附表3_火險200RP颱洪非比例層調整係數!$1:$1,0)-1,FALSE)*(1-(R43/100-L43/G43)*100),
IF(C43="E1",VLOOKUP($S43,附表3_工程險200RP颱洪非比例層調整係數!$B$1:$AF$101,MATCH($D43&amp;"a",附表3_工程險200RP颱洪非比例層調整係數!$1:$1,0)-1,FALSE)
-IF($R43-1&lt;=0,0,VLOOKUP($R43-1,附表3_工程險200RP颱洪非比例層調整係數!$B$1:$AF$101,MATCH($D43&amp;"a",附表3_工程險200RP颱洪非比例層調整係數!$1:$1,0)-1,FALSE))
-VLOOKUP($S43,附表3_工程險200RP颱洪非比例層調整係數!$B$1:$AF$101,MATCH($D43,附表3_工程險200RP颱洪非比例層調整係數!$1:$1,0)-1,FALSE)*(S43/100-M43/G43)*100
-VLOOKUP($R43,附表3_工程險200RP颱洪非比例層調整係數!$B$1:$AF$101,MATCH($D43,附表3_工程險200RP颱洪非比例層調整係數!$1:$1,0)-1,FALSE)*(1-(R43/100-L43/G43)*100),
IF(C43="E2",VLOOKUP($S43,附表3_工程險200RP颱洪非比例層調整係數!$B$111:$AF$211,MATCH($D43&amp;"a",附表3_工程險200RP颱洪非比例層調整係數!$1:$1,0)-1,FALSE)
-IF($R43-1&lt;=0,0,VLOOKUP($R43-1,附表3_工程險200RP颱洪非比例層調整係數!$B$111:$AF$211,MATCH($D43&amp;"a",附表3_工程險200RP颱洪非比例層調整係數!$1:$1,0)-1,FALSE))
-VLOOKUP($S43,附表3_工程險200RP颱洪非比例層調整係數!$B$111:$AF$211,MATCH($D43,附表3_工程險200RP颱洪非比例層調整係數!$1:$1,0)-1,FALSE)*(S43/100-M43/G43)*100
-VLOOKUP($R43,附表3_工程險200RP颱洪非比例層調整係數!$B$111:$AF$211,MATCH($D43,附表3_工程險200RP颱洪非比例層調整係數!$1:$1,0)-1,FALSE)*(1-(R43/100-L43/G43)*100),0))))</f>
        <v>0</v>
      </c>
      <c r="V43" s="40">
        <f t="shared" si="7"/>
        <v>0</v>
      </c>
      <c r="W43" s="40">
        <f t="shared" si="8"/>
        <v>0</v>
      </c>
      <c r="X43" s="40">
        <f t="shared" si="9"/>
        <v>0</v>
      </c>
      <c r="Y43" s="40">
        <f t="shared" si="10"/>
        <v>0</v>
      </c>
    </row>
    <row r="44" spans="1:25" x14ac:dyDescent="0.25">
      <c r="A44" s="32" t="str">
        <f t="shared" si="4"/>
        <v/>
      </c>
      <c r="B44" s="33"/>
      <c r="C44" s="33"/>
      <c r="D44" s="33"/>
      <c r="E44" s="34"/>
      <c r="F44" s="34"/>
      <c r="G44" s="35"/>
      <c r="H44" s="42"/>
      <c r="I44" s="42"/>
      <c r="J44" s="42"/>
      <c r="K44" s="42"/>
      <c r="L44" s="34"/>
      <c r="M44" s="34"/>
      <c r="N44" s="36">
        <f t="shared" si="11"/>
        <v>0</v>
      </c>
      <c r="O44" s="36">
        <f t="shared" si="12"/>
        <v>0</v>
      </c>
      <c r="P44" s="37">
        <f t="shared" si="5"/>
        <v>0</v>
      </c>
      <c r="Q44" s="37">
        <f t="shared" si="6"/>
        <v>0</v>
      </c>
      <c r="R44" s="38">
        <f t="shared" si="13"/>
        <v>0</v>
      </c>
      <c r="S44" s="38">
        <f t="shared" si="14"/>
        <v>0</v>
      </c>
      <c r="T44" s="39">
        <f>IF(OR(E44="QS",B44=""),0,
VLOOKUP($S44,附表3_火險100RP颱洪非比例層調整係數!$B:$AF,MATCH($D44&amp;"a",附表3_火險100RP颱洪非比例層調整係數!$1:$1,0)-1,FALSE)
-IF($R44-1&lt;=0,0,VLOOKUP($R44-1,附表3_火險100RP颱洪非比例層調整係數!$B:$AF,MATCH($D44&amp;"a",附表3_火險100RP颱洪非比例層調整係數!$1:$1,0)-1,FALSE))
-VLOOKUP($S44,附表3_火險100RP颱洪非比例層調整係數!$B:$AF,MATCH($D44,附表3_火險100RP颱洪非比例層調整係數!$1:$1,0)-1,FALSE)*(S44/100-M44/G44)*100
-VLOOKUP($R44,附表3_火險100RP颱洪非比例層調整係數!$B:$AF,MATCH($D44,附表3_火險100RP颱洪非比例層調整係數!$1:$1,0)-1,FALSE)*(1-(R44/100-L44/G44)*100)
)</f>
        <v>0</v>
      </c>
      <c r="U44" s="39">
        <f>IF(OR(E44="QS",B44=""),0,
IF(C44="F",VLOOKUP($S44,附表3_火險200RP颱洪非比例層調整係數!$B:$AF,MATCH($D44&amp;"a",附表3_火險200RP颱洪非比例層調整係數!$1:$1,0)-1,FALSE)
-IF($R44-1&lt;=0,0,VLOOKUP($R44-1,附表3_火險200RP颱洪非比例層調整係數!$B:$AF,MATCH($D44&amp;"a",附表3_火險200RP颱洪非比例層調整係數!$1:$1,0)-1,FALSE))
-VLOOKUP($S44,附表3_火險200RP颱洪非比例層調整係數!$B:$AF,MATCH($D44,附表3_火險200RP颱洪非比例層調整係數!$1:$1,0)-1,FALSE)*(S44/100-M44/G44)*100
-VLOOKUP($R44,附表3_火險200RP颱洪非比例層調整係數!$B:$AF,MATCH($D44,附表3_火險200RP颱洪非比例層調整係數!$1:$1,0)-1,FALSE)*(1-(R44/100-L44/G44)*100),
IF(C44="E1",VLOOKUP($S44,附表3_工程險200RP颱洪非比例層調整係數!$B$1:$AF$101,MATCH($D44&amp;"a",附表3_工程險200RP颱洪非比例層調整係數!$1:$1,0)-1,FALSE)
-IF($R44-1&lt;=0,0,VLOOKUP($R44-1,附表3_工程險200RP颱洪非比例層調整係數!$B$1:$AF$101,MATCH($D44&amp;"a",附表3_工程險200RP颱洪非比例層調整係數!$1:$1,0)-1,FALSE))
-VLOOKUP($S44,附表3_工程險200RP颱洪非比例層調整係數!$B$1:$AF$101,MATCH($D44,附表3_工程險200RP颱洪非比例層調整係數!$1:$1,0)-1,FALSE)*(S44/100-M44/G44)*100
-VLOOKUP($R44,附表3_工程險200RP颱洪非比例層調整係數!$B$1:$AF$101,MATCH($D44,附表3_工程險200RP颱洪非比例層調整係數!$1:$1,0)-1,FALSE)*(1-(R44/100-L44/G44)*100),
IF(C44="E2",VLOOKUP($S44,附表3_工程險200RP颱洪非比例層調整係數!$B$111:$AF$211,MATCH($D44&amp;"a",附表3_工程險200RP颱洪非比例層調整係數!$1:$1,0)-1,FALSE)
-IF($R44-1&lt;=0,0,VLOOKUP($R44-1,附表3_工程險200RP颱洪非比例層調整係數!$B$111:$AF$211,MATCH($D44&amp;"a",附表3_工程險200RP颱洪非比例層調整係數!$1:$1,0)-1,FALSE))
-VLOOKUP($S44,附表3_工程險200RP颱洪非比例層調整係數!$B$111:$AF$211,MATCH($D44,附表3_工程險200RP颱洪非比例層調整係數!$1:$1,0)-1,FALSE)*(S44/100-M44/G44)*100
-VLOOKUP($R44,附表3_工程險200RP颱洪非比例層調整係數!$B$111:$AF$211,MATCH($D44,附表3_工程險200RP颱洪非比例層調整係數!$1:$1,0)-1,FALSE)*(1-(R44/100-L44/G44)*100),0))))</f>
        <v>0</v>
      </c>
      <c r="V44" s="40">
        <f t="shared" si="7"/>
        <v>0</v>
      </c>
      <c r="W44" s="40">
        <f t="shared" si="8"/>
        <v>0</v>
      </c>
      <c r="X44" s="40">
        <f t="shared" si="9"/>
        <v>0</v>
      </c>
      <c r="Y44" s="40">
        <f t="shared" si="10"/>
        <v>0</v>
      </c>
    </row>
    <row r="45" spans="1:25" x14ac:dyDescent="0.25">
      <c r="A45" s="32" t="str">
        <f t="shared" si="4"/>
        <v/>
      </c>
      <c r="B45" s="33"/>
      <c r="C45" s="33"/>
      <c r="D45" s="33"/>
      <c r="E45" s="34"/>
      <c r="F45" s="34"/>
      <c r="G45" s="35"/>
      <c r="H45" s="42"/>
      <c r="I45" s="42"/>
      <c r="J45" s="42"/>
      <c r="K45" s="42"/>
      <c r="L45" s="34"/>
      <c r="M45" s="34"/>
      <c r="N45" s="36">
        <f t="shared" si="11"/>
        <v>0</v>
      </c>
      <c r="O45" s="36">
        <f t="shared" si="12"/>
        <v>0</v>
      </c>
      <c r="P45" s="37">
        <f t="shared" si="5"/>
        <v>0</v>
      </c>
      <c r="Q45" s="37">
        <f t="shared" si="6"/>
        <v>0</v>
      </c>
      <c r="R45" s="38">
        <f t="shared" si="13"/>
        <v>0</v>
      </c>
      <c r="S45" s="38">
        <f t="shared" si="14"/>
        <v>0</v>
      </c>
      <c r="T45" s="39">
        <f>IF(OR(E45="QS",B45=""),0,
VLOOKUP($S45,附表3_火險100RP颱洪非比例層調整係數!$B:$AF,MATCH($D45&amp;"a",附表3_火險100RP颱洪非比例層調整係數!$1:$1,0)-1,FALSE)
-IF($R45-1&lt;=0,0,VLOOKUP($R45-1,附表3_火險100RP颱洪非比例層調整係數!$B:$AF,MATCH($D45&amp;"a",附表3_火險100RP颱洪非比例層調整係數!$1:$1,0)-1,FALSE))
-VLOOKUP($S45,附表3_火險100RP颱洪非比例層調整係數!$B:$AF,MATCH($D45,附表3_火險100RP颱洪非比例層調整係數!$1:$1,0)-1,FALSE)*(S45/100-M45/G45)*100
-VLOOKUP($R45,附表3_火險100RP颱洪非比例層調整係數!$B:$AF,MATCH($D45,附表3_火險100RP颱洪非比例層調整係數!$1:$1,0)-1,FALSE)*(1-(R45/100-L45/G45)*100)
)</f>
        <v>0</v>
      </c>
      <c r="U45" s="39">
        <f>IF(OR(E45="QS",B45=""),0,
IF(C45="F",VLOOKUP($S45,附表3_火險200RP颱洪非比例層調整係數!$B:$AF,MATCH($D45&amp;"a",附表3_火險200RP颱洪非比例層調整係數!$1:$1,0)-1,FALSE)
-IF($R45-1&lt;=0,0,VLOOKUP($R45-1,附表3_火險200RP颱洪非比例層調整係數!$B:$AF,MATCH($D45&amp;"a",附表3_火險200RP颱洪非比例層調整係數!$1:$1,0)-1,FALSE))
-VLOOKUP($S45,附表3_火險200RP颱洪非比例層調整係數!$B:$AF,MATCH($D45,附表3_火險200RP颱洪非比例層調整係數!$1:$1,0)-1,FALSE)*(S45/100-M45/G45)*100
-VLOOKUP($R45,附表3_火險200RP颱洪非比例層調整係數!$B:$AF,MATCH($D45,附表3_火險200RP颱洪非比例層調整係數!$1:$1,0)-1,FALSE)*(1-(R45/100-L45/G45)*100),
IF(C45="E1",VLOOKUP($S45,附表3_工程險200RP颱洪非比例層調整係數!$B$1:$AF$101,MATCH($D45&amp;"a",附表3_工程險200RP颱洪非比例層調整係數!$1:$1,0)-1,FALSE)
-IF($R45-1&lt;=0,0,VLOOKUP($R45-1,附表3_工程險200RP颱洪非比例層調整係數!$B$1:$AF$101,MATCH($D45&amp;"a",附表3_工程險200RP颱洪非比例層調整係數!$1:$1,0)-1,FALSE))
-VLOOKUP($S45,附表3_工程險200RP颱洪非比例層調整係數!$B$1:$AF$101,MATCH($D45,附表3_工程險200RP颱洪非比例層調整係數!$1:$1,0)-1,FALSE)*(S45/100-M45/G45)*100
-VLOOKUP($R45,附表3_工程險200RP颱洪非比例層調整係數!$B$1:$AF$101,MATCH($D45,附表3_工程險200RP颱洪非比例層調整係數!$1:$1,0)-1,FALSE)*(1-(R45/100-L45/G45)*100),
IF(C45="E2",VLOOKUP($S45,附表3_工程險200RP颱洪非比例層調整係數!$B$111:$AF$211,MATCH($D45&amp;"a",附表3_工程險200RP颱洪非比例層調整係數!$1:$1,0)-1,FALSE)
-IF($R45-1&lt;=0,0,VLOOKUP($R45-1,附表3_工程險200RP颱洪非比例層調整係數!$B$111:$AF$211,MATCH($D45&amp;"a",附表3_工程險200RP颱洪非比例層調整係數!$1:$1,0)-1,FALSE))
-VLOOKUP($S45,附表3_工程險200RP颱洪非比例層調整係數!$B$111:$AF$211,MATCH($D45,附表3_工程險200RP颱洪非比例層調整係數!$1:$1,0)-1,FALSE)*(S45/100-M45/G45)*100
-VLOOKUP($R45,附表3_工程險200RP颱洪非比例層調整係數!$B$111:$AF$211,MATCH($D45,附表3_工程險200RP颱洪非比例層調整係數!$1:$1,0)-1,FALSE)*(1-(R45/100-L45/G45)*100),0))))</f>
        <v>0</v>
      </c>
      <c r="V45" s="40">
        <f t="shared" si="7"/>
        <v>0</v>
      </c>
      <c r="W45" s="40">
        <f t="shared" si="8"/>
        <v>0</v>
      </c>
      <c r="X45" s="40">
        <f t="shared" si="9"/>
        <v>0</v>
      </c>
      <c r="Y45" s="40">
        <f t="shared" si="10"/>
        <v>0</v>
      </c>
    </row>
    <row r="46" spans="1:25" x14ac:dyDescent="0.25">
      <c r="A46" s="32" t="str">
        <f t="shared" si="4"/>
        <v/>
      </c>
      <c r="B46" s="33"/>
      <c r="C46" s="33"/>
      <c r="D46" s="33"/>
      <c r="E46" s="34"/>
      <c r="F46" s="34"/>
      <c r="G46" s="35"/>
      <c r="H46" s="42"/>
      <c r="I46" s="42"/>
      <c r="J46" s="42"/>
      <c r="K46" s="42"/>
      <c r="L46" s="34"/>
      <c r="M46" s="34"/>
      <c r="N46" s="36">
        <f t="shared" si="11"/>
        <v>0</v>
      </c>
      <c r="O46" s="36">
        <f t="shared" si="12"/>
        <v>0</v>
      </c>
      <c r="P46" s="37">
        <f t="shared" si="5"/>
        <v>0</v>
      </c>
      <c r="Q46" s="37">
        <f t="shared" si="6"/>
        <v>0</v>
      </c>
      <c r="R46" s="38">
        <f t="shared" si="13"/>
        <v>0</v>
      </c>
      <c r="S46" s="38">
        <f t="shared" si="14"/>
        <v>0</v>
      </c>
      <c r="T46" s="39">
        <f>IF(OR(E46="QS",B46=""),0,
VLOOKUP($S46,附表3_火險100RP颱洪非比例層調整係數!$B:$AF,MATCH($D46&amp;"a",附表3_火險100RP颱洪非比例層調整係數!$1:$1,0)-1,FALSE)
-IF($R46-1&lt;=0,0,VLOOKUP($R46-1,附表3_火險100RP颱洪非比例層調整係數!$B:$AF,MATCH($D46&amp;"a",附表3_火險100RP颱洪非比例層調整係數!$1:$1,0)-1,FALSE))
-VLOOKUP($S46,附表3_火險100RP颱洪非比例層調整係數!$B:$AF,MATCH($D46,附表3_火險100RP颱洪非比例層調整係數!$1:$1,0)-1,FALSE)*(S46/100-M46/G46)*100
-VLOOKUP($R46,附表3_火險100RP颱洪非比例層調整係數!$B:$AF,MATCH($D46,附表3_火險100RP颱洪非比例層調整係數!$1:$1,0)-1,FALSE)*(1-(R46/100-L46/G46)*100)
)</f>
        <v>0</v>
      </c>
      <c r="U46" s="39">
        <f>IF(OR(E46="QS",B46=""),0,
IF(C46="F",VLOOKUP($S46,附表3_火險200RP颱洪非比例層調整係數!$B:$AF,MATCH($D46&amp;"a",附表3_火險200RP颱洪非比例層調整係數!$1:$1,0)-1,FALSE)
-IF($R46-1&lt;=0,0,VLOOKUP($R46-1,附表3_火險200RP颱洪非比例層調整係數!$B:$AF,MATCH($D46&amp;"a",附表3_火險200RP颱洪非比例層調整係數!$1:$1,0)-1,FALSE))
-VLOOKUP($S46,附表3_火險200RP颱洪非比例層調整係數!$B:$AF,MATCH($D46,附表3_火險200RP颱洪非比例層調整係數!$1:$1,0)-1,FALSE)*(S46/100-M46/G46)*100
-VLOOKUP($R46,附表3_火險200RP颱洪非比例層調整係數!$B:$AF,MATCH($D46,附表3_火險200RP颱洪非比例層調整係數!$1:$1,0)-1,FALSE)*(1-(R46/100-L46/G46)*100),
IF(C46="E1",VLOOKUP($S46,附表3_工程險200RP颱洪非比例層調整係數!$B$1:$AF$101,MATCH($D46&amp;"a",附表3_工程險200RP颱洪非比例層調整係數!$1:$1,0)-1,FALSE)
-IF($R46-1&lt;=0,0,VLOOKUP($R46-1,附表3_工程險200RP颱洪非比例層調整係數!$B$1:$AF$101,MATCH($D46&amp;"a",附表3_工程險200RP颱洪非比例層調整係數!$1:$1,0)-1,FALSE))
-VLOOKUP($S46,附表3_工程險200RP颱洪非比例層調整係數!$B$1:$AF$101,MATCH($D46,附表3_工程險200RP颱洪非比例層調整係數!$1:$1,0)-1,FALSE)*(S46/100-M46/G46)*100
-VLOOKUP($R46,附表3_工程險200RP颱洪非比例層調整係數!$B$1:$AF$101,MATCH($D46,附表3_工程險200RP颱洪非比例層調整係數!$1:$1,0)-1,FALSE)*(1-(R46/100-L46/G46)*100),
IF(C46="E2",VLOOKUP($S46,附表3_工程險200RP颱洪非比例層調整係數!$B$111:$AF$211,MATCH($D46&amp;"a",附表3_工程險200RP颱洪非比例層調整係數!$1:$1,0)-1,FALSE)
-IF($R46-1&lt;=0,0,VLOOKUP($R46-1,附表3_工程險200RP颱洪非比例層調整係數!$B$111:$AF$211,MATCH($D46&amp;"a",附表3_工程險200RP颱洪非比例層調整係數!$1:$1,0)-1,FALSE))
-VLOOKUP($S46,附表3_工程險200RP颱洪非比例層調整係數!$B$111:$AF$211,MATCH($D46,附表3_工程險200RP颱洪非比例層調整係數!$1:$1,0)-1,FALSE)*(S46/100-M46/G46)*100
-VLOOKUP($R46,附表3_工程險200RP颱洪非比例層調整係數!$B$111:$AF$211,MATCH($D46,附表3_工程險200RP颱洪非比例層調整係數!$1:$1,0)-1,FALSE)*(1-(R46/100-L46/G46)*100),0))))</f>
        <v>0</v>
      </c>
      <c r="V46" s="40">
        <f t="shared" si="7"/>
        <v>0</v>
      </c>
      <c r="W46" s="40">
        <f t="shared" si="8"/>
        <v>0</v>
      </c>
      <c r="X46" s="40">
        <f t="shared" si="9"/>
        <v>0</v>
      </c>
      <c r="Y46" s="40">
        <f t="shared" si="10"/>
        <v>0</v>
      </c>
    </row>
    <row r="47" spans="1:25" x14ac:dyDescent="0.25">
      <c r="A47" s="32" t="str">
        <f t="shared" si="4"/>
        <v/>
      </c>
      <c r="B47" s="33"/>
      <c r="C47" s="33"/>
      <c r="D47" s="33"/>
      <c r="E47" s="34"/>
      <c r="F47" s="34"/>
      <c r="G47" s="35"/>
      <c r="H47" s="42"/>
      <c r="I47" s="42"/>
      <c r="J47" s="42"/>
      <c r="K47" s="42"/>
      <c r="L47" s="34"/>
      <c r="M47" s="34"/>
      <c r="N47" s="36">
        <f t="shared" si="11"/>
        <v>0</v>
      </c>
      <c r="O47" s="36">
        <f t="shared" si="12"/>
        <v>0</v>
      </c>
      <c r="P47" s="37">
        <f t="shared" si="5"/>
        <v>0</v>
      </c>
      <c r="Q47" s="37">
        <f t="shared" si="6"/>
        <v>0</v>
      </c>
      <c r="R47" s="38">
        <f t="shared" si="13"/>
        <v>0</v>
      </c>
      <c r="S47" s="38">
        <f t="shared" si="14"/>
        <v>0</v>
      </c>
      <c r="T47" s="39">
        <f>IF(OR(E47="QS",B47=""),0,
VLOOKUP($S47,附表3_火險100RP颱洪非比例層調整係數!$B:$AF,MATCH($D47&amp;"a",附表3_火險100RP颱洪非比例層調整係數!$1:$1,0)-1,FALSE)
-IF($R47-1&lt;=0,0,VLOOKUP($R47-1,附表3_火險100RP颱洪非比例層調整係數!$B:$AF,MATCH($D47&amp;"a",附表3_火險100RP颱洪非比例層調整係數!$1:$1,0)-1,FALSE))
-VLOOKUP($S47,附表3_火險100RP颱洪非比例層調整係數!$B:$AF,MATCH($D47,附表3_火險100RP颱洪非比例層調整係數!$1:$1,0)-1,FALSE)*(S47/100-M47/G47)*100
-VLOOKUP($R47,附表3_火險100RP颱洪非比例層調整係數!$B:$AF,MATCH($D47,附表3_火險100RP颱洪非比例層調整係數!$1:$1,0)-1,FALSE)*(1-(R47/100-L47/G47)*100)
)</f>
        <v>0</v>
      </c>
      <c r="U47" s="39">
        <f>IF(OR(E47="QS",B47=""),0,
IF(C47="F",VLOOKUP($S47,附表3_火險200RP颱洪非比例層調整係數!$B:$AF,MATCH($D47&amp;"a",附表3_火險200RP颱洪非比例層調整係數!$1:$1,0)-1,FALSE)
-IF($R47-1&lt;=0,0,VLOOKUP($R47-1,附表3_火險200RP颱洪非比例層調整係數!$B:$AF,MATCH($D47&amp;"a",附表3_火險200RP颱洪非比例層調整係數!$1:$1,0)-1,FALSE))
-VLOOKUP($S47,附表3_火險200RP颱洪非比例層調整係數!$B:$AF,MATCH($D47,附表3_火險200RP颱洪非比例層調整係數!$1:$1,0)-1,FALSE)*(S47/100-M47/G47)*100
-VLOOKUP($R47,附表3_火險200RP颱洪非比例層調整係數!$B:$AF,MATCH($D47,附表3_火險200RP颱洪非比例層調整係數!$1:$1,0)-1,FALSE)*(1-(R47/100-L47/G47)*100),
IF(C47="E1",VLOOKUP($S47,附表3_工程險200RP颱洪非比例層調整係數!$B$1:$AF$101,MATCH($D47&amp;"a",附表3_工程險200RP颱洪非比例層調整係數!$1:$1,0)-1,FALSE)
-IF($R47-1&lt;=0,0,VLOOKUP($R47-1,附表3_工程險200RP颱洪非比例層調整係數!$B$1:$AF$101,MATCH($D47&amp;"a",附表3_工程險200RP颱洪非比例層調整係數!$1:$1,0)-1,FALSE))
-VLOOKUP($S47,附表3_工程險200RP颱洪非比例層調整係數!$B$1:$AF$101,MATCH($D47,附表3_工程險200RP颱洪非比例層調整係數!$1:$1,0)-1,FALSE)*(S47/100-M47/G47)*100
-VLOOKUP($R47,附表3_工程險200RP颱洪非比例層調整係數!$B$1:$AF$101,MATCH($D47,附表3_工程險200RP颱洪非比例層調整係數!$1:$1,0)-1,FALSE)*(1-(R47/100-L47/G47)*100),
IF(C47="E2",VLOOKUP($S47,附表3_工程險200RP颱洪非比例層調整係數!$B$111:$AF$211,MATCH($D47&amp;"a",附表3_工程險200RP颱洪非比例層調整係數!$1:$1,0)-1,FALSE)
-IF($R47-1&lt;=0,0,VLOOKUP($R47-1,附表3_工程險200RP颱洪非比例層調整係數!$B$111:$AF$211,MATCH($D47&amp;"a",附表3_工程險200RP颱洪非比例層調整係數!$1:$1,0)-1,FALSE))
-VLOOKUP($S47,附表3_工程險200RP颱洪非比例層調整係數!$B$111:$AF$211,MATCH($D47,附表3_工程險200RP颱洪非比例層調整係數!$1:$1,0)-1,FALSE)*(S47/100-M47/G47)*100
-VLOOKUP($R47,附表3_工程險200RP颱洪非比例層調整係數!$B$111:$AF$211,MATCH($D47,附表3_工程險200RP颱洪非比例層調整係數!$1:$1,0)-1,FALSE)*(1-(R47/100-L47/G47)*100),0))))</f>
        <v>0</v>
      </c>
      <c r="V47" s="40">
        <f t="shared" si="7"/>
        <v>0</v>
      </c>
      <c r="W47" s="40">
        <f t="shared" si="8"/>
        <v>0</v>
      </c>
      <c r="X47" s="40">
        <f t="shared" si="9"/>
        <v>0</v>
      </c>
      <c r="Y47" s="40">
        <f t="shared" si="10"/>
        <v>0</v>
      </c>
    </row>
    <row r="48" spans="1:25" x14ac:dyDescent="0.25">
      <c r="A48" s="32" t="str">
        <f t="shared" si="4"/>
        <v/>
      </c>
      <c r="B48" s="33"/>
      <c r="C48" s="33"/>
      <c r="D48" s="33"/>
      <c r="E48" s="34"/>
      <c r="F48" s="34"/>
      <c r="G48" s="35"/>
      <c r="H48" s="42"/>
      <c r="I48" s="42"/>
      <c r="J48" s="42"/>
      <c r="K48" s="42"/>
      <c r="L48" s="34"/>
      <c r="M48" s="34"/>
      <c r="N48" s="36">
        <f t="shared" si="11"/>
        <v>0</v>
      </c>
      <c r="O48" s="36">
        <f t="shared" si="12"/>
        <v>0</v>
      </c>
      <c r="P48" s="37">
        <f t="shared" si="5"/>
        <v>0</v>
      </c>
      <c r="Q48" s="37">
        <f t="shared" si="6"/>
        <v>0</v>
      </c>
      <c r="R48" s="38">
        <f t="shared" si="13"/>
        <v>0</v>
      </c>
      <c r="S48" s="38">
        <f t="shared" si="14"/>
        <v>0</v>
      </c>
      <c r="T48" s="39">
        <f>IF(OR(E48="QS",B48=""),0,
VLOOKUP($S48,附表3_火險100RP颱洪非比例層調整係數!$B:$AF,MATCH($D48&amp;"a",附表3_火險100RP颱洪非比例層調整係數!$1:$1,0)-1,FALSE)
-IF($R48-1&lt;=0,0,VLOOKUP($R48-1,附表3_火險100RP颱洪非比例層調整係數!$B:$AF,MATCH($D48&amp;"a",附表3_火險100RP颱洪非比例層調整係數!$1:$1,0)-1,FALSE))
-VLOOKUP($S48,附表3_火險100RP颱洪非比例層調整係數!$B:$AF,MATCH($D48,附表3_火險100RP颱洪非比例層調整係數!$1:$1,0)-1,FALSE)*(S48/100-M48/G48)*100
-VLOOKUP($R48,附表3_火險100RP颱洪非比例層調整係數!$B:$AF,MATCH($D48,附表3_火險100RP颱洪非比例層調整係數!$1:$1,0)-1,FALSE)*(1-(R48/100-L48/G48)*100)
)</f>
        <v>0</v>
      </c>
      <c r="U48" s="39">
        <f>IF(OR(E48="QS",B48=""),0,
IF(C48="F",VLOOKUP($S48,附表3_火險200RP颱洪非比例層調整係數!$B:$AF,MATCH($D48&amp;"a",附表3_火險200RP颱洪非比例層調整係數!$1:$1,0)-1,FALSE)
-IF($R48-1&lt;=0,0,VLOOKUP($R48-1,附表3_火險200RP颱洪非比例層調整係數!$B:$AF,MATCH($D48&amp;"a",附表3_火險200RP颱洪非比例層調整係數!$1:$1,0)-1,FALSE))
-VLOOKUP($S48,附表3_火險200RP颱洪非比例層調整係數!$B:$AF,MATCH($D48,附表3_火險200RP颱洪非比例層調整係數!$1:$1,0)-1,FALSE)*(S48/100-M48/G48)*100
-VLOOKUP($R48,附表3_火險200RP颱洪非比例層調整係數!$B:$AF,MATCH($D48,附表3_火險200RP颱洪非比例層調整係數!$1:$1,0)-1,FALSE)*(1-(R48/100-L48/G48)*100),
IF(C48="E1",VLOOKUP($S48,附表3_工程險200RP颱洪非比例層調整係數!$B$1:$AF$101,MATCH($D48&amp;"a",附表3_工程險200RP颱洪非比例層調整係數!$1:$1,0)-1,FALSE)
-IF($R48-1&lt;=0,0,VLOOKUP($R48-1,附表3_工程險200RP颱洪非比例層調整係數!$B$1:$AF$101,MATCH($D48&amp;"a",附表3_工程險200RP颱洪非比例層調整係數!$1:$1,0)-1,FALSE))
-VLOOKUP($S48,附表3_工程險200RP颱洪非比例層調整係數!$B$1:$AF$101,MATCH($D48,附表3_工程險200RP颱洪非比例層調整係數!$1:$1,0)-1,FALSE)*(S48/100-M48/G48)*100
-VLOOKUP($R48,附表3_工程險200RP颱洪非比例層調整係數!$B$1:$AF$101,MATCH($D48,附表3_工程險200RP颱洪非比例層調整係數!$1:$1,0)-1,FALSE)*(1-(R48/100-L48/G48)*100),
IF(C48="E2",VLOOKUP($S48,附表3_工程險200RP颱洪非比例層調整係數!$B$111:$AF$211,MATCH($D48&amp;"a",附表3_工程險200RP颱洪非比例層調整係數!$1:$1,0)-1,FALSE)
-IF($R48-1&lt;=0,0,VLOOKUP($R48-1,附表3_工程險200RP颱洪非比例層調整係數!$B$111:$AF$211,MATCH($D48&amp;"a",附表3_工程險200RP颱洪非比例層調整係數!$1:$1,0)-1,FALSE))
-VLOOKUP($S48,附表3_工程險200RP颱洪非比例層調整係數!$B$111:$AF$211,MATCH($D48,附表3_工程險200RP颱洪非比例層調整係數!$1:$1,0)-1,FALSE)*(S48/100-M48/G48)*100
-VLOOKUP($R48,附表3_工程險200RP颱洪非比例層調整係數!$B$111:$AF$211,MATCH($D48,附表3_工程險200RP颱洪非比例層調整係數!$1:$1,0)-1,FALSE)*(1-(R48/100-L48/G48)*100),0))))</f>
        <v>0</v>
      </c>
      <c r="V48" s="40">
        <f t="shared" si="7"/>
        <v>0</v>
      </c>
      <c r="W48" s="40">
        <f t="shared" si="8"/>
        <v>0</v>
      </c>
      <c r="X48" s="40">
        <f t="shared" si="9"/>
        <v>0</v>
      </c>
      <c r="Y48" s="40">
        <f t="shared" si="10"/>
        <v>0</v>
      </c>
    </row>
    <row r="49" spans="1:25" x14ac:dyDescent="0.25">
      <c r="A49" s="32" t="str">
        <f t="shared" si="4"/>
        <v/>
      </c>
      <c r="B49" s="33"/>
      <c r="C49" s="33"/>
      <c r="D49" s="33"/>
      <c r="E49" s="34"/>
      <c r="F49" s="34"/>
      <c r="G49" s="35"/>
      <c r="H49" s="42"/>
      <c r="I49" s="42"/>
      <c r="J49" s="42"/>
      <c r="K49" s="42"/>
      <c r="L49" s="34"/>
      <c r="M49" s="34"/>
      <c r="N49" s="36">
        <f t="shared" si="11"/>
        <v>0</v>
      </c>
      <c r="O49" s="36">
        <f t="shared" si="12"/>
        <v>0</v>
      </c>
      <c r="P49" s="37">
        <f t="shared" si="5"/>
        <v>0</v>
      </c>
      <c r="Q49" s="37">
        <f t="shared" si="6"/>
        <v>0</v>
      </c>
      <c r="R49" s="38">
        <f t="shared" si="13"/>
        <v>0</v>
      </c>
      <c r="S49" s="38">
        <f t="shared" si="14"/>
        <v>0</v>
      </c>
      <c r="T49" s="39">
        <f>IF(OR(E49="QS",B49=""),0,
VLOOKUP($S49,附表3_火險100RP颱洪非比例層調整係數!$B:$AF,MATCH($D49&amp;"a",附表3_火險100RP颱洪非比例層調整係數!$1:$1,0)-1,FALSE)
-IF($R49-1&lt;=0,0,VLOOKUP($R49-1,附表3_火險100RP颱洪非比例層調整係數!$B:$AF,MATCH($D49&amp;"a",附表3_火險100RP颱洪非比例層調整係數!$1:$1,0)-1,FALSE))
-VLOOKUP($S49,附表3_火險100RP颱洪非比例層調整係數!$B:$AF,MATCH($D49,附表3_火險100RP颱洪非比例層調整係數!$1:$1,0)-1,FALSE)*(S49/100-M49/G49)*100
-VLOOKUP($R49,附表3_火險100RP颱洪非比例層調整係數!$B:$AF,MATCH($D49,附表3_火險100RP颱洪非比例層調整係數!$1:$1,0)-1,FALSE)*(1-(R49/100-L49/G49)*100)
)</f>
        <v>0</v>
      </c>
      <c r="U49" s="39">
        <f>IF(OR(E49="QS",B49=""),0,
IF(C49="F",VLOOKUP($S49,附表3_火險200RP颱洪非比例層調整係數!$B:$AF,MATCH($D49&amp;"a",附表3_火險200RP颱洪非比例層調整係數!$1:$1,0)-1,FALSE)
-IF($R49-1&lt;=0,0,VLOOKUP($R49-1,附表3_火險200RP颱洪非比例層調整係數!$B:$AF,MATCH($D49&amp;"a",附表3_火險200RP颱洪非比例層調整係數!$1:$1,0)-1,FALSE))
-VLOOKUP($S49,附表3_火險200RP颱洪非比例層調整係數!$B:$AF,MATCH($D49,附表3_火險200RP颱洪非比例層調整係數!$1:$1,0)-1,FALSE)*(S49/100-M49/G49)*100
-VLOOKUP($R49,附表3_火險200RP颱洪非比例層調整係數!$B:$AF,MATCH($D49,附表3_火險200RP颱洪非比例層調整係數!$1:$1,0)-1,FALSE)*(1-(R49/100-L49/G49)*100),
IF(C49="E1",VLOOKUP($S49,附表3_工程險200RP颱洪非比例層調整係數!$B$1:$AF$101,MATCH($D49&amp;"a",附表3_工程險200RP颱洪非比例層調整係數!$1:$1,0)-1,FALSE)
-IF($R49-1&lt;=0,0,VLOOKUP($R49-1,附表3_工程險200RP颱洪非比例層調整係數!$B$1:$AF$101,MATCH($D49&amp;"a",附表3_工程險200RP颱洪非比例層調整係數!$1:$1,0)-1,FALSE))
-VLOOKUP($S49,附表3_工程險200RP颱洪非比例層調整係數!$B$1:$AF$101,MATCH($D49,附表3_工程險200RP颱洪非比例層調整係數!$1:$1,0)-1,FALSE)*(S49/100-M49/G49)*100
-VLOOKUP($R49,附表3_工程險200RP颱洪非比例層調整係數!$B$1:$AF$101,MATCH($D49,附表3_工程險200RP颱洪非比例層調整係數!$1:$1,0)-1,FALSE)*(1-(R49/100-L49/G49)*100),
IF(C49="E2",VLOOKUP($S49,附表3_工程險200RP颱洪非比例層調整係數!$B$111:$AF$211,MATCH($D49&amp;"a",附表3_工程險200RP颱洪非比例層調整係數!$1:$1,0)-1,FALSE)
-IF($R49-1&lt;=0,0,VLOOKUP($R49-1,附表3_工程險200RP颱洪非比例層調整係數!$B$111:$AF$211,MATCH($D49&amp;"a",附表3_工程險200RP颱洪非比例層調整係數!$1:$1,0)-1,FALSE))
-VLOOKUP($S49,附表3_工程險200RP颱洪非比例層調整係數!$B$111:$AF$211,MATCH($D49,附表3_工程險200RP颱洪非比例層調整係數!$1:$1,0)-1,FALSE)*(S49/100-M49/G49)*100
-VLOOKUP($R49,附表3_工程險200RP颱洪非比例層調整係數!$B$111:$AF$211,MATCH($D49,附表3_工程險200RP颱洪非比例層調整係數!$1:$1,0)-1,FALSE)*(1-(R49/100-L49/G49)*100),0))))</f>
        <v>0</v>
      </c>
      <c r="V49" s="40">
        <f t="shared" si="7"/>
        <v>0</v>
      </c>
      <c r="W49" s="40">
        <f t="shared" si="8"/>
        <v>0</v>
      </c>
      <c r="X49" s="40">
        <f t="shared" si="9"/>
        <v>0</v>
      </c>
      <c r="Y49" s="40">
        <f t="shared" si="10"/>
        <v>0</v>
      </c>
    </row>
    <row r="50" spans="1:25" x14ac:dyDescent="0.25">
      <c r="A50" s="32" t="str">
        <f t="shared" si="4"/>
        <v/>
      </c>
      <c r="B50" s="33"/>
      <c r="C50" s="33"/>
      <c r="D50" s="33"/>
      <c r="E50" s="34"/>
      <c r="F50" s="34"/>
      <c r="G50" s="35"/>
      <c r="H50" s="42"/>
      <c r="I50" s="42"/>
      <c r="J50" s="42"/>
      <c r="K50" s="42"/>
      <c r="L50" s="34"/>
      <c r="M50" s="34"/>
      <c r="N50" s="36">
        <f t="shared" si="11"/>
        <v>0</v>
      </c>
      <c r="O50" s="36">
        <f t="shared" si="12"/>
        <v>0</v>
      </c>
      <c r="P50" s="37">
        <f t="shared" si="5"/>
        <v>0</v>
      </c>
      <c r="Q50" s="37">
        <f t="shared" si="6"/>
        <v>0</v>
      </c>
      <c r="R50" s="38">
        <f t="shared" si="13"/>
        <v>0</v>
      </c>
      <c r="S50" s="38">
        <f t="shared" si="14"/>
        <v>0</v>
      </c>
      <c r="T50" s="39">
        <f>IF(OR(E50="QS",B50=""),0,
VLOOKUP($S50,附表3_火險100RP颱洪非比例層調整係數!$B:$AF,MATCH($D50&amp;"a",附表3_火險100RP颱洪非比例層調整係數!$1:$1,0)-1,FALSE)
-IF($R50-1&lt;=0,0,VLOOKUP($R50-1,附表3_火險100RP颱洪非比例層調整係數!$B:$AF,MATCH($D50&amp;"a",附表3_火險100RP颱洪非比例層調整係數!$1:$1,0)-1,FALSE))
-VLOOKUP($S50,附表3_火險100RP颱洪非比例層調整係數!$B:$AF,MATCH($D50,附表3_火險100RP颱洪非比例層調整係數!$1:$1,0)-1,FALSE)*(S50/100-M50/G50)*100
-VLOOKUP($R50,附表3_火險100RP颱洪非比例層調整係數!$B:$AF,MATCH($D50,附表3_火險100RP颱洪非比例層調整係數!$1:$1,0)-1,FALSE)*(1-(R50/100-L50/G50)*100)
)</f>
        <v>0</v>
      </c>
      <c r="U50" s="39">
        <f>IF(OR(E50="QS",B50=""),0,
IF(C50="F",VLOOKUP($S50,附表3_火險200RP颱洪非比例層調整係數!$B:$AF,MATCH($D50&amp;"a",附表3_火險200RP颱洪非比例層調整係數!$1:$1,0)-1,FALSE)
-IF($R50-1&lt;=0,0,VLOOKUP($R50-1,附表3_火險200RP颱洪非比例層調整係數!$B:$AF,MATCH($D50&amp;"a",附表3_火險200RP颱洪非比例層調整係數!$1:$1,0)-1,FALSE))
-VLOOKUP($S50,附表3_火險200RP颱洪非比例層調整係數!$B:$AF,MATCH($D50,附表3_火險200RP颱洪非比例層調整係數!$1:$1,0)-1,FALSE)*(S50/100-M50/G50)*100
-VLOOKUP($R50,附表3_火險200RP颱洪非比例層調整係數!$B:$AF,MATCH($D50,附表3_火險200RP颱洪非比例層調整係數!$1:$1,0)-1,FALSE)*(1-(R50/100-L50/G50)*100),
IF(C50="E1",VLOOKUP($S50,附表3_工程險200RP颱洪非比例層調整係數!$B$1:$AF$101,MATCH($D50&amp;"a",附表3_工程險200RP颱洪非比例層調整係數!$1:$1,0)-1,FALSE)
-IF($R50-1&lt;=0,0,VLOOKUP($R50-1,附表3_工程險200RP颱洪非比例層調整係數!$B$1:$AF$101,MATCH($D50&amp;"a",附表3_工程險200RP颱洪非比例層調整係數!$1:$1,0)-1,FALSE))
-VLOOKUP($S50,附表3_工程險200RP颱洪非比例層調整係數!$B$1:$AF$101,MATCH($D50,附表3_工程險200RP颱洪非比例層調整係數!$1:$1,0)-1,FALSE)*(S50/100-M50/G50)*100
-VLOOKUP($R50,附表3_工程險200RP颱洪非比例層調整係數!$B$1:$AF$101,MATCH($D50,附表3_工程險200RP颱洪非比例層調整係數!$1:$1,0)-1,FALSE)*(1-(R50/100-L50/G50)*100),
IF(C50="E2",VLOOKUP($S50,附表3_工程險200RP颱洪非比例層調整係數!$B$111:$AF$211,MATCH($D50&amp;"a",附表3_工程險200RP颱洪非比例層調整係數!$1:$1,0)-1,FALSE)
-IF($R50-1&lt;=0,0,VLOOKUP($R50-1,附表3_工程險200RP颱洪非比例層調整係數!$B$111:$AF$211,MATCH($D50&amp;"a",附表3_工程險200RP颱洪非比例層調整係數!$1:$1,0)-1,FALSE))
-VLOOKUP($S50,附表3_工程險200RP颱洪非比例層調整係數!$B$111:$AF$211,MATCH($D50,附表3_工程險200RP颱洪非比例層調整係數!$1:$1,0)-1,FALSE)*(S50/100-M50/G50)*100
-VLOOKUP($R50,附表3_工程險200RP颱洪非比例層調整係數!$B$111:$AF$211,MATCH($D50,附表3_工程險200RP颱洪非比例層調整係數!$1:$1,0)-1,FALSE)*(1-(R50/100-L50/G50)*100),0))))</f>
        <v>0</v>
      </c>
      <c r="V50" s="40">
        <f t="shared" si="7"/>
        <v>0</v>
      </c>
      <c r="W50" s="40">
        <f t="shared" si="8"/>
        <v>0</v>
      </c>
      <c r="X50" s="40">
        <f t="shared" si="9"/>
        <v>0</v>
      </c>
      <c r="Y50" s="40">
        <f t="shared" si="10"/>
        <v>0</v>
      </c>
    </row>
    <row r="51" spans="1:25" x14ac:dyDescent="0.25">
      <c r="A51" s="32" t="str">
        <f t="shared" si="4"/>
        <v/>
      </c>
      <c r="B51" s="33"/>
      <c r="C51" s="33"/>
      <c r="D51" s="33"/>
      <c r="E51" s="34"/>
      <c r="F51" s="34"/>
      <c r="G51" s="35"/>
      <c r="H51" s="42"/>
      <c r="I51" s="42"/>
      <c r="J51" s="42"/>
      <c r="K51" s="42"/>
      <c r="L51" s="34"/>
      <c r="M51" s="34"/>
      <c r="N51" s="36">
        <f t="shared" si="11"/>
        <v>0</v>
      </c>
      <c r="O51" s="36">
        <f t="shared" si="12"/>
        <v>0</v>
      </c>
      <c r="P51" s="37">
        <f t="shared" si="5"/>
        <v>0</v>
      </c>
      <c r="Q51" s="37">
        <f t="shared" si="6"/>
        <v>0</v>
      </c>
      <c r="R51" s="38">
        <f t="shared" si="13"/>
        <v>0</v>
      </c>
      <c r="S51" s="38">
        <f t="shared" si="14"/>
        <v>0</v>
      </c>
      <c r="T51" s="39">
        <f>IF(OR(E51="QS",B51=""),0,
VLOOKUP($S51,附表3_火險100RP颱洪非比例層調整係數!$B:$AF,MATCH($D51&amp;"a",附表3_火險100RP颱洪非比例層調整係數!$1:$1,0)-1,FALSE)
-IF($R51-1&lt;=0,0,VLOOKUP($R51-1,附表3_火險100RP颱洪非比例層調整係數!$B:$AF,MATCH($D51&amp;"a",附表3_火險100RP颱洪非比例層調整係數!$1:$1,0)-1,FALSE))
-VLOOKUP($S51,附表3_火險100RP颱洪非比例層調整係數!$B:$AF,MATCH($D51,附表3_火險100RP颱洪非比例層調整係數!$1:$1,0)-1,FALSE)*(S51/100-M51/G51)*100
-VLOOKUP($R51,附表3_火險100RP颱洪非比例層調整係數!$B:$AF,MATCH($D51,附表3_火險100RP颱洪非比例層調整係數!$1:$1,0)-1,FALSE)*(1-(R51/100-L51/G51)*100)
)</f>
        <v>0</v>
      </c>
      <c r="U51" s="39">
        <f>IF(OR(E51="QS",B51=""),0,
IF(C51="F",VLOOKUP($S51,附表3_火險200RP颱洪非比例層調整係數!$B:$AF,MATCH($D51&amp;"a",附表3_火險200RP颱洪非比例層調整係數!$1:$1,0)-1,FALSE)
-IF($R51-1&lt;=0,0,VLOOKUP($R51-1,附表3_火險200RP颱洪非比例層調整係數!$B:$AF,MATCH($D51&amp;"a",附表3_火險200RP颱洪非比例層調整係數!$1:$1,0)-1,FALSE))
-VLOOKUP($S51,附表3_火險200RP颱洪非比例層調整係數!$B:$AF,MATCH($D51,附表3_火險200RP颱洪非比例層調整係數!$1:$1,0)-1,FALSE)*(S51/100-M51/G51)*100
-VLOOKUP($R51,附表3_火險200RP颱洪非比例層調整係數!$B:$AF,MATCH($D51,附表3_火險200RP颱洪非比例層調整係數!$1:$1,0)-1,FALSE)*(1-(R51/100-L51/G51)*100),
IF(C51="E1",VLOOKUP($S51,附表3_工程險200RP颱洪非比例層調整係數!$B$1:$AF$101,MATCH($D51&amp;"a",附表3_工程險200RP颱洪非比例層調整係數!$1:$1,0)-1,FALSE)
-IF($R51-1&lt;=0,0,VLOOKUP($R51-1,附表3_工程險200RP颱洪非比例層調整係數!$B$1:$AF$101,MATCH($D51&amp;"a",附表3_工程險200RP颱洪非比例層調整係數!$1:$1,0)-1,FALSE))
-VLOOKUP($S51,附表3_工程險200RP颱洪非比例層調整係數!$B$1:$AF$101,MATCH($D51,附表3_工程險200RP颱洪非比例層調整係數!$1:$1,0)-1,FALSE)*(S51/100-M51/G51)*100
-VLOOKUP($R51,附表3_工程險200RP颱洪非比例層調整係數!$B$1:$AF$101,MATCH($D51,附表3_工程險200RP颱洪非比例層調整係數!$1:$1,0)-1,FALSE)*(1-(R51/100-L51/G51)*100),
IF(C51="E2",VLOOKUP($S51,附表3_工程險200RP颱洪非比例層調整係數!$B$111:$AF$211,MATCH($D51&amp;"a",附表3_工程險200RP颱洪非比例層調整係數!$1:$1,0)-1,FALSE)
-IF($R51-1&lt;=0,0,VLOOKUP($R51-1,附表3_工程險200RP颱洪非比例層調整係數!$B$111:$AF$211,MATCH($D51&amp;"a",附表3_工程險200RP颱洪非比例層調整係數!$1:$1,0)-1,FALSE))
-VLOOKUP($S51,附表3_工程險200RP颱洪非比例層調整係數!$B$111:$AF$211,MATCH($D51,附表3_工程險200RP颱洪非比例層調整係數!$1:$1,0)-1,FALSE)*(S51/100-M51/G51)*100
-VLOOKUP($R51,附表3_工程險200RP颱洪非比例層調整係數!$B$111:$AF$211,MATCH($D51,附表3_工程險200RP颱洪非比例層調整係數!$1:$1,0)-1,FALSE)*(1-(R51/100-L51/G51)*100),0))))</f>
        <v>0</v>
      </c>
      <c r="V51" s="40">
        <f t="shared" si="7"/>
        <v>0</v>
      </c>
      <c r="W51" s="40">
        <f t="shared" si="8"/>
        <v>0</v>
      </c>
      <c r="X51" s="40">
        <f t="shared" si="9"/>
        <v>0</v>
      </c>
      <c r="Y51" s="40">
        <f t="shared" si="10"/>
        <v>0</v>
      </c>
    </row>
    <row r="52" spans="1:25" x14ac:dyDescent="0.25">
      <c r="A52" s="32" t="str">
        <f t="shared" si="4"/>
        <v/>
      </c>
      <c r="B52" s="33"/>
      <c r="C52" s="33"/>
      <c r="D52" s="33"/>
      <c r="E52" s="34"/>
      <c r="F52" s="34"/>
      <c r="G52" s="35"/>
      <c r="H52" s="42"/>
      <c r="I52" s="42"/>
      <c r="J52" s="42"/>
      <c r="K52" s="42"/>
      <c r="L52" s="34"/>
      <c r="M52" s="34"/>
      <c r="N52" s="36">
        <f t="shared" si="11"/>
        <v>0</v>
      </c>
      <c r="O52" s="36">
        <f t="shared" si="12"/>
        <v>0</v>
      </c>
      <c r="P52" s="37">
        <f t="shared" si="5"/>
        <v>0</v>
      </c>
      <c r="Q52" s="37">
        <f t="shared" si="6"/>
        <v>0</v>
      </c>
      <c r="R52" s="38">
        <f t="shared" si="13"/>
        <v>0</v>
      </c>
      <c r="S52" s="38">
        <f t="shared" si="14"/>
        <v>0</v>
      </c>
      <c r="T52" s="39">
        <f>IF(OR(E52="QS",B52=""),0,
VLOOKUP($S52,附表3_火險100RP颱洪非比例層調整係數!$B:$AF,MATCH($D52&amp;"a",附表3_火險100RP颱洪非比例層調整係數!$1:$1,0)-1,FALSE)
-IF($R52-1&lt;=0,0,VLOOKUP($R52-1,附表3_火險100RP颱洪非比例層調整係數!$B:$AF,MATCH($D52&amp;"a",附表3_火險100RP颱洪非比例層調整係數!$1:$1,0)-1,FALSE))
-VLOOKUP($S52,附表3_火險100RP颱洪非比例層調整係數!$B:$AF,MATCH($D52,附表3_火險100RP颱洪非比例層調整係數!$1:$1,0)-1,FALSE)*(S52/100-M52/G52)*100
-VLOOKUP($R52,附表3_火險100RP颱洪非比例層調整係數!$B:$AF,MATCH($D52,附表3_火險100RP颱洪非比例層調整係數!$1:$1,0)-1,FALSE)*(1-(R52/100-L52/G52)*100)
)</f>
        <v>0</v>
      </c>
      <c r="U52" s="39">
        <f>IF(OR(E52="QS",B52=""),0,
IF(C52="F",VLOOKUP($S52,附表3_火險200RP颱洪非比例層調整係數!$B:$AF,MATCH($D52&amp;"a",附表3_火險200RP颱洪非比例層調整係數!$1:$1,0)-1,FALSE)
-IF($R52-1&lt;=0,0,VLOOKUP($R52-1,附表3_火險200RP颱洪非比例層調整係數!$B:$AF,MATCH($D52&amp;"a",附表3_火險200RP颱洪非比例層調整係數!$1:$1,0)-1,FALSE))
-VLOOKUP($S52,附表3_火險200RP颱洪非比例層調整係數!$B:$AF,MATCH($D52,附表3_火險200RP颱洪非比例層調整係數!$1:$1,0)-1,FALSE)*(S52/100-M52/G52)*100
-VLOOKUP($R52,附表3_火險200RP颱洪非比例層調整係數!$B:$AF,MATCH($D52,附表3_火險200RP颱洪非比例層調整係數!$1:$1,0)-1,FALSE)*(1-(R52/100-L52/G52)*100),
IF(C52="E1",VLOOKUP($S52,附表3_工程險200RP颱洪非比例層調整係數!$B$1:$AF$101,MATCH($D52&amp;"a",附表3_工程險200RP颱洪非比例層調整係數!$1:$1,0)-1,FALSE)
-IF($R52-1&lt;=0,0,VLOOKUP($R52-1,附表3_工程險200RP颱洪非比例層調整係數!$B$1:$AF$101,MATCH($D52&amp;"a",附表3_工程險200RP颱洪非比例層調整係數!$1:$1,0)-1,FALSE))
-VLOOKUP($S52,附表3_工程險200RP颱洪非比例層調整係數!$B$1:$AF$101,MATCH($D52,附表3_工程險200RP颱洪非比例層調整係數!$1:$1,0)-1,FALSE)*(S52/100-M52/G52)*100
-VLOOKUP($R52,附表3_工程險200RP颱洪非比例層調整係數!$B$1:$AF$101,MATCH($D52,附表3_工程險200RP颱洪非比例層調整係數!$1:$1,0)-1,FALSE)*(1-(R52/100-L52/G52)*100),
IF(C52="E2",VLOOKUP($S52,附表3_工程險200RP颱洪非比例層調整係數!$B$111:$AF$211,MATCH($D52&amp;"a",附表3_工程險200RP颱洪非比例層調整係數!$1:$1,0)-1,FALSE)
-IF($R52-1&lt;=0,0,VLOOKUP($R52-1,附表3_工程險200RP颱洪非比例層調整係數!$B$111:$AF$211,MATCH($D52&amp;"a",附表3_工程險200RP颱洪非比例層調整係數!$1:$1,0)-1,FALSE))
-VLOOKUP($S52,附表3_工程險200RP颱洪非比例層調整係數!$B$111:$AF$211,MATCH($D52,附表3_工程險200RP颱洪非比例層調整係數!$1:$1,0)-1,FALSE)*(S52/100-M52/G52)*100
-VLOOKUP($R52,附表3_工程險200RP颱洪非比例層調整係數!$B$111:$AF$211,MATCH($D52,附表3_工程險200RP颱洪非比例層調整係數!$1:$1,0)-1,FALSE)*(1-(R52/100-L52/G52)*100),0))))</f>
        <v>0</v>
      </c>
      <c r="V52" s="40">
        <f t="shared" si="7"/>
        <v>0</v>
      </c>
      <c r="W52" s="40">
        <f t="shared" si="8"/>
        <v>0</v>
      </c>
      <c r="X52" s="40">
        <f t="shared" si="9"/>
        <v>0</v>
      </c>
      <c r="Y52" s="40">
        <f t="shared" si="10"/>
        <v>0</v>
      </c>
    </row>
    <row r="53" spans="1:25" x14ac:dyDescent="0.25">
      <c r="A53" s="32" t="str">
        <f t="shared" si="4"/>
        <v/>
      </c>
      <c r="B53" s="33"/>
      <c r="C53" s="33"/>
      <c r="D53" s="33"/>
      <c r="E53" s="34"/>
      <c r="F53" s="34"/>
      <c r="G53" s="35"/>
      <c r="H53" s="42"/>
      <c r="I53" s="42"/>
      <c r="J53" s="42"/>
      <c r="K53" s="42"/>
      <c r="L53" s="34"/>
      <c r="M53" s="34"/>
      <c r="N53" s="36">
        <f t="shared" si="11"/>
        <v>0</v>
      </c>
      <c r="O53" s="36">
        <f t="shared" si="12"/>
        <v>0</v>
      </c>
      <c r="P53" s="37">
        <f t="shared" si="5"/>
        <v>0</v>
      </c>
      <c r="Q53" s="37">
        <f t="shared" si="6"/>
        <v>0</v>
      </c>
      <c r="R53" s="38">
        <f t="shared" si="13"/>
        <v>0</v>
      </c>
      <c r="S53" s="38">
        <f t="shared" si="14"/>
        <v>0</v>
      </c>
      <c r="T53" s="39">
        <f>IF(OR(E53="QS",B53=""),0,
VLOOKUP($S53,附表3_火險100RP颱洪非比例層調整係數!$B:$AF,MATCH($D53&amp;"a",附表3_火險100RP颱洪非比例層調整係數!$1:$1,0)-1,FALSE)
-IF($R53-1&lt;=0,0,VLOOKUP($R53-1,附表3_火險100RP颱洪非比例層調整係數!$B:$AF,MATCH($D53&amp;"a",附表3_火險100RP颱洪非比例層調整係數!$1:$1,0)-1,FALSE))
-VLOOKUP($S53,附表3_火險100RP颱洪非比例層調整係數!$B:$AF,MATCH($D53,附表3_火險100RP颱洪非比例層調整係數!$1:$1,0)-1,FALSE)*(S53/100-M53/G53)*100
-VLOOKUP($R53,附表3_火險100RP颱洪非比例層調整係數!$B:$AF,MATCH($D53,附表3_火險100RP颱洪非比例層調整係數!$1:$1,0)-1,FALSE)*(1-(R53/100-L53/G53)*100)
)</f>
        <v>0</v>
      </c>
      <c r="U53" s="39">
        <f>IF(OR(E53="QS",B53=""),0,
IF(C53="F",VLOOKUP($S53,附表3_火險200RP颱洪非比例層調整係數!$B:$AF,MATCH($D53&amp;"a",附表3_火險200RP颱洪非比例層調整係數!$1:$1,0)-1,FALSE)
-IF($R53-1&lt;=0,0,VLOOKUP($R53-1,附表3_火險200RP颱洪非比例層調整係數!$B:$AF,MATCH($D53&amp;"a",附表3_火險200RP颱洪非比例層調整係數!$1:$1,0)-1,FALSE))
-VLOOKUP($S53,附表3_火險200RP颱洪非比例層調整係數!$B:$AF,MATCH($D53,附表3_火險200RP颱洪非比例層調整係數!$1:$1,0)-1,FALSE)*(S53/100-M53/G53)*100
-VLOOKUP($R53,附表3_火險200RP颱洪非比例層調整係數!$B:$AF,MATCH($D53,附表3_火險200RP颱洪非比例層調整係數!$1:$1,0)-1,FALSE)*(1-(R53/100-L53/G53)*100),
IF(C53="E1",VLOOKUP($S53,附表3_工程險200RP颱洪非比例層調整係數!$B$1:$AF$101,MATCH($D53&amp;"a",附表3_工程險200RP颱洪非比例層調整係數!$1:$1,0)-1,FALSE)
-IF($R53-1&lt;=0,0,VLOOKUP($R53-1,附表3_工程險200RP颱洪非比例層調整係數!$B$1:$AF$101,MATCH($D53&amp;"a",附表3_工程險200RP颱洪非比例層調整係數!$1:$1,0)-1,FALSE))
-VLOOKUP($S53,附表3_工程險200RP颱洪非比例層調整係數!$B$1:$AF$101,MATCH($D53,附表3_工程險200RP颱洪非比例層調整係數!$1:$1,0)-1,FALSE)*(S53/100-M53/G53)*100
-VLOOKUP($R53,附表3_工程險200RP颱洪非比例層調整係數!$B$1:$AF$101,MATCH($D53,附表3_工程險200RP颱洪非比例層調整係數!$1:$1,0)-1,FALSE)*(1-(R53/100-L53/G53)*100),
IF(C53="E2",VLOOKUP($S53,附表3_工程險200RP颱洪非比例層調整係數!$B$111:$AF$211,MATCH($D53&amp;"a",附表3_工程險200RP颱洪非比例層調整係數!$1:$1,0)-1,FALSE)
-IF($R53-1&lt;=0,0,VLOOKUP($R53-1,附表3_工程險200RP颱洪非比例層調整係數!$B$111:$AF$211,MATCH($D53&amp;"a",附表3_工程險200RP颱洪非比例層調整係數!$1:$1,0)-1,FALSE))
-VLOOKUP($S53,附表3_工程險200RP颱洪非比例層調整係數!$B$111:$AF$211,MATCH($D53,附表3_工程險200RP颱洪非比例層調整係數!$1:$1,0)-1,FALSE)*(S53/100-M53/G53)*100
-VLOOKUP($R53,附表3_工程險200RP颱洪非比例層調整係數!$B$111:$AF$211,MATCH($D53,附表3_工程險200RP颱洪非比例層調整係數!$1:$1,0)-1,FALSE)*(1-(R53/100-L53/G53)*100),0))))</f>
        <v>0</v>
      </c>
      <c r="V53" s="40">
        <f t="shared" si="7"/>
        <v>0</v>
      </c>
      <c r="W53" s="40">
        <f t="shared" si="8"/>
        <v>0</v>
      </c>
      <c r="X53" s="40">
        <f t="shared" si="9"/>
        <v>0</v>
      </c>
      <c r="Y53" s="40">
        <f t="shared" si="10"/>
        <v>0</v>
      </c>
    </row>
    <row r="54" spans="1:25" x14ac:dyDescent="0.25">
      <c r="A54" s="32" t="str">
        <f t="shared" si="4"/>
        <v/>
      </c>
      <c r="B54" s="33"/>
      <c r="C54" s="33"/>
      <c r="D54" s="33"/>
      <c r="E54" s="34"/>
      <c r="F54" s="34"/>
      <c r="G54" s="35"/>
      <c r="H54" s="42"/>
      <c r="I54" s="42"/>
      <c r="J54" s="42"/>
      <c r="K54" s="42"/>
      <c r="L54" s="34"/>
      <c r="M54" s="34"/>
      <c r="N54" s="36">
        <f t="shared" si="11"/>
        <v>0</v>
      </c>
      <c r="O54" s="36">
        <f t="shared" si="12"/>
        <v>0</v>
      </c>
      <c r="P54" s="37">
        <f t="shared" si="5"/>
        <v>0</v>
      </c>
      <c r="Q54" s="37">
        <f t="shared" si="6"/>
        <v>0</v>
      </c>
      <c r="R54" s="38">
        <f t="shared" si="13"/>
        <v>0</v>
      </c>
      <c r="S54" s="38">
        <f t="shared" si="14"/>
        <v>0</v>
      </c>
      <c r="T54" s="39">
        <f>IF(OR(E54="QS",B54=""),0,
VLOOKUP($S54,附表3_火險100RP颱洪非比例層調整係數!$B:$AF,MATCH($D54&amp;"a",附表3_火險100RP颱洪非比例層調整係數!$1:$1,0)-1,FALSE)
-IF($R54-1&lt;=0,0,VLOOKUP($R54-1,附表3_火險100RP颱洪非比例層調整係數!$B:$AF,MATCH($D54&amp;"a",附表3_火險100RP颱洪非比例層調整係數!$1:$1,0)-1,FALSE))
-VLOOKUP($S54,附表3_火險100RP颱洪非比例層調整係數!$B:$AF,MATCH($D54,附表3_火險100RP颱洪非比例層調整係數!$1:$1,0)-1,FALSE)*(S54/100-M54/G54)*100
-VLOOKUP($R54,附表3_火險100RP颱洪非比例層調整係數!$B:$AF,MATCH($D54,附表3_火險100RP颱洪非比例層調整係數!$1:$1,0)-1,FALSE)*(1-(R54/100-L54/G54)*100)
)</f>
        <v>0</v>
      </c>
      <c r="U54" s="39">
        <f>IF(OR(E54="QS",B54=""),0,
IF(C54="F",VLOOKUP($S54,附表3_火險200RP颱洪非比例層調整係數!$B:$AF,MATCH($D54&amp;"a",附表3_火險200RP颱洪非比例層調整係數!$1:$1,0)-1,FALSE)
-IF($R54-1&lt;=0,0,VLOOKUP($R54-1,附表3_火險200RP颱洪非比例層調整係數!$B:$AF,MATCH($D54&amp;"a",附表3_火險200RP颱洪非比例層調整係數!$1:$1,0)-1,FALSE))
-VLOOKUP($S54,附表3_火險200RP颱洪非比例層調整係數!$B:$AF,MATCH($D54,附表3_火險200RP颱洪非比例層調整係數!$1:$1,0)-1,FALSE)*(S54/100-M54/G54)*100
-VLOOKUP($R54,附表3_火險200RP颱洪非比例層調整係數!$B:$AF,MATCH($D54,附表3_火險200RP颱洪非比例層調整係數!$1:$1,0)-1,FALSE)*(1-(R54/100-L54/G54)*100),
IF(C54="E1",VLOOKUP($S54,附表3_工程險200RP颱洪非比例層調整係數!$B$1:$AF$101,MATCH($D54&amp;"a",附表3_工程險200RP颱洪非比例層調整係數!$1:$1,0)-1,FALSE)
-IF($R54-1&lt;=0,0,VLOOKUP($R54-1,附表3_工程險200RP颱洪非比例層調整係數!$B$1:$AF$101,MATCH($D54&amp;"a",附表3_工程險200RP颱洪非比例層調整係數!$1:$1,0)-1,FALSE))
-VLOOKUP($S54,附表3_工程險200RP颱洪非比例層調整係數!$B$1:$AF$101,MATCH($D54,附表3_工程險200RP颱洪非比例層調整係數!$1:$1,0)-1,FALSE)*(S54/100-M54/G54)*100
-VLOOKUP($R54,附表3_工程險200RP颱洪非比例層調整係數!$B$1:$AF$101,MATCH($D54,附表3_工程險200RP颱洪非比例層調整係數!$1:$1,0)-1,FALSE)*(1-(R54/100-L54/G54)*100),
IF(C54="E2",VLOOKUP($S54,附表3_工程險200RP颱洪非比例層調整係數!$B$111:$AF$211,MATCH($D54&amp;"a",附表3_工程險200RP颱洪非比例層調整係數!$1:$1,0)-1,FALSE)
-IF($R54-1&lt;=0,0,VLOOKUP($R54-1,附表3_工程險200RP颱洪非比例層調整係數!$B$111:$AF$211,MATCH($D54&amp;"a",附表3_工程險200RP颱洪非比例層調整係數!$1:$1,0)-1,FALSE))
-VLOOKUP($S54,附表3_工程險200RP颱洪非比例層調整係數!$B$111:$AF$211,MATCH($D54,附表3_工程險200RP颱洪非比例層調整係數!$1:$1,0)-1,FALSE)*(S54/100-M54/G54)*100
-VLOOKUP($R54,附表3_工程險200RP颱洪非比例層調整係數!$B$111:$AF$211,MATCH($D54,附表3_工程險200RP颱洪非比例層調整係數!$1:$1,0)-1,FALSE)*(1-(R54/100-L54/G54)*100),0))))</f>
        <v>0</v>
      </c>
      <c r="V54" s="40">
        <f t="shared" si="7"/>
        <v>0</v>
      </c>
      <c r="W54" s="40">
        <f t="shared" si="8"/>
        <v>0</v>
      </c>
      <c r="X54" s="40">
        <f t="shared" si="9"/>
        <v>0</v>
      </c>
      <c r="Y54" s="40">
        <f t="shared" si="10"/>
        <v>0</v>
      </c>
    </row>
    <row r="55" spans="1:25" x14ac:dyDescent="0.25">
      <c r="A55" s="32" t="str">
        <f t="shared" si="4"/>
        <v/>
      </c>
      <c r="B55" s="33"/>
      <c r="C55" s="33"/>
      <c r="D55" s="33"/>
      <c r="E55" s="34"/>
      <c r="F55" s="34"/>
      <c r="G55" s="35"/>
      <c r="H55" s="42"/>
      <c r="I55" s="42"/>
      <c r="J55" s="42"/>
      <c r="K55" s="42"/>
      <c r="L55" s="34"/>
      <c r="M55" s="34"/>
      <c r="N55" s="36">
        <f t="shared" si="11"/>
        <v>0</v>
      </c>
      <c r="O55" s="36">
        <f t="shared" si="12"/>
        <v>0</v>
      </c>
      <c r="P55" s="37">
        <f t="shared" si="5"/>
        <v>0</v>
      </c>
      <c r="Q55" s="37">
        <f t="shared" si="6"/>
        <v>0</v>
      </c>
      <c r="R55" s="38">
        <f t="shared" si="13"/>
        <v>0</v>
      </c>
      <c r="S55" s="38">
        <f t="shared" si="14"/>
        <v>0</v>
      </c>
      <c r="T55" s="39">
        <f>IF(OR(E55="QS",B55=""),0,
VLOOKUP($S55,附表3_火險100RP颱洪非比例層調整係數!$B:$AF,MATCH($D55&amp;"a",附表3_火險100RP颱洪非比例層調整係數!$1:$1,0)-1,FALSE)
-IF($R55-1&lt;=0,0,VLOOKUP($R55-1,附表3_火險100RP颱洪非比例層調整係數!$B:$AF,MATCH($D55&amp;"a",附表3_火險100RP颱洪非比例層調整係數!$1:$1,0)-1,FALSE))
-VLOOKUP($S55,附表3_火險100RP颱洪非比例層調整係數!$B:$AF,MATCH($D55,附表3_火險100RP颱洪非比例層調整係數!$1:$1,0)-1,FALSE)*(S55/100-M55/G55)*100
-VLOOKUP($R55,附表3_火險100RP颱洪非比例層調整係數!$B:$AF,MATCH($D55,附表3_火險100RP颱洪非比例層調整係數!$1:$1,0)-1,FALSE)*(1-(R55/100-L55/G55)*100)
)</f>
        <v>0</v>
      </c>
      <c r="U55" s="39">
        <f>IF(OR(E55="QS",B55=""),0,
IF(C55="F",VLOOKUP($S55,附表3_火險200RP颱洪非比例層調整係數!$B:$AF,MATCH($D55&amp;"a",附表3_火險200RP颱洪非比例層調整係數!$1:$1,0)-1,FALSE)
-IF($R55-1&lt;=0,0,VLOOKUP($R55-1,附表3_火險200RP颱洪非比例層調整係數!$B:$AF,MATCH($D55&amp;"a",附表3_火險200RP颱洪非比例層調整係數!$1:$1,0)-1,FALSE))
-VLOOKUP($S55,附表3_火險200RP颱洪非比例層調整係數!$B:$AF,MATCH($D55,附表3_火險200RP颱洪非比例層調整係數!$1:$1,0)-1,FALSE)*(S55/100-M55/G55)*100
-VLOOKUP($R55,附表3_火險200RP颱洪非比例層調整係數!$B:$AF,MATCH($D55,附表3_火險200RP颱洪非比例層調整係數!$1:$1,0)-1,FALSE)*(1-(R55/100-L55/G55)*100),
IF(C55="E1",VLOOKUP($S55,附表3_工程險200RP颱洪非比例層調整係數!$B$1:$AF$101,MATCH($D55&amp;"a",附表3_工程險200RP颱洪非比例層調整係數!$1:$1,0)-1,FALSE)
-IF($R55-1&lt;=0,0,VLOOKUP($R55-1,附表3_工程險200RP颱洪非比例層調整係數!$B$1:$AF$101,MATCH($D55&amp;"a",附表3_工程險200RP颱洪非比例層調整係數!$1:$1,0)-1,FALSE))
-VLOOKUP($S55,附表3_工程險200RP颱洪非比例層調整係數!$B$1:$AF$101,MATCH($D55,附表3_工程險200RP颱洪非比例層調整係數!$1:$1,0)-1,FALSE)*(S55/100-M55/G55)*100
-VLOOKUP($R55,附表3_工程險200RP颱洪非比例層調整係數!$B$1:$AF$101,MATCH($D55,附表3_工程險200RP颱洪非比例層調整係數!$1:$1,0)-1,FALSE)*(1-(R55/100-L55/G55)*100),
IF(C55="E2",VLOOKUP($S55,附表3_工程險200RP颱洪非比例層調整係數!$B$111:$AF$211,MATCH($D55&amp;"a",附表3_工程險200RP颱洪非比例層調整係數!$1:$1,0)-1,FALSE)
-IF($R55-1&lt;=0,0,VLOOKUP($R55-1,附表3_工程險200RP颱洪非比例層調整係數!$B$111:$AF$211,MATCH($D55&amp;"a",附表3_工程險200RP颱洪非比例層調整係數!$1:$1,0)-1,FALSE))
-VLOOKUP($S55,附表3_工程險200RP颱洪非比例層調整係數!$B$111:$AF$211,MATCH($D55,附表3_工程險200RP颱洪非比例層調整係數!$1:$1,0)-1,FALSE)*(S55/100-M55/G55)*100
-VLOOKUP($R55,附表3_工程險200RP颱洪非比例層調整係數!$B$111:$AF$211,MATCH($D55,附表3_工程險200RP颱洪非比例層調整係數!$1:$1,0)-1,FALSE)*(1-(R55/100-L55/G55)*100),0))))</f>
        <v>0</v>
      </c>
      <c r="V55" s="40">
        <f t="shared" si="7"/>
        <v>0</v>
      </c>
      <c r="W55" s="40">
        <f t="shared" si="8"/>
        <v>0</v>
      </c>
      <c r="X55" s="40">
        <f t="shared" si="9"/>
        <v>0</v>
      </c>
      <c r="Y55" s="40">
        <f t="shared" si="10"/>
        <v>0</v>
      </c>
    </row>
    <row r="56" spans="1:25" x14ac:dyDescent="0.25">
      <c r="A56" s="32" t="str">
        <f t="shared" si="4"/>
        <v/>
      </c>
      <c r="B56" s="33"/>
      <c r="C56" s="33"/>
      <c r="D56" s="33"/>
      <c r="E56" s="34"/>
      <c r="F56" s="34"/>
      <c r="G56" s="35"/>
      <c r="H56" s="42"/>
      <c r="I56" s="42"/>
      <c r="J56" s="42"/>
      <c r="K56" s="42"/>
      <c r="L56" s="34"/>
      <c r="M56" s="34"/>
      <c r="N56" s="36">
        <f t="shared" si="11"/>
        <v>0</v>
      </c>
      <c r="O56" s="36">
        <f t="shared" si="12"/>
        <v>0</v>
      </c>
      <c r="P56" s="37">
        <f t="shared" si="5"/>
        <v>0</v>
      </c>
      <c r="Q56" s="37">
        <f t="shared" si="6"/>
        <v>0</v>
      </c>
      <c r="R56" s="38">
        <f t="shared" si="13"/>
        <v>0</v>
      </c>
      <c r="S56" s="38">
        <f t="shared" si="14"/>
        <v>0</v>
      </c>
      <c r="T56" s="39">
        <f>IF(OR(E56="QS",B56=""),0,
VLOOKUP($S56,附表3_火險100RP颱洪非比例層調整係數!$B:$AF,MATCH($D56&amp;"a",附表3_火險100RP颱洪非比例層調整係數!$1:$1,0)-1,FALSE)
-IF($R56-1&lt;=0,0,VLOOKUP($R56-1,附表3_火險100RP颱洪非比例層調整係數!$B:$AF,MATCH($D56&amp;"a",附表3_火險100RP颱洪非比例層調整係數!$1:$1,0)-1,FALSE))
-VLOOKUP($S56,附表3_火險100RP颱洪非比例層調整係數!$B:$AF,MATCH($D56,附表3_火險100RP颱洪非比例層調整係數!$1:$1,0)-1,FALSE)*(S56/100-M56/G56)*100
-VLOOKUP($R56,附表3_火險100RP颱洪非比例層調整係數!$B:$AF,MATCH($D56,附表3_火險100RP颱洪非比例層調整係數!$1:$1,0)-1,FALSE)*(1-(R56/100-L56/G56)*100)
)</f>
        <v>0</v>
      </c>
      <c r="U56" s="39">
        <f>IF(OR(E56="QS",B56=""),0,
IF(C56="F",VLOOKUP($S56,附表3_火險200RP颱洪非比例層調整係數!$B:$AF,MATCH($D56&amp;"a",附表3_火險200RP颱洪非比例層調整係數!$1:$1,0)-1,FALSE)
-IF($R56-1&lt;=0,0,VLOOKUP($R56-1,附表3_火險200RP颱洪非比例層調整係數!$B:$AF,MATCH($D56&amp;"a",附表3_火險200RP颱洪非比例層調整係數!$1:$1,0)-1,FALSE))
-VLOOKUP($S56,附表3_火險200RP颱洪非比例層調整係數!$B:$AF,MATCH($D56,附表3_火險200RP颱洪非比例層調整係數!$1:$1,0)-1,FALSE)*(S56/100-M56/G56)*100
-VLOOKUP($R56,附表3_火險200RP颱洪非比例層調整係數!$B:$AF,MATCH($D56,附表3_火險200RP颱洪非比例層調整係數!$1:$1,0)-1,FALSE)*(1-(R56/100-L56/G56)*100),
IF(C56="E1",VLOOKUP($S56,附表3_工程險200RP颱洪非比例層調整係數!$B$1:$AF$101,MATCH($D56&amp;"a",附表3_工程險200RP颱洪非比例層調整係數!$1:$1,0)-1,FALSE)
-IF($R56-1&lt;=0,0,VLOOKUP($R56-1,附表3_工程險200RP颱洪非比例層調整係數!$B$1:$AF$101,MATCH($D56&amp;"a",附表3_工程險200RP颱洪非比例層調整係數!$1:$1,0)-1,FALSE))
-VLOOKUP($S56,附表3_工程險200RP颱洪非比例層調整係數!$B$1:$AF$101,MATCH($D56,附表3_工程險200RP颱洪非比例層調整係數!$1:$1,0)-1,FALSE)*(S56/100-M56/G56)*100
-VLOOKUP($R56,附表3_工程險200RP颱洪非比例層調整係數!$B$1:$AF$101,MATCH($D56,附表3_工程險200RP颱洪非比例層調整係數!$1:$1,0)-1,FALSE)*(1-(R56/100-L56/G56)*100),
IF(C56="E2",VLOOKUP($S56,附表3_工程險200RP颱洪非比例層調整係數!$B$111:$AF$211,MATCH($D56&amp;"a",附表3_工程險200RP颱洪非比例層調整係數!$1:$1,0)-1,FALSE)
-IF($R56-1&lt;=0,0,VLOOKUP($R56-1,附表3_工程險200RP颱洪非比例層調整係數!$B$111:$AF$211,MATCH($D56&amp;"a",附表3_工程險200RP颱洪非比例層調整係數!$1:$1,0)-1,FALSE))
-VLOOKUP($S56,附表3_工程險200RP颱洪非比例層調整係數!$B$111:$AF$211,MATCH($D56,附表3_工程險200RP颱洪非比例層調整係數!$1:$1,0)-1,FALSE)*(S56/100-M56/G56)*100
-VLOOKUP($R56,附表3_工程險200RP颱洪非比例層調整係數!$B$111:$AF$211,MATCH($D56,附表3_工程險200RP颱洪非比例層調整係數!$1:$1,0)-1,FALSE)*(1-(R56/100-L56/G56)*100),0))))</f>
        <v>0</v>
      </c>
      <c r="V56" s="40">
        <f t="shared" si="7"/>
        <v>0</v>
      </c>
      <c r="W56" s="40">
        <f t="shared" si="8"/>
        <v>0</v>
      </c>
      <c r="X56" s="40">
        <f t="shared" si="9"/>
        <v>0</v>
      </c>
      <c r="Y56" s="40">
        <f t="shared" si="10"/>
        <v>0</v>
      </c>
    </row>
    <row r="57" spans="1:25" x14ac:dyDescent="0.25">
      <c r="A57" s="32" t="str">
        <f t="shared" si="4"/>
        <v/>
      </c>
      <c r="B57" s="33"/>
      <c r="C57" s="33"/>
      <c r="D57" s="33"/>
      <c r="E57" s="34"/>
      <c r="F57" s="34"/>
      <c r="G57" s="35"/>
      <c r="H57" s="42"/>
      <c r="I57" s="42"/>
      <c r="J57" s="42"/>
      <c r="K57" s="42"/>
      <c r="L57" s="34"/>
      <c r="M57" s="34"/>
      <c r="N57" s="36">
        <f t="shared" si="11"/>
        <v>0</v>
      </c>
      <c r="O57" s="36">
        <f t="shared" si="12"/>
        <v>0</v>
      </c>
      <c r="P57" s="37">
        <f t="shared" si="5"/>
        <v>0</v>
      </c>
      <c r="Q57" s="37">
        <f t="shared" si="6"/>
        <v>0</v>
      </c>
      <c r="R57" s="38">
        <f t="shared" si="13"/>
        <v>0</v>
      </c>
      <c r="S57" s="38">
        <f t="shared" si="14"/>
        <v>0</v>
      </c>
      <c r="T57" s="39">
        <f>IF(OR(E57="QS",B57=""),0,
VLOOKUP($S57,附表3_火險100RP颱洪非比例層調整係數!$B:$AF,MATCH($D57&amp;"a",附表3_火險100RP颱洪非比例層調整係數!$1:$1,0)-1,FALSE)
-IF($R57-1&lt;=0,0,VLOOKUP($R57-1,附表3_火險100RP颱洪非比例層調整係數!$B:$AF,MATCH($D57&amp;"a",附表3_火險100RP颱洪非比例層調整係數!$1:$1,0)-1,FALSE))
-VLOOKUP($S57,附表3_火險100RP颱洪非比例層調整係數!$B:$AF,MATCH($D57,附表3_火險100RP颱洪非比例層調整係數!$1:$1,0)-1,FALSE)*(S57/100-M57/G57)*100
-VLOOKUP($R57,附表3_火險100RP颱洪非比例層調整係數!$B:$AF,MATCH($D57,附表3_火險100RP颱洪非比例層調整係數!$1:$1,0)-1,FALSE)*(1-(R57/100-L57/G57)*100)
)</f>
        <v>0</v>
      </c>
      <c r="U57" s="39">
        <f>IF(OR(E57="QS",B57=""),0,
IF(C57="F",VLOOKUP($S57,附表3_火險200RP颱洪非比例層調整係數!$B:$AF,MATCH($D57&amp;"a",附表3_火險200RP颱洪非比例層調整係數!$1:$1,0)-1,FALSE)
-IF($R57-1&lt;=0,0,VLOOKUP($R57-1,附表3_火險200RP颱洪非比例層調整係數!$B:$AF,MATCH($D57&amp;"a",附表3_火險200RP颱洪非比例層調整係數!$1:$1,0)-1,FALSE))
-VLOOKUP($S57,附表3_火險200RP颱洪非比例層調整係數!$B:$AF,MATCH($D57,附表3_火險200RP颱洪非比例層調整係數!$1:$1,0)-1,FALSE)*(S57/100-M57/G57)*100
-VLOOKUP($R57,附表3_火險200RP颱洪非比例層調整係數!$B:$AF,MATCH($D57,附表3_火險200RP颱洪非比例層調整係數!$1:$1,0)-1,FALSE)*(1-(R57/100-L57/G57)*100),
IF(C57="E1",VLOOKUP($S57,附表3_工程險200RP颱洪非比例層調整係數!$B$1:$AF$101,MATCH($D57&amp;"a",附表3_工程險200RP颱洪非比例層調整係數!$1:$1,0)-1,FALSE)
-IF($R57-1&lt;=0,0,VLOOKUP($R57-1,附表3_工程險200RP颱洪非比例層調整係數!$B$1:$AF$101,MATCH($D57&amp;"a",附表3_工程險200RP颱洪非比例層調整係數!$1:$1,0)-1,FALSE))
-VLOOKUP($S57,附表3_工程險200RP颱洪非比例層調整係數!$B$1:$AF$101,MATCH($D57,附表3_工程險200RP颱洪非比例層調整係數!$1:$1,0)-1,FALSE)*(S57/100-M57/G57)*100
-VLOOKUP($R57,附表3_工程險200RP颱洪非比例層調整係數!$B$1:$AF$101,MATCH($D57,附表3_工程險200RP颱洪非比例層調整係數!$1:$1,0)-1,FALSE)*(1-(R57/100-L57/G57)*100),
IF(C57="E2",VLOOKUP($S57,附表3_工程險200RP颱洪非比例層調整係數!$B$111:$AF$211,MATCH($D57&amp;"a",附表3_工程險200RP颱洪非比例層調整係數!$1:$1,0)-1,FALSE)
-IF($R57-1&lt;=0,0,VLOOKUP($R57-1,附表3_工程險200RP颱洪非比例層調整係數!$B$111:$AF$211,MATCH($D57&amp;"a",附表3_工程險200RP颱洪非比例層調整係數!$1:$1,0)-1,FALSE))
-VLOOKUP($S57,附表3_工程險200RP颱洪非比例層調整係數!$B$111:$AF$211,MATCH($D57,附表3_工程險200RP颱洪非比例層調整係數!$1:$1,0)-1,FALSE)*(S57/100-M57/G57)*100
-VLOOKUP($R57,附表3_工程險200RP颱洪非比例層調整係數!$B$111:$AF$211,MATCH($D57,附表3_工程險200RP颱洪非比例層調整係數!$1:$1,0)-1,FALSE)*(1-(R57/100-L57/G57)*100),0))))</f>
        <v>0</v>
      </c>
      <c r="V57" s="40">
        <f t="shared" si="7"/>
        <v>0</v>
      </c>
      <c r="W57" s="40">
        <f t="shared" si="8"/>
        <v>0</v>
      </c>
      <c r="X57" s="40">
        <f t="shared" si="9"/>
        <v>0</v>
      </c>
      <c r="Y57" s="40">
        <f t="shared" si="10"/>
        <v>0</v>
      </c>
    </row>
    <row r="58" spans="1:25" x14ac:dyDescent="0.25">
      <c r="A58" s="32" t="str">
        <f t="shared" si="4"/>
        <v/>
      </c>
      <c r="B58" s="33"/>
      <c r="C58" s="33"/>
      <c r="D58" s="33"/>
      <c r="E58" s="34"/>
      <c r="F58" s="34"/>
      <c r="G58" s="35"/>
      <c r="H58" s="42"/>
      <c r="I58" s="42"/>
      <c r="J58" s="42"/>
      <c r="K58" s="42"/>
      <c r="L58" s="34"/>
      <c r="M58" s="34"/>
      <c r="N58" s="36">
        <f t="shared" si="11"/>
        <v>0</v>
      </c>
      <c r="O58" s="36">
        <f t="shared" si="12"/>
        <v>0</v>
      </c>
      <c r="P58" s="37">
        <f t="shared" si="5"/>
        <v>0</v>
      </c>
      <c r="Q58" s="37">
        <f t="shared" si="6"/>
        <v>0</v>
      </c>
      <c r="R58" s="38">
        <f t="shared" si="13"/>
        <v>0</v>
      </c>
      <c r="S58" s="38">
        <f t="shared" si="14"/>
        <v>0</v>
      </c>
      <c r="T58" s="39">
        <f>IF(OR(E58="QS",B58=""),0,
VLOOKUP($S58,附表3_火險100RP颱洪非比例層調整係數!$B:$AF,MATCH($D58&amp;"a",附表3_火險100RP颱洪非比例層調整係數!$1:$1,0)-1,FALSE)
-IF($R58-1&lt;=0,0,VLOOKUP($R58-1,附表3_火險100RP颱洪非比例層調整係數!$B:$AF,MATCH($D58&amp;"a",附表3_火險100RP颱洪非比例層調整係數!$1:$1,0)-1,FALSE))
-VLOOKUP($S58,附表3_火險100RP颱洪非比例層調整係數!$B:$AF,MATCH($D58,附表3_火險100RP颱洪非比例層調整係數!$1:$1,0)-1,FALSE)*(S58/100-M58/G58)*100
-VLOOKUP($R58,附表3_火險100RP颱洪非比例層調整係數!$B:$AF,MATCH($D58,附表3_火險100RP颱洪非比例層調整係數!$1:$1,0)-1,FALSE)*(1-(R58/100-L58/G58)*100)
)</f>
        <v>0</v>
      </c>
      <c r="U58" s="39">
        <f>IF(OR(E58="QS",B58=""),0,
IF(C58="F",VLOOKUP($S58,附表3_火險200RP颱洪非比例層調整係數!$B:$AF,MATCH($D58&amp;"a",附表3_火險200RP颱洪非比例層調整係數!$1:$1,0)-1,FALSE)
-IF($R58-1&lt;=0,0,VLOOKUP($R58-1,附表3_火險200RP颱洪非比例層調整係數!$B:$AF,MATCH($D58&amp;"a",附表3_火險200RP颱洪非比例層調整係數!$1:$1,0)-1,FALSE))
-VLOOKUP($S58,附表3_火險200RP颱洪非比例層調整係數!$B:$AF,MATCH($D58,附表3_火險200RP颱洪非比例層調整係數!$1:$1,0)-1,FALSE)*(S58/100-M58/G58)*100
-VLOOKUP($R58,附表3_火險200RP颱洪非比例層調整係數!$B:$AF,MATCH($D58,附表3_火險200RP颱洪非比例層調整係數!$1:$1,0)-1,FALSE)*(1-(R58/100-L58/G58)*100),
IF(C58="E1",VLOOKUP($S58,附表3_工程險200RP颱洪非比例層調整係數!$B$1:$AF$101,MATCH($D58&amp;"a",附表3_工程險200RP颱洪非比例層調整係數!$1:$1,0)-1,FALSE)
-IF($R58-1&lt;=0,0,VLOOKUP($R58-1,附表3_工程險200RP颱洪非比例層調整係數!$B$1:$AF$101,MATCH($D58&amp;"a",附表3_工程險200RP颱洪非比例層調整係數!$1:$1,0)-1,FALSE))
-VLOOKUP($S58,附表3_工程險200RP颱洪非比例層調整係數!$B$1:$AF$101,MATCH($D58,附表3_工程險200RP颱洪非比例層調整係數!$1:$1,0)-1,FALSE)*(S58/100-M58/G58)*100
-VLOOKUP($R58,附表3_工程險200RP颱洪非比例層調整係數!$B$1:$AF$101,MATCH($D58,附表3_工程險200RP颱洪非比例層調整係數!$1:$1,0)-1,FALSE)*(1-(R58/100-L58/G58)*100),
IF(C58="E2",VLOOKUP($S58,附表3_工程險200RP颱洪非比例層調整係數!$B$111:$AF$211,MATCH($D58&amp;"a",附表3_工程險200RP颱洪非比例層調整係數!$1:$1,0)-1,FALSE)
-IF($R58-1&lt;=0,0,VLOOKUP($R58-1,附表3_工程險200RP颱洪非比例層調整係數!$B$111:$AF$211,MATCH($D58&amp;"a",附表3_工程險200RP颱洪非比例層調整係數!$1:$1,0)-1,FALSE))
-VLOOKUP($S58,附表3_工程險200RP颱洪非比例層調整係數!$B$111:$AF$211,MATCH($D58,附表3_工程險200RP颱洪非比例層調整係數!$1:$1,0)-1,FALSE)*(S58/100-M58/G58)*100
-VLOOKUP($R58,附表3_工程險200RP颱洪非比例層調整係數!$B$111:$AF$211,MATCH($D58,附表3_工程險200RP颱洪非比例層調整係數!$1:$1,0)-1,FALSE)*(1-(R58/100-L58/G58)*100),0))))</f>
        <v>0</v>
      </c>
      <c r="V58" s="40">
        <f t="shared" si="7"/>
        <v>0</v>
      </c>
      <c r="W58" s="40">
        <f t="shared" si="8"/>
        <v>0</v>
      </c>
      <c r="X58" s="40">
        <f t="shared" si="9"/>
        <v>0</v>
      </c>
      <c r="Y58" s="40">
        <f t="shared" si="10"/>
        <v>0</v>
      </c>
    </row>
    <row r="59" spans="1:25" x14ac:dyDescent="0.25">
      <c r="A59" s="32" t="str">
        <f t="shared" si="4"/>
        <v/>
      </c>
      <c r="B59" s="33"/>
      <c r="C59" s="33"/>
      <c r="D59" s="33"/>
      <c r="E59" s="34"/>
      <c r="F59" s="34"/>
      <c r="G59" s="35"/>
      <c r="H59" s="42"/>
      <c r="I59" s="42"/>
      <c r="J59" s="42"/>
      <c r="K59" s="42"/>
      <c r="L59" s="34"/>
      <c r="M59" s="34"/>
      <c r="N59" s="36">
        <f t="shared" si="11"/>
        <v>0</v>
      </c>
      <c r="O59" s="36">
        <f t="shared" si="12"/>
        <v>0</v>
      </c>
      <c r="P59" s="37">
        <f t="shared" si="5"/>
        <v>0</v>
      </c>
      <c r="Q59" s="37">
        <f t="shared" si="6"/>
        <v>0</v>
      </c>
      <c r="R59" s="38">
        <f t="shared" si="13"/>
        <v>0</v>
      </c>
      <c r="S59" s="38">
        <f t="shared" si="14"/>
        <v>0</v>
      </c>
      <c r="T59" s="39">
        <f>IF(OR(E59="QS",B59=""),0,
VLOOKUP($S59,附表3_火險100RP颱洪非比例層調整係數!$B:$AF,MATCH($D59&amp;"a",附表3_火險100RP颱洪非比例層調整係數!$1:$1,0)-1,FALSE)
-IF($R59-1&lt;=0,0,VLOOKUP($R59-1,附表3_火險100RP颱洪非比例層調整係數!$B:$AF,MATCH($D59&amp;"a",附表3_火險100RP颱洪非比例層調整係數!$1:$1,0)-1,FALSE))
-VLOOKUP($S59,附表3_火險100RP颱洪非比例層調整係數!$B:$AF,MATCH($D59,附表3_火險100RP颱洪非比例層調整係數!$1:$1,0)-1,FALSE)*(S59/100-M59/G59)*100
-VLOOKUP($R59,附表3_火險100RP颱洪非比例層調整係數!$B:$AF,MATCH($D59,附表3_火險100RP颱洪非比例層調整係數!$1:$1,0)-1,FALSE)*(1-(R59/100-L59/G59)*100)
)</f>
        <v>0</v>
      </c>
      <c r="U59" s="39">
        <f>IF(OR(E59="QS",B59=""),0,
IF(C59="F",VLOOKUP($S59,附表3_火險200RP颱洪非比例層調整係數!$B:$AF,MATCH($D59&amp;"a",附表3_火險200RP颱洪非比例層調整係數!$1:$1,0)-1,FALSE)
-IF($R59-1&lt;=0,0,VLOOKUP($R59-1,附表3_火險200RP颱洪非比例層調整係數!$B:$AF,MATCH($D59&amp;"a",附表3_火險200RP颱洪非比例層調整係數!$1:$1,0)-1,FALSE))
-VLOOKUP($S59,附表3_火險200RP颱洪非比例層調整係數!$B:$AF,MATCH($D59,附表3_火險200RP颱洪非比例層調整係數!$1:$1,0)-1,FALSE)*(S59/100-M59/G59)*100
-VLOOKUP($R59,附表3_火險200RP颱洪非比例層調整係數!$B:$AF,MATCH($D59,附表3_火險200RP颱洪非比例層調整係數!$1:$1,0)-1,FALSE)*(1-(R59/100-L59/G59)*100),
IF(C59="E1",VLOOKUP($S59,附表3_工程險200RP颱洪非比例層調整係數!$B$1:$AF$101,MATCH($D59&amp;"a",附表3_工程險200RP颱洪非比例層調整係數!$1:$1,0)-1,FALSE)
-IF($R59-1&lt;=0,0,VLOOKUP($R59-1,附表3_工程險200RP颱洪非比例層調整係數!$B$1:$AF$101,MATCH($D59&amp;"a",附表3_工程險200RP颱洪非比例層調整係數!$1:$1,0)-1,FALSE))
-VLOOKUP($S59,附表3_工程險200RP颱洪非比例層調整係數!$B$1:$AF$101,MATCH($D59,附表3_工程險200RP颱洪非比例層調整係數!$1:$1,0)-1,FALSE)*(S59/100-M59/G59)*100
-VLOOKUP($R59,附表3_工程險200RP颱洪非比例層調整係數!$B$1:$AF$101,MATCH($D59,附表3_工程險200RP颱洪非比例層調整係數!$1:$1,0)-1,FALSE)*(1-(R59/100-L59/G59)*100),
IF(C59="E2",VLOOKUP($S59,附表3_工程險200RP颱洪非比例層調整係數!$B$111:$AF$211,MATCH($D59&amp;"a",附表3_工程險200RP颱洪非比例層調整係數!$1:$1,0)-1,FALSE)
-IF($R59-1&lt;=0,0,VLOOKUP($R59-1,附表3_工程險200RP颱洪非比例層調整係數!$B$111:$AF$211,MATCH($D59&amp;"a",附表3_工程險200RP颱洪非比例層調整係數!$1:$1,0)-1,FALSE))
-VLOOKUP($S59,附表3_工程險200RP颱洪非比例層調整係數!$B$111:$AF$211,MATCH($D59,附表3_工程險200RP颱洪非比例層調整係數!$1:$1,0)-1,FALSE)*(S59/100-M59/G59)*100
-VLOOKUP($R59,附表3_工程險200RP颱洪非比例層調整係數!$B$111:$AF$211,MATCH($D59,附表3_工程險200RP颱洪非比例層調整係數!$1:$1,0)-1,FALSE)*(1-(R59/100-L59/G59)*100),0))))</f>
        <v>0</v>
      </c>
      <c r="V59" s="40">
        <f t="shared" si="7"/>
        <v>0</v>
      </c>
      <c r="W59" s="40">
        <f t="shared" si="8"/>
        <v>0</v>
      </c>
      <c r="X59" s="40">
        <f t="shared" si="9"/>
        <v>0</v>
      </c>
      <c r="Y59" s="40">
        <f t="shared" si="10"/>
        <v>0</v>
      </c>
    </row>
    <row r="60" spans="1:25" x14ac:dyDescent="0.25">
      <c r="A60" s="32" t="str">
        <f t="shared" si="4"/>
        <v/>
      </c>
      <c r="B60" s="33"/>
      <c r="C60" s="33"/>
      <c r="D60" s="33"/>
      <c r="E60" s="34"/>
      <c r="F60" s="34"/>
      <c r="G60" s="35"/>
      <c r="H60" s="42"/>
      <c r="I60" s="42"/>
      <c r="J60" s="42"/>
      <c r="K60" s="42"/>
      <c r="L60" s="34"/>
      <c r="M60" s="34"/>
      <c r="N60" s="36">
        <f t="shared" si="11"/>
        <v>0</v>
      </c>
      <c r="O60" s="36">
        <f t="shared" si="12"/>
        <v>0</v>
      </c>
      <c r="P60" s="37">
        <f t="shared" si="5"/>
        <v>0</v>
      </c>
      <c r="Q60" s="37">
        <f t="shared" si="6"/>
        <v>0</v>
      </c>
      <c r="R60" s="38">
        <f t="shared" si="13"/>
        <v>0</v>
      </c>
      <c r="S60" s="38">
        <f t="shared" si="14"/>
        <v>0</v>
      </c>
      <c r="T60" s="39">
        <f>IF(OR(E60="QS",B60=""),0,
VLOOKUP($S60,附表3_火險100RP颱洪非比例層調整係數!$B:$AF,MATCH($D60&amp;"a",附表3_火險100RP颱洪非比例層調整係數!$1:$1,0)-1,FALSE)
-IF($R60-1&lt;=0,0,VLOOKUP($R60-1,附表3_火險100RP颱洪非比例層調整係數!$B:$AF,MATCH($D60&amp;"a",附表3_火險100RP颱洪非比例層調整係數!$1:$1,0)-1,FALSE))
-VLOOKUP($S60,附表3_火險100RP颱洪非比例層調整係數!$B:$AF,MATCH($D60,附表3_火險100RP颱洪非比例層調整係數!$1:$1,0)-1,FALSE)*(S60/100-M60/G60)*100
-VLOOKUP($R60,附表3_火險100RP颱洪非比例層調整係數!$B:$AF,MATCH($D60,附表3_火險100RP颱洪非比例層調整係數!$1:$1,0)-1,FALSE)*(1-(R60/100-L60/G60)*100)
)</f>
        <v>0</v>
      </c>
      <c r="U60" s="39">
        <f>IF(OR(E60="QS",B60=""),0,
IF(C60="F",VLOOKUP($S60,附表3_火險200RP颱洪非比例層調整係數!$B:$AF,MATCH($D60&amp;"a",附表3_火險200RP颱洪非比例層調整係數!$1:$1,0)-1,FALSE)
-IF($R60-1&lt;=0,0,VLOOKUP($R60-1,附表3_火險200RP颱洪非比例層調整係數!$B:$AF,MATCH($D60&amp;"a",附表3_火險200RP颱洪非比例層調整係數!$1:$1,0)-1,FALSE))
-VLOOKUP($S60,附表3_火險200RP颱洪非比例層調整係數!$B:$AF,MATCH($D60,附表3_火險200RP颱洪非比例層調整係數!$1:$1,0)-1,FALSE)*(S60/100-M60/G60)*100
-VLOOKUP($R60,附表3_火險200RP颱洪非比例層調整係數!$B:$AF,MATCH($D60,附表3_火險200RP颱洪非比例層調整係數!$1:$1,0)-1,FALSE)*(1-(R60/100-L60/G60)*100),
IF(C60="E1",VLOOKUP($S60,附表3_工程險200RP颱洪非比例層調整係數!$B$1:$AF$101,MATCH($D60&amp;"a",附表3_工程險200RP颱洪非比例層調整係數!$1:$1,0)-1,FALSE)
-IF($R60-1&lt;=0,0,VLOOKUP($R60-1,附表3_工程險200RP颱洪非比例層調整係數!$B$1:$AF$101,MATCH($D60&amp;"a",附表3_工程險200RP颱洪非比例層調整係數!$1:$1,0)-1,FALSE))
-VLOOKUP($S60,附表3_工程險200RP颱洪非比例層調整係數!$B$1:$AF$101,MATCH($D60,附表3_工程險200RP颱洪非比例層調整係數!$1:$1,0)-1,FALSE)*(S60/100-M60/G60)*100
-VLOOKUP($R60,附表3_工程險200RP颱洪非比例層調整係數!$B$1:$AF$101,MATCH($D60,附表3_工程險200RP颱洪非比例層調整係數!$1:$1,0)-1,FALSE)*(1-(R60/100-L60/G60)*100),
IF(C60="E2",VLOOKUP($S60,附表3_工程險200RP颱洪非比例層調整係數!$B$111:$AF$211,MATCH($D60&amp;"a",附表3_工程險200RP颱洪非比例層調整係數!$1:$1,0)-1,FALSE)
-IF($R60-1&lt;=0,0,VLOOKUP($R60-1,附表3_工程險200RP颱洪非比例層調整係數!$B$111:$AF$211,MATCH($D60&amp;"a",附表3_工程險200RP颱洪非比例層調整係數!$1:$1,0)-1,FALSE))
-VLOOKUP($S60,附表3_工程險200RP颱洪非比例層調整係數!$B$111:$AF$211,MATCH($D60,附表3_工程險200RP颱洪非比例層調整係數!$1:$1,0)-1,FALSE)*(S60/100-M60/G60)*100
-VLOOKUP($R60,附表3_工程險200RP颱洪非比例層調整係數!$B$111:$AF$211,MATCH($D60,附表3_工程險200RP颱洪非比例層調整係數!$1:$1,0)-1,FALSE)*(1-(R60/100-L60/G60)*100),0))))</f>
        <v>0</v>
      </c>
      <c r="V60" s="40">
        <f t="shared" si="7"/>
        <v>0</v>
      </c>
      <c r="W60" s="40">
        <f t="shared" si="8"/>
        <v>0</v>
      </c>
      <c r="X60" s="40">
        <f t="shared" si="9"/>
        <v>0</v>
      </c>
      <c r="Y60" s="40">
        <f t="shared" si="10"/>
        <v>0</v>
      </c>
    </row>
    <row r="61" spans="1:25" x14ac:dyDescent="0.25">
      <c r="A61" s="32" t="str">
        <f t="shared" si="4"/>
        <v/>
      </c>
      <c r="B61" s="33"/>
      <c r="C61" s="33"/>
      <c r="D61" s="33"/>
      <c r="E61" s="34"/>
      <c r="F61" s="34"/>
      <c r="G61" s="35"/>
      <c r="H61" s="42"/>
      <c r="I61" s="42"/>
      <c r="J61" s="42"/>
      <c r="K61" s="42"/>
      <c r="L61" s="34"/>
      <c r="M61" s="34"/>
      <c r="N61" s="36">
        <f t="shared" si="11"/>
        <v>0</v>
      </c>
      <c r="O61" s="36">
        <f t="shared" si="12"/>
        <v>0</v>
      </c>
      <c r="P61" s="37">
        <f t="shared" si="5"/>
        <v>0</v>
      </c>
      <c r="Q61" s="37">
        <f t="shared" si="6"/>
        <v>0</v>
      </c>
      <c r="R61" s="38">
        <f t="shared" si="13"/>
        <v>0</v>
      </c>
      <c r="S61" s="38">
        <f t="shared" si="14"/>
        <v>0</v>
      </c>
      <c r="T61" s="39">
        <f>IF(OR(E61="QS",B61=""),0,
VLOOKUP($S61,附表3_火險100RP颱洪非比例層調整係數!$B:$AF,MATCH($D61&amp;"a",附表3_火險100RP颱洪非比例層調整係數!$1:$1,0)-1,FALSE)
-IF($R61-1&lt;=0,0,VLOOKUP($R61-1,附表3_火險100RP颱洪非比例層調整係數!$B:$AF,MATCH($D61&amp;"a",附表3_火險100RP颱洪非比例層調整係數!$1:$1,0)-1,FALSE))
-VLOOKUP($S61,附表3_火險100RP颱洪非比例層調整係數!$B:$AF,MATCH($D61,附表3_火險100RP颱洪非比例層調整係數!$1:$1,0)-1,FALSE)*(S61/100-M61/G61)*100
-VLOOKUP($R61,附表3_火險100RP颱洪非比例層調整係數!$B:$AF,MATCH($D61,附表3_火險100RP颱洪非比例層調整係數!$1:$1,0)-1,FALSE)*(1-(R61/100-L61/G61)*100)
)</f>
        <v>0</v>
      </c>
      <c r="U61" s="39">
        <f>IF(OR(E61="QS",B61=""),0,
IF(C61="F",VLOOKUP($S61,附表3_火險200RP颱洪非比例層調整係數!$B:$AF,MATCH($D61&amp;"a",附表3_火險200RP颱洪非比例層調整係數!$1:$1,0)-1,FALSE)
-IF($R61-1&lt;=0,0,VLOOKUP($R61-1,附表3_火險200RP颱洪非比例層調整係數!$B:$AF,MATCH($D61&amp;"a",附表3_火險200RP颱洪非比例層調整係數!$1:$1,0)-1,FALSE))
-VLOOKUP($S61,附表3_火險200RP颱洪非比例層調整係數!$B:$AF,MATCH($D61,附表3_火險200RP颱洪非比例層調整係數!$1:$1,0)-1,FALSE)*(S61/100-M61/G61)*100
-VLOOKUP($R61,附表3_火險200RP颱洪非比例層調整係數!$B:$AF,MATCH($D61,附表3_火險200RP颱洪非比例層調整係數!$1:$1,0)-1,FALSE)*(1-(R61/100-L61/G61)*100),
IF(C61="E1",VLOOKUP($S61,附表3_工程險200RP颱洪非比例層調整係數!$B$1:$AF$101,MATCH($D61&amp;"a",附表3_工程險200RP颱洪非比例層調整係數!$1:$1,0)-1,FALSE)
-IF($R61-1&lt;=0,0,VLOOKUP($R61-1,附表3_工程險200RP颱洪非比例層調整係數!$B$1:$AF$101,MATCH($D61&amp;"a",附表3_工程險200RP颱洪非比例層調整係數!$1:$1,0)-1,FALSE))
-VLOOKUP($S61,附表3_工程險200RP颱洪非比例層調整係數!$B$1:$AF$101,MATCH($D61,附表3_工程險200RP颱洪非比例層調整係數!$1:$1,0)-1,FALSE)*(S61/100-M61/G61)*100
-VLOOKUP($R61,附表3_工程險200RP颱洪非比例層調整係數!$B$1:$AF$101,MATCH($D61,附表3_工程險200RP颱洪非比例層調整係數!$1:$1,0)-1,FALSE)*(1-(R61/100-L61/G61)*100),
IF(C61="E2",VLOOKUP($S61,附表3_工程險200RP颱洪非比例層調整係數!$B$111:$AF$211,MATCH($D61&amp;"a",附表3_工程險200RP颱洪非比例層調整係數!$1:$1,0)-1,FALSE)
-IF($R61-1&lt;=0,0,VLOOKUP($R61-1,附表3_工程險200RP颱洪非比例層調整係數!$B$111:$AF$211,MATCH($D61&amp;"a",附表3_工程險200RP颱洪非比例層調整係數!$1:$1,0)-1,FALSE))
-VLOOKUP($S61,附表3_工程險200RP颱洪非比例層調整係數!$B$111:$AF$211,MATCH($D61,附表3_工程險200RP颱洪非比例層調整係數!$1:$1,0)-1,FALSE)*(S61/100-M61/G61)*100
-VLOOKUP($R61,附表3_工程險200RP颱洪非比例層調整係數!$B$111:$AF$211,MATCH($D61,附表3_工程險200RP颱洪非比例層調整係數!$1:$1,0)-1,FALSE)*(1-(R61/100-L61/G61)*100),0))))</f>
        <v>0</v>
      </c>
      <c r="V61" s="40">
        <f t="shared" si="7"/>
        <v>0</v>
      </c>
      <c r="W61" s="40">
        <f t="shared" si="8"/>
        <v>0</v>
      </c>
      <c r="X61" s="40">
        <f t="shared" si="9"/>
        <v>0</v>
      </c>
      <c r="Y61" s="40">
        <f t="shared" si="10"/>
        <v>0</v>
      </c>
    </row>
    <row r="62" spans="1:25" x14ac:dyDescent="0.25">
      <c r="A62" s="32" t="str">
        <f t="shared" si="4"/>
        <v/>
      </c>
      <c r="B62" s="33"/>
      <c r="C62" s="33"/>
      <c r="D62" s="33"/>
      <c r="E62" s="34"/>
      <c r="F62" s="34"/>
      <c r="G62" s="35"/>
      <c r="H62" s="42"/>
      <c r="I62" s="42"/>
      <c r="J62" s="42"/>
      <c r="K62" s="42"/>
      <c r="L62" s="34"/>
      <c r="M62" s="34"/>
      <c r="N62" s="36">
        <f t="shared" si="11"/>
        <v>0</v>
      </c>
      <c r="O62" s="36">
        <f t="shared" si="12"/>
        <v>0</v>
      </c>
      <c r="P62" s="37">
        <f t="shared" si="5"/>
        <v>0</v>
      </c>
      <c r="Q62" s="37">
        <f t="shared" si="6"/>
        <v>0</v>
      </c>
      <c r="R62" s="38">
        <f t="shared" si="13"/>
        <v>0</v>
      </c>
      <c r="S62" s="38">
        <f t="shared" si="14"/>
        <v>0</v>
      </c>
      <c r="T62" s="39">
        <f>IF(OR(E62="QS",B62=""),0,
VLOOKUP($S62,附表3_火險100RP颱洪非比例層調整係數!$B:$AF,MATCH($D62&amp;"a",附表3_火險100RP颱洪非比例層調整係數!$1:$1,0)-1,FALSE)
-IF($R62-1&lt;=0,0,VLOOKUP($R62-1,附表3_火險100RP颱洪非比例層調整係數!$B:$AF,MATCH($D62&amp;"a",附表3_火險100RP颱洪非比例層調整係數!$1:$1,0)-1,FALSE))
-VLOOKUP($S62,附表3_火險100RP颱洪非比例層調整係數!$B:$AF,MATCH($D62,附表3_火險100RP颱洪非比例層調整係數!$1:$1,0)-1,FALSE)*(S62/100-M62/G62)*100
-VLOOKUP($R62,附表3_火險100RP颱洪非比例層調整係數!$B:$AF,MATCH($D62,附表3_火險100RP颱洪非比例層調整係數!$1:$1,0)-1,FALSE)*(1-(R62/100-L62/G62)*100)
)</f>
        <v>0</v>
      </c>
      <c r="U62" s="39">
        <f>IF(OR(E62="QS",B62=""),0,
IF(C62="F",VLOOKUP($S62,附表3_火險200RP颱洪非比例層調整係數!$B:$AF,MATCH($D62&amp;"a",附表3_火險200RP颱洪非比例層調整係數!$1:$1,0)-1,FALSE)
-IF($R62-1&lt;=0,0,VLOOKUP($R62-1,附表3_火險200RP颱洪非比例層調整係數!$B:$AF,MATCH($D62&amp;"a",附表3_火險200RP颱洪非比例層調整係數!$1:$1,0)-1,FALSE))
-VLOOKUP($S62,附表3_火險200RP颱洪非比例層調整係數!$B:$AF,MATCH($D62,附表3_火險200RP颱洪非比例層調整係數!$1:$1,0)-1,FALSE)*(S62/100-M62/G62)*100
-VLOOKUP($R62,附表3_火險200RP颱洪非比例層調整係數!$B:$AF,MATCH($D62,附表3_火險200RP颱洪非比例層調整係數!$1:$1,0)-1,FALSE)*(1-(R62/100-L62/G62)*100),
IF(C62="E1",VLOOKUP($S62,附表3_工程險200RP颱洪非比例層調整係數!$B$1:$AF$101,MATCH($D62&amp;"a",附表3_工程險200RP颱洪非比例層調整係數!$1:$1,0)-1,FALSE)
-IF($R62-1&lt;=0,0,VLOOKUP($R62-1,附表3_工程險200RP颱洪非比例層調整係數!$B$1:$AF$101,MATCH($D62&amp;"a",附表3_工程險200RP颱洪非比例層調整係數!$1:$1,0)-1,FALSE))
-VLOOKUP($S62,附表3_工程險200RP颱洪非比例層調整係數!$B$1:$AF$101,MATCH($D62,附表3_工程險200RP颱洪非比例層調整係數!$1:$1,0)-1,FALSE)*(S62/100-M62/G62)*100
-VLOOKUP($R62,附表3_工程險200RP颱洪非比例層調整係數!$B$1:$AF$101,MATCH($D62,附表3_工程險200RP颱洪非比例層調整係數!$1:$1,0)-1,FALSE)*(1-(R62/100-L62/G62)*100),
IF(C62="E2",VLOOKUP($S62,附表3_工程險200RP颱洪非比例層調整係數!$B$111:$AF$211,MATCH($D62&amp;"a",附表3_工程險200RP颱洪非比例層調整係數!$1:$1,0)-1,FALSE)
-IF($R62-1&lt;=0,0,VLOOKUP($R62-1,附表3_工程險200RP颱洪非比例層調整係數!$B$111:$AF$211,MATCH($D62&amp;"a",附表3_工程險200RP颱洪非比例層調整係數!$1:$1,0)-1,FALSE))
-VLOOKUP($S62,附表3_工程險200RP颱洪非比例層調整係數!$B$111:$AF$211,MATCH($D62,附表3_工程險200RP颱洪非比例層調整係數!$1:$1,0)-1,FALSE)*(S62/100-M62/G62)*100
-VLOOKUP($R62,附表3_工程險200RP颱洪非比例層調整係數!$B$111:$AF$211,MATCH($D62,附表3_工程險200RP颱洪非比例層調整係數!$1:$1,0)-1,FALSE)*(1-(R62/100-L62/G62)*100),0))))</f>
        <v>0</v>
      </c>
      <c r="V62" s="40">
        <f t="shared" si="7"/>
        <v>0</v>
      </c>
      <c r="W62" s="40">
        <f t="shared" si="8"/>
        <v>0</v>
      </c>
      <c r="X62" s="40">
        <f t="shared" si="9"/>
        <v>0</v>
      </c>
      <c r="Y62" s="40">
        <f t="shared" si="10"/>
        <v>0</v>
      </c>
    </row>
    <row r="63" spans="1:25" x14ac:dyDescent="0.25">
      <c r="A63" s="32" t="str">
        <f t="shared" si="4"/>
        <v/>
      </c>
      <c r="B63" s="33"/>
      <c r="C63" s="33"/>
      <c r="D63" s="33"/>
      <c r="E63" s="34"/>
      <c r="F63" s="34"/>
      <c r="G63" s="35"/>
      <c r="H63" s="42"/>
      <c r="I63" s="42"/>
      <c r="J63" s="42"/>
      <c r="K63" s="42"/>
      <c r="L63" s="34"/>
      <c r="M63" s="34"/>
      <c r="N63" s="36">
        <f t="shared" si="11"/>
        <v>0</v>
      </c>
      <c r="O63" s="36">
        <f t="shared" si="12"/>
        <v>0</v>
      </c>
      <c r="P63" s="37">
        <f t="shared" si="5"/>
        <v>0</v>
      </c>
      <c r="Q63" s="37">
        <f t="shared" si="6"/>
        <v>0</v>
      </c>
      <c r="R63" s="38">
        <f t="shared" si="13"/>
        <v>0</v>
      </c>
      <c r="S63" s="38">
        <f t="shared" si="14"/>
        <v>0</v>
      </c>
      <c r="T63" s="39">
        <f>IF(OR(E63="QS",B63=""),0,
VLOOKUP($S63,附表3_火險100RP颱洪非比例層調整係數!$B:$AF,MATCH($D63&amp;"a",附表3_火險100RP颱洪非比例層調整係數!$1:$1,0)-1,FALSE)
-IF($R63-1&lt;=0,0,VLOOKUP($R63-1,附表3_火險100RP颱洪非比例層調整係數!$B:$AF,MATCH($D63&amp;"a",附表3_火險100RP颱洪非比例層調整係數!$1:$1,0)-1,FALSE))
-VLOOKUP($S63,附表3_火險100RP颱洪非比例層調整係數!$B:$AF,MATCH($D63,附表3_火險100RP颱洪非比例層調整係數!$1:$1,0)-1,FALSE)*(S63/100-M63/G63)*100
-VLOOKUP($R63,附表3_火險100RP颱洪非比例層調整係數!$B:$AF,MATCH($D63,附表3_火險100RP颱洪非比例層調整係數!$1:$1,0)-1,FALSE)*(1-(R63/100-L63/G63)*100)
)</f>
        <v>0</v>
      </c>
      <c r="U63" s="39">
        <f>IF(OR(E63="QS",B63=""),0,
IF(C63="F",VLOOKUP($S63,附表3_火險200RP颱洪非比例層調整係數!$B:$AF,MATCH($D63&amp;"a",附表3_火險200RP颱洪非比例層調整係數!$1:$1,0)-1,FALSE)
-IF($R63-1&lt;=0,0,VLOOKUP($R63-1,附表3_火險200RP颱洪非比例層調整係數!$B:$AF,MATCH($D63&amp;"a",附表3_火險200RP颱洪非比例層調整係數!$1:$1,0)-1,FALSE))
-VLOOKUP($S63,附表3_火險200RP颱洪非比例層調整係數!$B:$AF,MATCH($D63,附表3_火險200RP颱洪非比例層調整係數!$1:$1,0)-1,FALSE)*(S63/100-M63/G63)*100
-VLOOKUP($R63,附表3_火險200RP颱洪非比例層調整係數!$B:$AF,MATCH($D63,附表3_火險200RP颱洪非比例層調整係數!$1:$1,0)-1,FALSE)*(1-(R63/100-L63/G63)*100),
IF(C63="E1",VLOOKUP($S63,附表3_工程險200RP颱洪非比例層調整係數!$B$1:$AF$101,MATCH($D63&amp;"a",附表3_工程險200RP颱洪非比例層調整係數!$1:$1,0)-1,FALSE)
-IF($R63-1&lt;=0,0,VLOOKUP($R63-1,附表3_工程險200RP颱洪非比例層調整係數!$B$1:$AF$101,MATCH($D63&amp;"a",附表3_工程險200RP颱洪非比例層調整係數!$1:$1,0)-1,FALSE))
-VLOOKUP($S63,附表3_工程險200RP颱洪非比例層調整係數!$B$1:$AF$101,MATCH($D63,附表3_工程險200RP颱洪非比例層調整係數!$1:$1,0)-1,FALSE)*(S63/100-M63/G63)*100
-VLOOKUP($R63,附表3_工程險200RP颱洪非比例層調整係數!$B$1:$AF$101,MATCH($D63,附表3_工程險200RP颱洪非比例層調整係數!$1:$1,0)-1,FALSE)*(1-(R63/100-L63/G63)*100),
IF(C63="E2",VLOOKUP($S63,附表3_工程險200RP颱洪非比例層調整係數!$B$111:$AF$211,MATCH($D63&amp;"a",附表3_工程險200RP颱洪非比例層調整係數!$1:$1,0)-1,FALSE)
-IF($R63-1&lt;=0,0,VLOOKUP($R63-1,附表3_工程險200RP颱洪非比例層調整係數!$B$111:$AF$211,MATCH($D63&amp;"a",附表3_工程險200RP颱洪非比例層調整係數!$1:$1,0)-1,FALSE))
-VLOOKUP($S63,附表3_工程險200RP颱洪非比例層調整係數!$B$111:$AF$211,MATCH($D63,附表3_工程險200RP颱洪非比例層調整係數!$1:$1,0)-1,FALSE)*(S63/100-M63/G63)*100
-VLOOKUP($R63,附表3_工程險200RP颱洪非比例層調整係數!$B$111:$AF$211,MATCH($D63,附表3_工程險200RP颱洪非比例層調整係數!$1:$1,0)-1,FALSE)*(1-(R63/100-L63/G63)*100),0))))</f>
        <v>0</v>
      </c>
      <c r="V63" s="40">
        <f t="shared" si="7"/>
        <v>0</v>
      </c>
      <c r="W63" s="40">
        <f t="shared" si="8"/>
        <v>0</v>
      </c>
      <c r="X63" s="40">
        <f t="shared" si="9"/>
        <v>0</v>
      </c>
      <c r="Y63" s="40">
        <f t="shared" si="10"/>
        <v>0</v>
      </c>
    </row>
    <row r="64" spans="1:25" x14ac:dyDescent="0.25">
      <c r="A64" s="32" t="str">
        <f t="shared" si="4"/>
        <v/>
      </c>
      <c r="B64" s="33"/>
      <c r="C64" s="33"/>
      <c r="D64" s="33"/>
      <c r="E64" s="34"/>
      <c r="F64" s="34"/>
      <c r="G64" s="35"/>
      <c r="H64" s="42"/>
      <c r="I64" s="42"/>
      <c r="J64" s="42"/>
      <c r="K64" s="42"/>
      <c r="L64" s="34"/>
      <c r="M64" s="34"/>
      <c r="N64" s="36">
        <f t="shared" si="11"/>
        <v>0</v>
      </c>
      <c r="O64" s="36">
        <f t="shared" si="12"/>
        <v>0</v>
      </c>
      <c r="P64" s="37">
        <f t="shared" si="5"/>
        <v>0</v>
      </c>
      <c r="Q64" s="37">
        <f t="shared" si="6"/>
        <v>0</v>
      </c>
      <c r="R64" s="38">
        <f t="shared" si="13"/>
        <v>0</v>
      </c>
      <c r="S64" s="38">
        <f t="shared" si="14"/>
        <v>0</v>
      </c>
      <c r="T64" s="39">
        <f>IF(OR(E64="QS",B64=""),0,
VLOOKUP($S64,附表3_火險100RP颱洪非比例層調整係數!$B:$AF,MATCH($D64&amp;"a",附表3_火險100RP颱洪非比例層調整係數!$1:$1,0)-1,FALSE)
-IF($R64-1&lt;=0,0,VLOOKUP($R64-1,附表3_火險100RP颱洪非比例層調整係數!$B:$AF,MATCH($D64&amp;"a",附表3_火險100RP颱洪非比例層調整係數!$1:$1,0)-1,FALSE))
-VLOOKUP($S64,附表3_火險100RP颱洪非比例層調整係數!$B:$AF,MATCH($D64,附表3_火險100RP颱洪非比例層調整係數!$1:$1,0)-1,FALSE)*(S64/100-M64/G64)*100
-VLOOKUP($R64,附表3_火險100RP颱洪非比例層調整係數!$B:$AF,MATCH($D64,附表3_火險100RP颱洪非比例層調整係數!$1:$1,0)-1,FALSE)*(1-(R64/100-L64/G64)*100)
)</f>
        <v>0</v>
      </c>
      <c r="U64" s="39">
        <f>IF(OR(E64="QS",B64=""),0,
IF(C64="F",VLOOKUP($S64,附表3_火險200RP颱洪非比例層調整係數!$B:$AF,MATCH($D64&amp;"a",附表3_火險200RP颱洪非比例層調整係數!$1:$1,0)-1,FALSE)
-IF($R64-1&lt;=0,0,VLOOKUP($R64-1,附表3_火險200RP颱洪非比例層調整係數!$B:$AF,MATCH($D64&amp;"a",附表3_火險200RP颱洪非比例層調整係數!$1:$1,0)-1,FALSE))
-VLOOKUP($S64,附表3_火險200RP颱洪非比例層調整係數!$B:$AF,MATCH($D64,附表3_火險200RP颱洪非比例層調整係數!$1:$1,0)-1,FALSE)*(S64/100-M64/G64)*100
-VLOOKUP($R64,附表3_火險200RP颱洪非比例層調整係數!$B:$AF,MATCH($D64,附表3_火險200RP颱洪非比例層調整係數!$1:$1,0)-1,FALSE)*(1-(R64/100-L64/G64)*100),
IF(C64="E1",VLOOKUP($S64,附表3_工程險200RP颱洪非比例層調整係數!$B$1:$AF$101,MATCH($D64&amp;"a",附表3_工程險200RP颱洪非比例層調整係數!$1:$1,0)-1,FALSE)
-IF($R64-1&lt;=0,0,VLOOKUP($R64-1,附表3_工程險200RP颱洪非比例層調整係數!$B$1:$AF$101,MATCH($D64&amp;"a",附表3_工程險200RP颱洪非比例層調整係數!$1:$1,0)-1,FALSE))
-VLOOKUP($S64,附表3_工程險200RP颱洪非比例層調整係數!$B$1:$AF$101,MATCH($D64,附表3_工程險200RP颱洪非比例層調整係數!$1:$1,0)-1,FALSE)*(S64/100-M64/G64)*100
-VLOOKUP($R64,附表3_工程險200RP颱洪非比例層調整係數!$B$1:$AF$101,MATCH($D64,附表3_工程險200RP颱洪非比例層調整係數!$1:$1,0)-1,FALSE)*(1-(R64/100-L64/G64)*100),
IF(C64="E2",VLOOKUP($S64,附表3_工程險200RP颱洪非比例層調整係數!$B$111:$AF$211,MATCH($D64&amp;"a",附表3_工程險200RP颱洪非比例層調整係數!$1:$1,0)-1,FALSE)
-IF($R64-1&lt;=0,0,VLOOKUP($R64-1,附表3_工程險200RP颱洪非比例層調整係數!$B$111:$AF$211,MATCH($D64&amp;"a",附表3_工程險200RP颱洪非比例層調整係數!$1:$1,0)-1,FALSE))
-VLOOKUP($S64,附表3_工程險200RP颱洪非比例層調整係數!$B$111:$AF$211,MATCH($D64,附表3_工程險200RP颱洪非比例層調整係數!$1:$1,0)-1,FALSE)*(S64/100-M64/G64)*100
-VLOOKUP($R64,附表3_工程險200RP颱洪非比例層調整係數!$B$111:$AF$211,MATCH($D64,附表3_工程險200RP颱洪非比例層調整係數!$1:$1,0)-1,FALSE)*(1-(R64/100-L64/G64)*100),0))))</f>
        <v>0</v>
      </c>
      <c r="V64" s="40">
        <f t="shared" si="7"/>
        <v>0</v>
      </c>
      <c r="W64" s="40">
        <f t="shared" si="8"/>
        <v>0</v>
      </c>
      <c r="X64" s="40">
        <f t="shared" si="9"/>
        <v>0</v>
      </c>
      <c r="Y64" s="40">
        <f t="shared" si="10"/>
        <v>0</v>
      </c>
    </row>
    <row r="65" spans="1:25" x14ac:dyDescent="0.25">
      <c r="A65" s="32" t="str">
        <f t="shared" si="4"/>
        <v/>
      </c>
      <c r="B65" s="33"/>
      <c r="C65" s="33"/>
      <c r="D65" s="33"/>
      <c r="E65" s="34"/>
      <c r="F65" s="34"/>
      <c r="G65" s="35"/>
      <c r="H65" s="42"/>
      <c r="I65" s="42"/>
      <c r="J65" s="42"/>
      <c r="K65" s="42"/>
      <c r="L65" s="34"/>
      <c r="M65" s="34"/>
      <c r="N65" s="36">
        <f t="shared" si="11"/>
        <v>0</v>
      </c>
      <c r="O65" s="36">
        <f t="shared" si="12"/>
        <v>0</v>
      </c>
      <c r="P65" s="37">
        <f t="shared" si="5"/>
        <v>0</v>
      </c>
      <c r="Q65" s="37">
        <f t="shared" si="6"/>
        <v>0</v>
      </c>
      <c r="R65" s="38">
        <f t="shared" si="13"/>
        <v>0</v>
      </c>
      <c r="S65" s="38">
        <f t="shared" si="14"/>
        <v>0</v>
      </c>
      <c r="T65" s="39">
        <f>IF(OR(E65="QS",B65=""),0,
VLOOKUP($S65,附表3_火險100RP颱洪非比例層調整係數!$B:$AF,MATCH($D65&amp;"a",附表3_火險100RP颱洪非比例層調整係數!$1:$1,0)-1,FALSE)
-IF($R65-1&lt;=0,0,VLOOKUP($R65-1,附表3_火險100RP颱洪非比例層調整係數!$B:$AF,MATCH($D65&amp;"a",附表3_火險100RP颱洪非比例層調整係數!$1:$1,0)-1,FALSE))
-VLOOKUP($S65,附表3_火險100RP颱洪非比例層調整係數!$B:$AF,MATCH($D65,附表3_火險100RP颱洪非比例層調整係數!$1:$1,0)-1,FALSE)*(S65/100-M65/G65)*100
-VLOOKUP($R65,附表3_火險100RP颱洪非比例層調整係數!$B:$AF,MATCH($D65,附表3_火險100RP颱洪非比例層調整係數!$1:$1,0)-1,FALSE)*(1-(R65/100-L65/G65)*100)
)</f>
        <v>0</v>
      </c>
      <c r="U65" s="39">
        <f>IF(OR(E65="QS",B65=""),0,
IF(C65="F",VLOOKUP($S65,附表3_火險200RP颱洪非比例層調整係數!$B:$AF,MATCH($D65&amp;"a",附表3_火險200RP颱洪非比例層調整係數!$1:$1,0)-1,FALSE)
-IF($R65-1&lt;=0,0,VLOOKUP($R65-1,附表3_火險200RP颱洪非比例層調整係數!$B:$AF,MATCH($D65&amp;"a",附表3_火險200RP颱洪非比例層調整係數!$1:$1,0)-1,FALSE))
-VLOOKUP($S65,附表3_火險200RP颱洪非比例層調整係數!$B:$AF,MATCH($D65,附表3_火險200RP颱洪非比例層調整係數!$1:$1,0)-1,FALSE)*(S65/100-M65/G65)*100
-VLOOKUP($R65,附表3_火險200RP颱洪非比例層調整係數!$B:$AF,MATCH($D65,附表3_火險200RP颱洪非比例層調整係數!$1:$1,0)-1,FALSE)*(1-(R65/100-L65/G65)*100),
IF(C65="E1",VLOOKUP($S65,附表3_工程險200RP颱洪非比例層調整係數!$B$1:$AF$101,MATCH($D65&amp;"a",附表3_工程險200RP颱洪非比例層調整係數!$1:$1,0)-1,FALSE)
-IF($R65-1&lt;=0,0,VLOOKUP($R65-1,附表3_工程險200RP颱洪非比例層調整係數!$B$1:$AF$101,MATCH($D65&amp;"a",附表3_工程險200RP颱洪非比例層調整係數!$1:$1,0)-1,FALSE))
-VLOOKUP($S65,附表3_工程險200RP颱洪非比例層調整係數!$B$1:$AF$101,MATCH($D65,附表3_工程險200RP颱洪非比例層調整係數!$1:$1,0)-1,FALSE)*(S65/100-M65/G65)*100
-VLOOKUP($R65,附表3_工程險200RP颱洪非比例層調整係數!$B$1:$AF$101,MATCH($D65,附表3_工程險200RP颱洪非比例層調整係數!$1:$1,0)-1,FALSE)*(1-(R65/100-L65/G65)*100),
IF(C65="E2",VLOOKUP($S65,附表3_工程險200RP颱洪非比例層調整係數!$B$111:$AF$211,MATCH($D65&amp;"a",附表3_工程險200RP颱洪非比例層調整係數!$1:$1,0)-1,FALSE)
-IF($R65-1&lt;=0,0,VLOOKUP($R65-1,附表3_工程險200RP颱洪非比例層調整係數!$B$111:$AF$211,MATCH($D65&amp;"a",附表3_工程險200RP颱洪非比例層調整係數!$1:$1,0)-1,FALSE))
-VLOOKUP($S65,附表3_工程險200RP颱洪非比例層調整係數!$B$111:$AF$211,MATCH($D65,附表3_工程險200RP颱洪非比例層調整係數!$1:$1,0)-1,FALSE)*(S65/100-M65/G65)*100
-VLOOKUP($R65,附表3_工程險200RP颱洪非比例層調整係數!$B$111:$AF$211,MATCH($D65,附表3_工程險200RP颱洪非比例層調整係數!$1:$1,0)-1,FALSE)*(1-(R65/100-L65/G65)*100),0))))</f>
        <v>0</v>
      </c>
      <c r="V65" s="40">
        <f t="shared" si="7"/>
        <v>0</v>
      </c>
      <c r="W65" s="40">
        <f t="shared" si="8"/>
        <v>0</v>
      </c>
      <c r="X65" s="40">
        <f t="shared" si="9"/>
        <v>0</v>
      </c>
      <c r="Y65" s="40">
        <f t="shared" si="10"/>
        <v>0</v>
      </c>
    </row>
    <row r="66" spans="1:25" x14ac:dyDescent="0.25">
      <c r="A66" s="32" t="str">
        <f t="shared" si="4"/>
        <v/>
      </c>
      <c r="B66" s="33"/>
      <c r="C66" s="33"/>
      <c r="D66" s="33"/>
      <c r="E66" s="34"/>
      <c r="F66" s="34"/>
      <c r="G66" s="35"/>
      <c r="H66" s="42"/>
      <c r="I66" s="42"/>
      <c r="J66" s="42"/>
      <c r="K66" s="42"/>
      <c r="L66" s="34"/>
      <c r="M66" s="34"/>
      <c r="N66" s="36">
        <f t="shared" si="11"/>
        <v>0</v>
      </c>
      <c r="O66" s="36">
        <f t="shared" si="12"/>
        <v>0</v>
      </c>
      <c r="P66" s="37">
        <f t="shared" si="5"/>
        <v>0</v>
      </c>
      <c r="Q66" s="37">
        <f t="shared" si="6"/>
        <v>0</v>
      </c>
      <c r="R66" s="38">
        <f t="shared" si="13"/>
        <v>0</v>
      </c>
      <c r="S66" s="38">
        <f t="shared" si="14"/>
        <v>0</v>
      </c>
      <c r="T66" s="39">
        <f>IF(OR(E66="QS",B66=""),0,
VLOOKUP($S66,附表3_火險100RP颱洪非比例層調整係數!$B:$AF,MATCH($D66&amp;"a",附表3_火險100RP颱洪非比例層調整係數!$1:$1,0)-1,FALSE)
-IF($R66-1&lt;=0,0,VLOOKUP($R66-1,附表3_火險100RP颱洪非比例層調整係數!$B:$AF,MATCH($D66&amp;"a",附表3_火險100RP颱洪非比例層調整係數!$1:$1,0)-1,FALSE))
-VLOOKUP($S66,附表3_火險100RP颱洪非比例層調整係數!$B:$AF,MATCH($D66,附表3_火險100RP颱洪非比例層調整係數!$1:$1,0)-1,FALSE)*(S66/100-M66/G66)*100
-VLOOKUP($R66,附表3_火險100RP颱洪非比例層調整係數!$B:$AF,MATCH($D66,附表3_火險100RP颱洪非比例層調整係數!$1:$1,0)-1,FALSE)*(1-(R66/100-L66/G66)*100)
)</f>
        <v>0</v>
      </c>
      <c r="U66" s="39">
        <f>IF(OR(E66="QS",B66=""),0,
IF(C66="F",VLOOKUP($S66,附表3_火險200RP颱洪非比例層調整係數!$B:$AF,MATCH($D66&amp;"a",附表3_火險200RP颱洪非比例層調整係數!$1:$1,0)-1,FALSE)
-IF($R66-1&lt;=0,0,VLOOKUP($R66-1,附表3_火險200RP颱洪非比例層調整係數!$B:$AF,MATCH($D66&amp;"a",附表3_火險200RP颱洪非比例層調整係數!$1:$1,0)-1,FALSE))
-VLOOKUP($S66,附表3_火險200RP颱洪非比例層調整係數!$B:$AF,MATCH($D66,附表3_火險200RP颱洪非比例層調整係數!$1:$1,0)-1,FALSE)*(S66/100-M66/G66)*100
-VLOOKUP($R66,附表3_火險200RP颱洪非比例層調整係數!$B:$AF,MATCH($D66,附表3_火險200RP颱洪非比例層調整係數!$1:$1,0)-1,FALSE)*(1-(R66/100-L66/G66)*100),
IF(C66="E1",VLOOKUP($S66,附表3_工程險200RP颱洪非比例層調整係數!$B$1:$AF$101,MATCH($D66&amp;"a",附表3_工程險200RP颱洪非比例層調整係數!$1:$1,0)-1,FALSE)
-IF($R66-1&lt;=0,0,VLOOKUP($R66-1,附表3_工程險200RP颱洪非比例層調整係數!$B$1:$AF$101,MATCH($D66&amp;"a",附表3_工程險200RP颱洪非比例層調整係數!$1:$1,0)-1,FALSE))
-VLOOKUP($S66,附表3_工程險200RP颱洪非比例層調整係數!$B$1:$AF$101,MATCH($D66,附表3_工程險200RP颱洪非比例層調整係數!$1:$1,0)-1,FALSE)*(S66/100-M66/G66)*100
-VLOOKUP($R66,附表3_工程險200RP颱洪非比例層調整係數!$B$1:$AF$101,MATCH($D66,附表3_工程險200RP颱洪非比例層調整係數!$1:$1,0)-1,FALSE)*(1-(R66/100-L66/G66)*100),
IF(C66="E2",VLOOKUP($S66,附表3_工程險200RP颱洪非比例層調整係數!$B$111:$AF$211,MATCH($D66&amp;"a",附表3_工程險200RP颱洪非比例層調整係數!$1:$1,0)-1,FALSE)
-IF($R66-1&lt;=0,0,VLOOKUP($R66-1,附表3_工程險200RP颱洪非比例層調整係數!$B$111:$AF$211,MATCH($D66&amp;"a",附表3_工程險200RP颱洪非比例層調整係數!$1:$1,0)-1,FALSE))
-VLOOKUP($S66,附表3_工程險200RP颱洪非比例層調整係數!$B$111:$AF$211,MATCH($D66,附表3_工程險200RP颱洪非比例層調整係數!$1:$1,0)-1,FALSE)*(S66/100-M66/G66)*100
-VLOOKUP($R66,附表3_工程險200RP颱洪非比例層調整係數!$B$111:$AF$211,MATCH($D66,附表3_工程險200RP颱洪非比例層調整係數!$1:$1,0)-1,FALSE)*(1-(R66/100-L66/G66)*100),0))))</f>
        <v>0</v>
      </c>
      <c r="V66" s="40">
        <f t="shared" si="7"/>
        <v>0</v>
      </c>
      <c r="W66" s="40">
        <f t="shared" si="8"/>
        <v>0</v>
      </c>
      <c r="X66" s="40">
        <f t="shared" si="9"/>
        <v>0</v>
      </c>
      <c r="Y66" s="40">
        <f t="shared" si="10"/>
        <v>0</v>
      </c>
    </row>
    <row r="67" spans="1:25" x14ac:dyDescent="0.25">
      <c r="A67" s="32" t="str">
        <f t="shared" si="4"/>
        <v/>
      </c>
      <c r="B67" s="33"/>
      <c r="C67" s="33"/>
      <c r="D67" s="33"/>
      <c r="E67" s="34"/>
      <c r="F67" s="34"/>
      <c r="G67" s="35"/>
      <c r="H67" s="42"/>
      <c r="I67" s="42"/>
      <c r="J67" s="42"/>
      <c r="K67" s="42"/>
      <c r="L67" s="34"/>
      <c r="M67" s="34"/>
      <c r="N67" s="36">
        <f t="shared" ref="N67:N98" si="15">IF(E67="QS",F67*H67,0)</f>
        <v>0</v>
      </c>
      <c r="O67" s="36">
        <f t="shared" ref="O67:O98" si="16">IF(E67="QS",F67*I67,0)</f>
        <v>0</v>
      </c>
      <c r="P67" s="37">
        <f t="shared" si="5"/>
        <v>0</v>
      </c>
      <c r="Q67" s="37">
        <f t="shared" si="6"/>
        <v>0</v>
      </c>
      <c r="R67" s="38">
        <f t="shared" ref="R67:R98" si="17">IF(OR(E67="QS",B67=""),0,CEILING((L67+1)/G67*100,1))</f>
        <v>0</v>
      </c>
      <c r="S67" s="38">
        <f t="shared" ref="S67:S98" si="18">IF(OR(E67="QS",B67=""),0,CEILING(M67/G67*100,1))</f>
        <v>0</v>
      </c>
      <c r="T67" s="39">
        <f>IF(OR(E67="QS",B67=""),0,
VLOOKUP($S67,附表3_火險100RP颱洪非比例層調整係數!$B:$AF,MATCH($D67&amp;"a",附表3_火險100RP颱洪非比例層調整係數!$1:$1,0)-1,FALSE)
-IF($R67-1&lt;=0,0,VLOOKUP($R67-1,附表3_火險100RP颱洪非比例層調整係數!$B:$AF,MATCH($D67&amp;"a",附表3_火險100RP颱洪非比例層調整係數!$1:$1,0)-1,FALSE))
-VLOOKUP($S67,附表3_火險100RP颱洪非比例層調整係數!$B:$AF,MATCH($D67,附表3_火險100RP颱洪非比例層調整係數!$1:$1,0)-1,FALSE)*(S67/100-M67/G67)*100
-VLOOKUP($R67,附表3_火險100RP颱洪非比例層調整係數!$B:$AF,MATCH($D67,附表3_火險100RP颱洪非比例層調整係數!$1:$1,0)-1,FALSE)*(1-(R67/100-L67/G67)*100)
)</f>
        <v>0</v>
      </c>
      <c r="U67" s="39">
        <f>IF(OR(E67="QS",B67=""),0,
IF(C67="F",VLOOKUP($S67,附表3_火險200RP颱洪非比例層調整係數!$B:$AF,MATCH($D67&amp;"a",附表3_火險200RP颱洪非比例層調整係數!$1:$1,0)-1,FALSE)
-IF($R67-1&lt;=0,0,VLOOKUP($R67-1,附表3_火險200RP颱洪非比例層調整係數!$B:$AF,MATCH($D67&amp;"a",附表3_火險200RP颱洪非比例層調整係數!$1:$1,0)-1,FALSE))
-VLOOKUP($S67,附表3_火險200RP颱洪非比例層調整係數!$B:$AF,MATCH($D67,附表3_火險200RP颱洪非比例層調整係數!$1:$1,0)-1,FALSE)*(S67/100-M67/G67)*100
-VLOOKUP($R67,附表3_火險200RP颱洪非比例層調整係數!$B:$AF,MATCH($D67,附表3_火險200RP颱洪非比例層調整係數!$1:$1,0)-1,FALSE)*(1-(R67/100-L67/G67)*100),
IF(C67="E1",VLOOKUP($S67,附表3_工程險200RP颱洪非比例層調整係數!$B$1:$AF$101,MATCH($D67&amp;"a",附表3_工程險200RP颱洪非比例層調整係數!$1:$1,0)-1,FALSE)
-IF($R67-1&lt;=0,0,VLOOKUP($R67-1,附表3_工程險200RP颱洪非比例層調整係數!$B$1:$AF$101,MATCH($D67&amp;"a",附表3_工程險200RP颱洪非比例層調整係數!$1:$1,0)-1,FALSE))
-VLOOKUP($S67,附表3_工程險200RP颱洪非比例層調整係數!$B$1:$AF$101,MATCH($D67,附表3_工程險200RP颱洪非比例層調整係數!$1:$1,0)-1,FALSE)*(S67/100-M67/G67)*100
-VLOOKUP($R67,附表3_工程險200RP颱洪非比例層調整係數!$B$1:$AF$101,MATCH($D67,附表3_工程險200RP颱洪非比例層調整係數!$1:$1,0)-1,FALSE)*(1-(R67/100-L67/G67)*100),
IF(C67="E2",VLOOKUP($S67,附表3_工程險200RP颱洪非比例層調整係數!$B$111:$AF$211,MATCH($D67&amp;"a",附表3_工程險200RP颱洪非比例層調整係數!$1:$1,0)-1,FALSE)
-IF($R67-1&lt;=0,0,VLOOKUP($R67-1,附表3_工程險200RP颱洪非比例層調整係數!$B$111:$AF$211,MATCH($D67&amp;"a",附表3_工程險200RP颱洪非比例層調整係數!$1:$1,0)-1,FALSE))
-VLOOKUP($S67,附表3_工程險200RP颱洪非比例層調整係數!$B$111:$AF$211,MATCH($D67,附表3_工程險200RP颱洪非比例層調整係數!$1:$1,0)-1,FALSE)*(S67/100-M67/G67)*100
-VLOOKUP($R67,附表3_工程險200RP颱洪非比例層調整係數!$B$111:$AF$211,MATCH($D67,附表3_工程險200RP颱洪非比例層調整係數!$1:$1,0)-1,FALSE)*(1-(R67/100-L67/G67)*100),0))))</f>
        <v>0</v>
      </c>
      <c r="V67" s="40">
        <f t="shared" si="7"/>
        <v>0</v>
      </c>
      <c r="W67" s="40">
        <f t="shared" si="8"/>
        <v>0</v>
      </c>
      <c r="X67" s="40">
        <f t="shared" si="9"/>
        <v>0</v>
      </c>
      <c r="Y67" s="40">
        <f t="shared" si="10"/>
        <v>0</v>
      </c>
    </row>
    <row r="68" spans="1:25" x14ac:dyDescent="0.25">
      <c r="A68" s="32" t="str">
        <f t="shared" ref="A68:A131" si="19">C68&amp;D68&amp;LEFT(E68,1)</f>
        <v/>
      </c>
      <c r="B68" s="33"/>
      <c r="C68" s="33"/>
      <c r="D68" s="33"/>
      <c r="E68" s="34"/>
      <c r="F68" s="34"/>
      <c r="G68" s="35"/>
      <c r="H68" s="42"/>
      <c r="I68" s="42"/>
      <c r="J68" s="42"/>
      <c r="K68" s="42"/>
      <c r="L68" s="34"/>
      <c r="M68" s="34"/>
      <c r="N68" s="36">
        <f t="shared" si="15"/>
        <v>0</v>
      </c>
      <c r="O68" s="36">
        <f t="shared" si="16"/>
        <v>0</v>
      </c>
      <c r="P68" s="37">
        <f t="shared" ref="P68:P131" si="20">IF(OR(E68="QS",E68=""),0,(M68-L68)/G68*J68)</f>
        <v>0</v>
      </c>
      <c r="Q68" s="37">
        <f t="shared" ref="Q68:Q131" si="21">IF(OR(E68="QS",E68=""),0,(M68-L68)/G68*K68)</f>
        <v>0</v>
      </c>
      <c r="R68" s="38">
        <f t="shared" si="17"/>
        <v>0</v>
      </c>
      <c r="S68" s="38">
        <f t="shared" si="18"/>
        <v>0</v>
      </c>
      <c r="T68" s="39">
        <f>IF(OR(E68="QS",B68=""),0,
VLOOKUP($S68,附表3_火險100RP颱洪非比例層調整係數!$B:$AF,MATCH($D68&amp;"a",附表3_火險100RP颱洪非比例層調整係數!$1:$1,0)-1,FALSE)
-IF($R68-1&lt;=0,0,VLOOKUP($R68-1,附表3_火險100RP颱洪非比例層調整係數!$B:$AF,MATCH($D68&amp;"a",附表3_火險100RP颱洪非比例層調整係數!$1:$1,0)-1,FALSE))
-VLOOKUP($S68,附表3_火險100RP颱洪非比例層調整係數!$B:$AF,MATCH($D68,附表3_火險100RP颱洪非比例層調整係數!$1:$1,0)-1,FALSE)*(S68/100-M68/G68)*100
-VLOOKUP($R68,附表3_火險100RP颱洪非比例層調整係數!$B:$AF,MATCH($D68,附表3_火險100RP颱洪非比例層調整係數!$1:$1,0)-1,FALSE)*(1-(R68/100-L68/G68)*100)
)</f>
        <v>0</v>
      </c>
      <c r="U68" s="39">
        <f>IF(OR(E68="QS",B68=""),0,
IF(C68="F",VLOOKUP($S68,附表3_火險200RP颱洪非比例層調整係數!$B:$AF,MATCH($D68&amp;"a",附表3_火險200RP颱洪非比例層調整係數!$1:$1,0)-1,FALSE)
-IF($R68-1&lt;=0,0,VLOOKUP($R68-1,附表3_火險200RP颱洪非比例層調整係數!$B:$AF,MATCH($D68&amp;"a",附表3_火險200RP颱洪非比例層調整係數!$1:$1,0)-1,FALSE))
-VLOOKUP($S68,附表3_火險200RP颱洪非比例層調整係數!$B:$AF,MATCH($D68,附表3_火險200RP颱洪非比例層調整係數!$1:$1,0)-1,FALSE)*(S68/100-M68/G68)*100
-VLOOKUP($R68,附表3_火險200RP颱洪非比例層調整係數!$B:$AF,MATCH($D68,附表3_火險200RP颱洪非比例層調整係數!$1:$1,0)-1,FALSE)*(1-(R68/100-L68/G68)*100),
IF(C68="E1",VLOOKUP($S68,附表3_工程險200RP颱洪非比例層調整係數!$B$1:$AF$101,MATCH($D68&amp;"a",附表3_工程險200RP颱洪非比例層調整係數!$1:$1,0)-1,FALSE)
-IF($R68-1&lt;=0,0,VLOOKUP($R68-1,附表3_工程險200RP颱洪非比例層調整係數!$B$1:$AF$101,MATCH($D68&amp;"a",附表3_工程險200RP颱洪非比例層調整係數!$1:$1,0)-1,FALSE))
-VLOOKUP($S68,附表3_工程險200RP颱洪非比例層調整係數!$B$1:$AF$101,MATCH($D68,附表3_工程險200RP颱洪非比例層調整係數!$1:$1,0)-1,FALSE)*(S68/100-M68/G68)*100
-VLOOKUP($R68,附表3_工程險200RP颱洪非比例層調整係數!$B$1:$AF$101,MATCH($D68,附表3_工程險200RP颱洪非比例層調整係數!$1:$1,0)-1,FALSE)*(1-(R68/100-L68/G68)*100),
IF(C68="E2",VLOOKUP($S68,附表3_工程險200RP颱洪非比例層調整係數!$B$111:$AF$211,MATCH($D68&amp;"a",附表3_工程險200RP颱洪非比例層調整係數!$1:$1,0)-1,FALSE)
-IF($R68-1&lt;=0,0,VLOOKUP($R68-1,附表3_工程險200RP颱洪非比例層調整係數!$B$111:$AF$211,MATCH($D68&amp;"a",附表3_工程險200RP颱洪非比例層調整係數!$1:$1,0)-1,FALSE))
-VLOOKUP($S68,附表3_工程險200RP颱洪非比例層調整係數!$B$111:$AF$211,MATCH($D68,附表3_工程險200RP颱洪非比例層調整係數!$1:$1,0)-1,FALSE)*(S68/100-M68/G68)*100
-VLOOKUP($R68,附表3_工程險200RP颱洪非比例層調整係數!$B$111:$AF$211,MATCH($D68,附表3_工程險200RP颱洪非比例層調整係數!$1:$1,0)-1,FALSE)*(1-(R68/100-L68/G68)*100),0))))</f>
        <v>0</v>
      </c>
      <c r="V68" s="40">
        <f t="shared" ref="V68:V131" si="22">G68*T68*P68</f>
        <v>0</v>
      </c>
      <c r="W68" s="40">
        <f t="shared" ref="W68:W131" si="23">G68*U68*P68</f>
        <v>0</v>
      </c>
      <c r="X68" s="40">
        <f t="shared" ref="X68:X131" si="24">G68*T68*Q68</f>
        <v>0</v>
      </c>
      <c r="Y68" s="40">
        <f t="shared" ref="Y68:Y131" si="25">G68*U68*Q68</f>
        <v>0</v>
      </c>
    </row>
    <row r="69" spans="1:25" x14ac:dyDescent="0.25">
      <c r="A69" s="32" t="str">
        <f t="shared" si="19"/>
        <v/>
      </c>
      <c r="B69" s="33"/>
      <c r="C69" s="33"/>
      <c r="D69" s="33"/>
      <c r="E69" s="34"/>
      <c r="F69" s="34"/>
      <c r="G69" s="35"/>
      <c r="H69" s="42"/>
      <c r="I69" s="42"/>
      <c r="J69" s="42"/>
      <c r="K69" s="42"/>
      <c r="L69" s="34"/>
      <c r="M69" s="34"/>
      <c r="N69" s="36">
        <f t="shared" si="15"/>
        <v>0</v>
      </c>
      <c r="O69" s="36">
        <f t="shared" si="16"/>
        <v>0</v>
      </c>
      <c r="P69" s="37">
        <f t="shared" si="20"/>
        <v>0</v>
      </c>
      <c r="Q69" s="37">
        <f t="shared" si="21"/>
        <v>0</v>
      </c>
      <c r="R69" s="38">
        <f t="shared" si="17"/>
        <v>0</v>
      </c>
      <c r="S69" s="38">
        <f t="shared" si="18"/>
        <v>0</v>
      </c>
      <c r="T69" s="39">
        <f>IF(OR(E69="QS",B69=""),0,
VLOOKUP($S69,附表3_火險100RP颱洪非比例層調整係數!$B:$AF,MATCH($D69&amp;"a",附表3_火險100RP颱洪非比例層調整係數!$1:$1,0)-1,FALSE)
-IF($R69-1&lt;=0,0,VLOOKUP($R69-1,附表3_火險100RP颱洪非比例層調整係數!$B:$AF,MATCH($D69&amp;"a",附表3_火險100RP颱洪非比例層調整係數!$1:$1,0)-1,FALSE))
-VLOOKUP($S69,附表3_火險100RP颱洪非比例層調整係數!$B:$AF,MATCH($D69,附表3_火險100RP颱洪非比例層調整係數!$1:$1,0)-1,FALSE)*(S69/100-M69/G69)*100
-VLOOKUP($R69,附表3_火險100RP颱洪非比例層調整係數!$B:$AF,MATCH($D69,附表3_火險100RP颱洪非比例層調整係數!$1:$1,0)-1,FALSE)*(1-(R69/100-L69/G69)*100)
)</f>
        <v>0</v>
      </c>
      <c r="U69" s="39">
        <f>IF(OR(E69="QS",B69=""),0,
IF(C69="F",VLOOKUP($S69,附表3_火險200RP颱洪非比例層調整係數!$B:$AF,MATCH($D69&amp;"a",附表3_火險200RP颱洪非比例層調整係數!$1:$1,0)-1,FALSE)
-IF($R69-1&lt;=0,0,VLOOKUP($R69-1,附表3_火險200RP颱洪非比例層調整係數!$B:$AF,MATCH($D69&amp;"a",附表3_火險200RP颱洪非比例層調整係數!$1:$1,0)-1,FALSE))
-VLOOKUP($S69,附表3_火險200RP颱洪非比例層調整係數!$B:$AF,MATCH($D69,附表3_火險200RP颱洪非比例層調整係數!$1:$1,0)-1,FALSE)*(S69/100-M69/G69)*100
-VLOOKUP($R69,附表3_火險200RP颱洪非比例層調整係數!$B:$AF,MATCH($D69,附表3_火險200RP颱洪非比例層調整係數!$1:$1,0)-1,FALSE)*(1-(R69/100-L69/G69)*100),
IF(C69="E1",VLOOKUP($S69,附表3_工程險200RP颱洪非比例層調整係數!$B$1:$AF$101,MATCH($D69&amp;"a",附表3_工程險200RP颱洪非比例層調整係數!$1:$1,0)-1,FALSE)
-IF($R69-1&lt;=0,0,VLOOKUP($R69-1,附表3_工程險200RP颱洪非比例層調整係數!$B$1:$AF$101,MATCH($D69&amp;"a",附表3_工程險200RP颱洪非比例層調整係數!$1:$1,0)-1,FALSE))
-VLOOKUP($S69,附表3_工程險200RP颱洪非比例層調整係數!$B$1:$AF$101,MATCH($D69,附表3_工程險200RP颱洪非比例層調整係數!$1:$1,0)-1,FALSE)*(S69/100-M69/G69)*100
-VLOOKUP($R69,附表3_工程險200RP颱洪非比例層調整係數!$B$1:$AF$101,MATCH($D69,附表3_工程險200RP颱洪非比例層調整係數!$1:$1,0)-1,FALSE)*(1-(R69/100-L69/G69)*100),
IF(C69="E2",VLOOKUP($S69,附表3_工程險200RP颱洪非比例層調整係數!$B$111:$AF$211,MATCH($D69&amp;"a",附表3_工程險200RP颱洪非比例層調整係數!$1:$1,0)-1,FALSE)
-IF($R69-1&lt;=0,0,VLOOKUP($R69-1,附表3_工程險200RP颱洪非比例層調整係數!$B$111:$AF$211,MATCH($D69&amp;"a",附表3_工程險200RP颱洪非比例層調整係數!$1:$1,0)-1,FALSE))
-VLOOKUP($S69,附表3_工程險200RP颱洪非比例層調整係數!$B$111:$AF$211,MATCH($D69,附表3_工程險200RP颱洪非比例層調整係數!$1:$1,0)-1,FALSE)*(S69/100-M69/G69)*100
-VLOOKUP($R69,附表3_工程險200RP颱洪非比例層調整係數!$B$111:$AF$211,MATCH($D69,附表3_工程險200RP颱洪非比例層調整係數!$1:$1,0)-1,FALSE)*(1-(R69/100-L69/G69)*100),0))))</f>
        <v>0</v>
      </c>
      <c r="V69" s="40">
        <f t="shared" si="22"/>
        <v>0</v>
      </c>
      <c r="W69" s="40">
        <f t="shared" si="23"/>
        <v>0</v>
      </c>
      <c r="X69" s="40">
        <f t="shared" si="24"/>
        <v>0</v>
      </c>
      <c r="Y69" s="40">
        <f t="shared" si="25"/>
        <v>0</v>
      </c>
    </row>
    <row r="70" spans="1:25" x14ac:dyDescent="0.25">
      <c r="A70" s="32" t="str">
        <f t="shared" si="19"/>
        <v/>
      </c>
      <c r="B70" s="33"/>
      <c r="C70" s="33"/>
      <c r="D70" s="33"/>
      <c r="E70" s="34"/>
      <c r="F70" s="34"/>
      <c r="G70" s="35"/>
      <c r="H70" s="42"/>
      <c r="I70" s="42"/>
      <c r="J70" s="42"/>
      <c r="K70" s="42"/>
      <c r="L70" s="34"/>
      <c r="M70" s="34"/>
      <c r="N70" s="36">
        <f t="shared" si="15"/>
        <v>0</v>
      </c>
      <c r="O70" s="36">
        <f t="shared" si="16"/>
        <v>0</v>
      </c>
      <c r="P70" s="37">
        <f t="shared" si="20"/>
        <v>0</v>
      </c>
      <c r="Q70" s="37">
        <f t="shared" si="21"/>
        <v>0</v>
      </c>
      <c r="R70" s="38">
        <f t="shared" si="17"/>
        <v>0</v>
      </c>
      <c r="S70" s="38">
        <f t="shared" si="18"/>
        <v>0</v>
      </c>
      <c r="T70" s="39">
        <f>IF(OR(E70="QS",B70=""),0,
VLOOKUP($S70,附表3_火險100RP颱洪非比例層調整係數!$B:$AF,MATCH($D70&amp;"a",附表3_火險100RP颱洪非比例層調整係數!$1:$1,0)-1,FALSE)
-IF($R70-1&lt;=0,0,VLOOKUP($R70-1,附表3_火險100RP颱洪非比例層調整係數!$B:$AF,MATCH($D70&amp;"a",附表3_火險100RP颱洪非比例層調整係數!$1:$1,0)-1,FALSE))
-VLOOKUP($S70,附表3_火險100RP颱洪非比例層調整係數!$B:$AF,MATCH($D70,附表3_火險100RP颱洪非比例層調整係數!$1:$1,0)-1,FALSE)*(S70/100-M70/G70)*100
-VLOOKUP($R70,附表3_火險100RP颱洪非比例層調整係數!$B:$AF,MATCH($D70,附表3_火險100RP颱洪非比例層調整係數!$1:$1,0)-1,FALSE)*(1-(R70/100-L70/G70)*100)
)</f>
        <v>0</v>
      </c>
      <c r="U70" s="39">
        <f>IF(OR(E70="QS",B70=""),0,
IF(C70="F",VLOOKUP($S70,附表3_火險200RP颱洪非比例層調整係數!$B:$AF,MATCH($D70&amp;"a",附表3_火險200RP颱洪非比例層調整係數!$1:$1,0)-1,FALSE)
-IF($R70-1&lt;=0,0,VLOOKUP($R70-1,附表3_火險200RP颱洪非比例層調整係數!$B:$AF,MATCH($D70&amp;"a",附表3_火險200RP颱洪非比例層調整係數!$1:$1,0)-1,FALSE))
-VLOOKUP($S70,附表3_火險200RP颱洪非比例層調整係數!$B:$AF,MATCH($D70,附表3_火險200RP颱洪非比例層調整係數!$1:$1,0)-1,FALSE)*(S70/100-M70/G70)*100
-VLOOKUP($R70,附表3_火險200RP颱洪非比例層調整係數!$B:$AF,MATCH($D70,附表3_火險200RP颱洪非比例層調整係數!$1:$1,0)-1,FALSE)*(1-(R70/100-L70/G70)*100),
IF(C70="E1",VLOOKUP($S70,附表3_工程險200RP颱洪非比例層調整係數!$B$1:$AF$101,MATCH($D70&amp;"a",附表3_工程險200RP颱洪非比例層調整係數!$1:$1,0)-1,FALSE)
-IF($R70-1&lt;=0,0,VLOOKUP($R70-1,附表3_工程險200RP颱洪非比例層調整係數!$B$1:$AF$101,MATCH($D70&amp;"a",附表3_工程險200RP颱洪非比例層調整係數!$1:$1,0)-1,FALSE))
-VLOOKUP($S70,附表3_工程險200RP颱洪非比例層調整係數!$B$1:$AF$101,MATCH($D70,附表3_工程險200RP颱洪非比例層調整係數!$1:$1,0)-1,FALSE)*(S70/100-M70/G70)*100
-VLOOKUP($R70,附表3_工程險200RP颱洪非比例層調整係數!$B$1:$AF$101,MATCH($D70,附表3_工程險200RP颱洪非比例層調整係數!$1:$1,0)-1,FALSE)*(1-(R70/100-L70/G70)*100),
IF(C70="E2",VLOOKUP($S70,附表3_工程險200RP颱洪非比例層調整係數!$B$111:$AF$211,MATCH($D70&amp;"a",附表3_工程險200RP颱洪非比例層調整係數!$1:$1,0)-1,FALSE)
-IF($R70-1&lt;=0,0,VLOOKUP($R70-1,附表3_工程險200RP颱洪非比例層調整係數!$B$111:$AF$211,MATCH($D70&amp;"a",附表3_工程險200RP颱洪非比例層調整係數!$1:$1,0)-1,FALSE))
-VLOOKUP($S70,附表3_工程險200RP颱洪非比例層調整係數!$B$111:$AF$211,MATCH($D70,附表3_工程險200RP颱洪非比例層調整係數!$1:$1,0)-1,FALSE)*(S70/100-M70/G70)*100
-VLOOKUP($R70,附表3_工程險200RP颱洪非比例層調整係數!$B$111:$AF$211,MATCH($D70,附表3_工程險200RP颱洪非比例層調整係數!$1:$1,0)-1,FALSE)*(1-(R70/100-L70/G70)*100),0))))</f>
        <v>0</v>
      </c>
      <c r="V70" s="40">
        <f t="shared" si="22"/>
        <v>0</v>
      </c>
      <c r="W70" s="40">
        <f t="shared" si="23"/>
        <v>0</v>
      </c>
      <c r="X70" s="40">
        <f t="shared" si="24"/>
        <v>0</v>
      </c>
      <c r="Y70" s="40">
        <f t="shared" si="25"/>
        <v>0</v>
      </c>
    </row>
    <row r="71" spans="1:25" x14ac:dyDescent="0.25">
      <c r="A71" s="32" t="str">
        <f t="shared" si="19"/>
        <v/>
      </c>
      <c r="B71" s="33"/>
      <c r="C71" s="33"/>
      <c r="D71" s="33"/>
      <c r="E71" s="34"/>
      <c r="F71" s="34"/>
      <c r="G71" s="35"/>
      <c r="H71" s="42"/>
      <c r="I71" s="42"/>
      <c r="J71" s="42"/>
      <c r="K71" s="42"/>
      <c r="L71" s="34"/>
      <c r="M71" s="34"/>
      <c r="N71" s="36">
        <f t="shared" si="15"/>
        <v>0</v>
      </c>
      <c r="O71" s="36">
        <f t="shared" si="16"/>
        <v>0</v>
      </c>
      <c r="P71" s="37">
        <f t="shared" si="20"/>
        <v>0</v>
      </c>
      <c r="Q71" s="37">
        <f t="shared" si="21"/>
        <v>0</v>
      </c>
      <c r="R71" s="38">
        <f t="shared" si="17"/>
        <v>0</v>
      </c>
      <c r="S71" s="38">
        <f t="shared" si="18"/>
        <v>0</v>
      </c>
      <c r="T71" s="39">
        <f>IF(OR(E71="QS",B71=""),0,
VLOOKUP($S71,附表3_火險100RP颱洪非比例層調整係數!$B:$AF,MATCH($D71&amp;"a",附表3_火險100RP颱洪非比例層調整係數!$1:$1,0)-1,FALSE)
-IF($R71-1&lt;=0,0,VLOOKUP($R71-1,附表3_火險100RP颱洪非比例層調整係數!$B:$AF,MATCH($D71&amp;"a",附表3_火險100RP颱洪非比例層調整係數!$1:$1,0)-1,FALSE))
-VLOOKUP($S71,附表3_火險100RP颱洪非比例層調整係數!$B:$AF,MATCH($D71,附表3_火險100RP颱洪非比例層調整係數!$1:$1,0)-1,FALSE)*(S71/100-M71/G71)*100
-VLOOKUP($R71,附表3_火險100RP颱洪非比例層調整係數!$B:$AF,MATCH($D71,附表3_火險100RP颱洪非比例層調整係數!$1:$1,0)-1,FALSE)*(1-(R71/100-L71/G71)*100)
)</f>
        <v>0</v>
      </c>
      <c r="U71" s="39">
        <f>IF(OR(E71="QS",B71=""),0,
IF(C71="F",VLOOKUP($S71,附表3_火險200RP颱洪非比例層調整係數!$B:$AF,MATCH($D71&amp;"a",附表3_火險200RP颱洪非比例層調整係數!$1:$1,0)-1,FALSE)
-IF($R71-1&lt;=0,0,VLOOKUP($R71-1,附表3_火險200RP颱洪非比例層調整係數!$B:$AF,MATCH($D71&amp;"a",附表3_火險200RP颱洪非比例層調整係數!$1:$1,0)-1,FALSE))
-VLOOKUP($S71,附表3_火險200RP颱洪非比例層調整係數!$B:$AF,MATCH($D71,附表3_火險200RP颱洪非比例層調整係數!$1:$1,0)-1,FALSE)*(S71/100-M71/G71)*100
-VLOOKUP($R71,附表3_火險200RP颱洪非比例層調整係數!$B:$AF,MATCH($D71,附表3_火險200RP颱洪非比例層調整係數!$1:$1,0)-1,FALSE)*(1-(R71/100-L71/G71)*100),
IF(C71="E1",VLOOKUP($S71,附表3_工程險200RP颱洪非比例層調整係數!$B$1:$AF$101,MATCH($D71&amp;"a",附表3_工程險200RP颱洪非比例層調整係數!$1:$1,0)-1,FALSE)
-IF($R71-1&lt;=0,0,VLOOKUP($R71-1,附表3_工程險200RP颱洪非比例層調整係數!$B$1:$AF$101,MATCH($D71&amp;"a",附表3_工程險200RP颱洪非比例層調整係數!$1:$1,0)-1,FALSE))
-VLOOKUP($S71,附表3_工程險200RP颱洪非比例層調整係數!$B$1:$AF$101,MATCH($D71,附表3_工程險200RP颱洪非比例層調整係數!$1:$1,0)-1,FALSE)*(S71/100-M71/G71)*100
-VLOOKUP($R71,附表3_工程險200RP颱洪非比例層調整係數!$B$1:$AF$101,MATCH($D71,附表3_工程險200RP颱洪非比例層調整係數!$1:$1,0)-1,FALSE)*(1-(R71/100-L71/G71)*100),
IF(C71="E2",VLOOKUP($S71,附表3_工程險200RP颱洪非比例層調整係數!$B$111:$AF$211,MATCH($D71&amp;"a",附表3_工程險200RP颱洪非比例層調整係數!$1:$1,0)-1,FALSE)
-IF($R71-1&lt;=0,0,VLOOKUP($R71-1,附表3_工程險200RP颱洪非比例層調整係數!$B$111:$AF$211,MATCH($D71&amp;"a",附表3_工程險200RP颱洪非比例層調整係數!$1:$1,0)-1,FALSE))
-VLOOKUP($S71,附表3_工程險200RP颱洪非比例層調整係數!$B$111:$AF$211,MATCH($D71,附表3_工程險200RP颱洪非比例層調整係數!$1:$1,0)-1,FALSE)*(S71/100-M71/G71)*100
-VLOOKUP($R71,附表3_工程險200RP颱洪非比例層調整係數!$B$111:$AF$211,MATCH($D71,附表3_工程險200RP颱洪非比例層調整係數!$1:$1,0)-1,FALSE)*(1-(R71/100-L71/G71)*100),0))))</f>
        <v>0</v>
      </c>
      <c r="V71" s="40">
        <f t="shared" si="22"/>
        <v>0</v>
      </c>
      <c r="W71" s="40">
        <f t="shared" si="23"/>
        <v>0</v>
      </c>
      <c r="X71" s="40">
        <f t="shared" si="24"/>
        <v>0</v>
      </c>
      <c r="Y71" s="40">
        <f t="shared" si="25"/>
        <v>0</v>
      </c>
    </row>
    <row r="72" spans="1:25" x14ac:dyDescent="0.25">
      <c r="A72" s="32" t="str">
        <f t="shared" si="19"/>
        <v/>
      </c>
      <c r="B72" s="33"/>
      <c r="C72" s="33"/>
      <c r="D72" s="33"/>
      <c r="E72" s="34"/>
      <c r="F72" s="34"/>
      <c r="G72" s="35"/>
      <c r="H72" s="42"/>
      <c r="I72" s="42"/>
      <c r="J72" s="42"/>
      <c r="K72" s="42"/>
      <c r="L72" s="34"/>
      <c r="M72" s="34"/>
      <c r="N72" s="36">
        <f t="shared" si="15"/>
        <v>0</v>
      </c>
      <c r="O72" s="36">
        <f t="shared" si="16"/>
        <v>0</v>
      </c>
      <c r="P72" s="37">
        <f t="shared" si="20"/>
        <v>0</v>
      </c>
      <c r="Q72" s="37">
        <f t="shared" si="21"/>
        <v>0</v>
      </c>
      <c r="R72" s="38">
        <f t="shared" si="17"/>
        <v>0</v>
      </c>
      <c r="S72" s="38">
        <f t="shared" si="18"/>
        <v>0</v>
      </c>
      <c r="T72" s="39">
        <f>IF(OR(E72="QS",B72=""),0,
VLOOKUP($S72,附表3_火險100RP颱洪非比例層調整係數!$B:$AF,MATCH($D72&amp;"a",附表3_火險100RP颱洪非比例層調整係數!$1:$1,0)-1,FALSE)
-IF($R72-1&lt;=0,0,VLOOKUP($R72-1,附表3_火險100RP颱洪非比例層調整係數!$B:$AF,MATCH($D72&amp;"a",附表3_火險100RP颱洪非比例層調整係數!$1:$1,0)-1,FALSE))
-VLOOKUP($S72,附表3_火險100RP颱洪非比例層調整係數!$B:$AF,MATCH($D72,附表3_火險100RP颱洪非比例層調整係數!$1:$1,0)-1,FALSE)*(S72/100-M72/G72)*100
-VLOOKUP($R72,附表3_火險100RP颱洪非比例層調整係數!$B:$AF,MATCH($D72,附表3_火險100RP颱洪非比例層調整係數!$1:$1,0)-1,FALSE)*(1-(R72/100-L72/G72)*100)
)</f>
        <v>0</v>
      </c>
      <c r="U72" s="39">
        <f>IF(OR(E72="QS",B72=""),0,
IF(C72="F",VLOOKUP($S72,附表3_火險200RP颱洪非比例層調整係數!$B:$AF,MATCH($D72&amp;"a",附表3_火險200RP颱洪非比例層調整係數!$1:$1,0)-1,FALSE)
-IF($R72-1&lt;=0,0,VLOOKUP($R72-1,附表3_火險200RP颱洪非比例層調整係數!$B:$AF,MATCH($D72&amp;"a",附表3_火險200RP颱洪非比例層調整係數!$1:$1,0)-1,FALSE))
-VLOOKUP($S72,附表3_火險200RP颱洪非比例層調整係數!$B:$AF,MATCH($D72,附表3_火險200RP颱洪非比例層調整係數!$1:$1,0)-1,FALSE)*(S72/100-M72/G72)*100
-VLOOKUP($R72,附表3_火險200RP颱洪非比例層調整係數!$B:$AF,MATCH($D72,附表3_火險200RP颱洪非比例層調整係數!$1:$1,0)-1,FALSE)*(1-(R72/100-L72/G72)*100),
IF(C72="E1",VLOOKUP($S72,附表3_工程險200RP颱洪非比例層調整係數!$B$1:$AF$101,MATCH($D72&amp;"a",附表3_工程險200RP颱洪非比例層調整係數!$1:$1,0)-1,FALSE)
-IF($R72-1&lt;=0,0,VLOOKUP($R72-1,附表3_工程險200RP颱洪非比例層調整係數!$B$1:$AF$101,MATCH($D72&amp;"a",附表3_工程險200RP颱洪非比例層調整係數!$1:$1,0)-1,FALSE))
-VLOOKUP($S72,附表3_工程險200RP颱洪非比例層調整係數!$B$1:$AF$101,MATCH($D72,附表3_工程險200RP颱洪非比例層調整係數!$1:$1,0)-1,FALSE)*(S72/100-M72/G72)*100
-VLOOKUP($R72,附表3_工程險200RP颱洪非比例層調整係數!$B$1:$AF$101,MATCH($D72,附表3_工程險200RP颱洪非比例層調整係數!$1:$1,0)-1,FALSE)*(1-(R72/100-L72/G72)*100),
IF(C72="E2",VLOOKUP($S72,附表3_工程險200RP颱洪非比例層調整係數!$B$111:$AF$211,MATCH($D72&amp;"a",附表3_工程險200RP颱洪非比例層調整係數!$1:$1,0)-1,FALSE)
-IF($R72-1&lt;=0,0,VLOOKUP($R72-1,附表3_工程險200RP颱洪非比例層調整係數!$B$111:$AF$211,MATCH($D72&amp;"a",附表3_工程險200RP颱洪非比例層調整係數!$1:$1,0)-1,FALSE))
-VLOOKUP($S72,附表3_工程險200RP颱洪非比例層調整係數!$B$111:$AF$211,MATCH($D72,附表3_工程險200RP颱洪非比例層調整係數!$1:$1,0)-1,FALSE)*(S72/100-M72/G72)*100
-VLOOKUP($R72,附表3_工程險200RP颱洪非比例層調整係數!$B$111:$AF$211,MATCH($D72,附表3_工程險200RP颱洪非比例層調整係數!$1:$1,0)-1,FALSE)*(1-(R72/100-L72/G72)*100),0))))</f>
        <v>0</v>
      </c>
      <c r="V72" s="40">
        <f t="shared" si="22"/>
        <v>0</v>
      </c>
      <c r="W72" s="40">
        <f t="shared" si="23"/>
        <v>0</v>
      </c>
      <c r="X72" s="40">
        <f t="shared" si="24"/>
        <v>0</v>
      </c>
      <c r="Y72" s="40">
        <f t="shared" si="25"/>
        <v>0</v>
      </c>
    </row>
    <row r="73" spans="1:25" x14ac:dyDescent="0.25">
      <c r="A73" s="32" t="str">
        <f t="shared" si="19"/>
        <v/>
      </c>
      <c r="B73" s="33"/>
      <c r="C73" s="33"/>
      <c r="D73" s="33"/>
      <c r="E73" s="34"/>
      <c r="F73" s="34"/>
      <c r="G73" s="35"/>
      <c r="H73" s="42"/>
      <c r="I73" s="42"/>
      <c r="J73" s="42"/>
      <c r="K73" s="42"/>
      <c r="L73" s="34"/>
      <c r="M73" s="34"/>
      <c r="N73" s="36">
        <f t="shared" si="15"/>
        <v>0</v>
      </c>
      <c r="O73" s="36">
        <f t="shared" si="16"/>
        <v>0</v>
      </c>
      <c r="P73" s="37">
        <f t="shared" si="20"/>
        <v>0</v>
      </c>
      <c r="Q73" s="37">
        <f t="shared" si="21"/>
        <v>0</v>
      </c>
      <c r="R73" s="38">
        <f t="shared" si="17"/>
        <v>0</v>
      </c>
      <c r="S73" s="38">
        <f t="shared" si="18"/>
        <v>0</v>
      </c>
      <c r="T73" s="39">
        <f>IF(OR(E73="QS",B73=""),0,
VLOOKUP($S73,附表3_火險100RP颱洪非比例層調整係數!$B:$AF,MATCH($D73&amp;"a",附表3_火險100RP颱洪非比例層調整係數!$1:$1,0)-1,FALSE)
-IF($R73-1&lt;=0,0,VLOOKUP($R73-1,附表3_火險100RP颱洪非比例層調整係數!$B:$AF,MATCH($D73&amp;"a",附表3_火險100RP颱洪非比例層調整係數!$1:$1,0)-1,FALSE))
-VLOOKUP($S73,附表3_火險100RP颱洪非比例層調整係數!$B:$AF,MATCH($D73,附表3_火險100RP颱洪非比例層調整係數!$1:$1,0)-1,FALSE)*(S73/100-M73/G73)*100
-VLOOKUP($R73,附表3_火險100RP颱洪非比例層調整係數!$B:$AF,MATCH($D73,附表3_火險100RP颱洪非比例層調整係數!$1:$1,0)-1,FALSE)*(1-(R73/100-L73/G73)*100)
)</f>
        <v>0</v>
      </c>
      <c r="U73" s="39">
        <f>IF(OR(E73="QS",B73=""),0,
IF(C73="F",VLOOKUP($S73,附表3_火險200RP颱洪非比例層調整係數!$B:$AF,MATCH($D73&amp;"a",附表3_火險200RP颱洪非比例層調整係數!$1:$1,0)-1,FALSE)
-IF($R73-1&lt;=0,0,VLOOKUP($R73-1,附表3_火險200RP颱洪非比例層調整係數!$B:$AF,MATCH($D73&amp;"a",附表3_火險200RP颱洪非比例層調整係數!$1:$1,0)-1,FALSE))
-VLOOKUP($S73,附表3_火險200RP颱洪非比例層調整係數!$B:$AF,MATCH($D73,附表3_火險200RP颱洪非比例層調整係數!$1:$1,0)-1,FALSE)*(S73/100-M73/G73)*100
-VLOOKUP($R73,附表3_火險200RP颱洪非比例層調整係數!$B:$AF,MATCH($D73,附表3_火險200RP颱洪非比例層調整係數!$1:$1,0)-1,FALSE)*(1-(R73/100-L73/G73)*100),
IF(C73="E1",VLOOKUP($S73,附表3_工程險200RP颱洪非比例層調整係數!$B$1:$AF$101,MATCH($D73&amp;"a",附表3_工程險200RP颱洪非比例層調整係數!$1:$1,0)-1,FALSE)
-IF($R73-1&lt;=0,0,VLOOKUP($R73-1,附表3_工程險200RP颱洪非比例層調整係數!$B$1:$AF$101,MATCH($D73&amp;"a",附表3_工程險200RP颱洪非比例層調整係數!$1:$1,0)-1,FALSE))
-VLOOKUP($S73,附表3_工程險200RP颱洪非比例層調整係數!$B$1:$AF$101,MATCH($D73,附表3_工程險200RP颱洪非比例層調整係數!$1:$1,0)-1,FALSE)*(S73/100-M73/G73)*100
-VLOOKUP($R73,附表3_工程險200RP颱洪非比例層調整係數!$B$1:$AF$101,MATCH($D73,附表3_工程險200RP颱洪非比例層調整係數!$1:$1,0)-1,FALSE)*(1-(R73/100-L73/G73)*100),
IF(C73="E2",VLOOKUP($S73,附表3_工程險200RP颱洪非比例層調整係數!$B$111:$AF$211,MATCH($D73&amp;"a",附表3_工程險200RP颱洪非比例層調整係數!$1:$1,0)-1,FALSE)
-IF($R73-1&lt;=0,0,VLOOKUP($R73-1,附表3_工程險200RP颱洪非比例層調整係數!$B$111:$AF$211,MATCH($D73&amp;"a",附表3_工程險200RP颱洪非比例層調整係數!$1:$1,0)-1,FALSE))
-VLOOKUP($S73,附表3_工程險200RP颱洪非比例層調整係數!$B$111:$AF$211,MATCH($D73,附表3_工程險200RP颱洪非比例層調整係數!$1:$1,0)-1,FALSE)*(S73/100-M73/G73)*100
-VLOOKUP($R73,附表3_工程險200RP颱洪非比例層調整係數!$B$111:$AF$211,MATCH($D73,附表3_工程險200RP颱洪非比例層調整係數!$1:$1,0)-1,FALSE)*(1-(R73/100-L73/G73)*100),0))))</f>
        <v>0</v>
      </c>
      <c r="V73" s="40">
        <f t="shared" si="22"/>
        <v>0</v>
      </c>
      <c r="W73" s="40">
        <f t="shared" si="23"/>
        <v>0</v>
      </c>
      <c r="X73" s="40">
        <f t="shared" si="24"/>
        <v>0</v>
      </c>
      <c r="Y73" s="40">
        <f t="shared" si="25"/>
        <v>0</v>
      </c>
    </row>
    <row r="74" spans="1:25" x14ac:dyDescent="0.25">
      <c r="A74" s="32" t="str">
        <f t="shared" si="19"/>
        <v/>
      </c>
      <c r="B74" s="33"/>
      <c r="C74" s="33"/>
      <c r="D74" s="33"/>
      <c r="E74" s="34"/>
      <c r="F74" s="34"/>
      <c r="G74" s="35"/>
      <c r="H74" s="42"/>
      <c r="I74" s="42"/>
      <c r="J74" s="42"/>
      <c r="K74" s="42"/>
      <c r="L74" s="34"/>
      <c r="M74" s="34"/>
      <c r="N74" s="36">
        <f t="shared" si="15"/>
        <v>0</v>
      </c>
      <c r="O74" s="36">
        <f t="shared" si="16"/>
        <v>0</v>
      </c>
      <c r="P74" s="37">
        <f t="shared" si="20"/>
        <v>0</v>
      </c>
      <c r="Q74" s="37">
        <f t="shared" si="21"/>
        <v>0</v>
      </c>
      <c r="R74" s="38">
        <f t="shared" si="17"/>
        <v>0</v>
      </c>
      <c r="S74" s="38">
        <f t="shared" si="18"/>
        <v>0</v>
      </c>
      <c r="T74" s="39">
        <f>IF(OR(E74="QS",B74=""),0,
VLOOKUP($S74,附表3_火險100RP颱洪非比例層調整係數!$B:$AF,MATCH($D74&amp;"a",附表3_火險100RP颱洪非比例層調整係數!$1:$1,0)-1,FALSE)
-IF($R74-1&lt;=0,0,VLOOKUP($R74-1,附表3_火險100RP颱洪非比例層調整係數!$B:$AF,MATCH($D74&amp;"a",附表3_火險100RP颱洪非比例層調整係數!$1:$1,0)-1,FALSE))
-VLOOKUP($S74,附表3_火險100RP颱洪非比例層調整係數!$B:$AF,MATCH($D74,附表3_火險100RP颱洪非比例層調整係數!$1:$1,0)-1,FALSE)*(S74/100-M74/G74)*100
-VLOOKUP($R74,附表3_火險100RP颱洪非比例層調整係數!$B:$AF,MATCH($D74,附表3_火險100RP颱洪非比例層調整係數!$1:$1,0)-1,FALSE)*(1-(R74/100-L74/G74)*100)
)</f>
        <v>0</v>
      </c>
      <c r="U74" s="39">
        <f>IF(OR(E74="QS",B74=""),0,
IF(C74="F",VLOOKUP($S74,附表3_火險200RP颱洪非比例層調整係數!$B:$AF,MATCH($D74&amp;"a",附表3_火險200RP颱洪非比例層調整係數!$1:$1,0)-1,FALSE)
-IF($R74-1&lt;=0,0,VLOOKUP($R74-1,附表3_火險200RP颱洪非比例層調整係數!$B:$AF,MATCH($D74&amp;"a",附表3_火險200RP颱洪非比例層調整係數!$1:$1,0)-1,FALSE))
-VLOOKUP($S74,附表3_火險200RP颱洪非比例層調整係數!$B:$AF,MATCH($D74,附表3_火險200RP颱洪非比例層調整係數!$1:$1,0)-1,FALSE)*(S74/100-M74/G74)*100
-VLOOKUP($R74,附表3_火險200RP颱洪非比例層調整係數!$B:$AF,MATCH($D74,附表3_火險200RP颱洪非比例層調整係數!$1:$1,0)-1,FALSE)*(1-(R74/100-L74/G74)*100),
IF(C74="E1",VLOOKUP($S74,附表3_工程險200RP颱洪非比例層調整係數!$B$1:$AF$101,MATCH($D74&amp;"a",附表3_工程險200RP颱洪非比例層調整係數!$1:$1,0)-1,FALSE)
-IF($R74-1&lt;=0,0,VLOOKUP($R74-1,附表3_工程險200RP颱洪非比例層調整係數!$B$1:$AF$101,MATCH($D74&amp;"a",附表3_工程險200RP颱洪非比例層調整係數!$1:$1,0)-1,FALSE))
-VLOOKUP($S74,附表3_工程險200RP颱洪非比例層調整係數!$B$1:$AF$101,MATCH($D74,附表3_工程險200RP颱洪非比例層調整係數!$1:$1,0)-1,FALSE)*(S74/100-M74/G74)*100
-VLOOKUP($R74,附表3_工程險200RP颱洪非比例層調整係數!$B$1:$AF$101,MATCH($D74,附表3_工程險200RP颱洪非比例層調整係數!$1:$1,0)-1,FALSE)*(1-(R74/100-L74/G74)*100),
IF(C74="E2",VLOOKUP($S74,附表3_工程險200RP颱洪非比例層調整係數!$B$111:$AF$211,MATCH($D74&amp;"a",附表3_工程險200RP颱洪非比例層調整係數!$1:$1,0)-1,FALSE)
-IF($R74-1&lt;=0,0,VLOOKUP($R74-1,附表3_工程險200RP颱洪非比例層調整係數!$B$111:$AF$211,MATCH($D74&amp;"a",附表3_工程險200RP颱洪非比例層調整係數!$1:$1,0)-1,FALSE))
-VLOOKUP($S74,附表3_工程險200RP颱洪非比例層調整係數!$B$111:$AF$211,MATCH($D74,附表3_工程險200RP颱洪非比例層調整係數!$1:$1,0)-1,FALSE)*(S74/100-M74/G74)*100
-VLOOKUP($R74,附表3_工程險200RP颱洪非比例層調整係數!$B$111:$AF$211,MATCH($D74,附表3_工程險200RP颱洪非比例層調整係數!$1:$1,0)-1,FALSE)*(1-(R74/100-L74/G74)*100),0))))</f>
        <v>0</v>
      </c>
      <c r="V74" s="40">
        <f t="shared" si="22"/>
        <v>0</v>
      </c>
      <c r="W74" s="40">
        <f t="shared" si="23"/>
        <v>0</v>
      </c>
      <c r="X74" s="40">
        <f t="shared" si="24"/>
        <v>0</v>
      </c>
      <c r="Y74" s="40">
        <f t="shared" si="25"/>
        <v>0</v>
      </c>
    </row>
    <row r="75" spans="1:25" x14ac:dyDescent="0.25">
      <c r="A75" s="32" t="str">
        <f t="shared" si="19"/>
        <v/>
      </c>
      <c r="B75" s="33"/>
      <c r="C75" s="33"/>
      <c r="D75" s="33"/>
      <c r="E75" s="34"/>
      <c r="F75" s="34"/>
      <c r="G75" s="35"/>
      <c r="H75" s="42"/>
      <c r="I75" s="42"/>
      <c r="J75" s="42"/>
      <c r="K75" s="42"/>
      <c r="L75" s="34"/>
      <c r="M75" s="34"/>
      <c r="N75" s="36">
        <f t="shared" si="15"/>
        <v>0</v>
      </c>
      <c r="O75" s="36">
        <f t="shared" si="16"/>
        <v>0</v>
      </c>
      <c r="P75" s="37">
        <f t="shared" si="20"/>
        <v>0</v>
      </c>
      <c r="Q75" s="37">
        <f t="shared" si="21"/>
        <v>0</v>
      </c>
      <c r="R75" s="38">
        <f t="shared" si="17"/>
        <v>0</v>
      </c>
      <c r="S75" s="38">
        <f t="shared" si="18"/>
        <v>0</v>
      </c>
      <c r="T75" s="39">
        <f>IF(OR(E75="QS",B75=""),0,
VLOOKUP($S75,附表3_火險100RP颱洪非比例層調整係數!$B:$AF,MATCH($D75&amp;"a",附表3_火險100RP颱洪非比例層調整係數!$1:$1,0)-1,FALSE)
-IF($R75-1&lt;=0,0,VLOOKUP($R75-1,附表3_火險100RP颱洪非比例層調整係數!$B:$AF,MATCH($D75&amp;"a",附表3_火險100RP颱洪非比例層調整係數!$1:$1,0)-1,FALSE))
-VLOOKUP($S75,附表3_火險100RP颱洪非比例層調整係數!$B:$AF,MATCH($D75,附表3_火險100RP颱洪非比例層調整係數!$1:$1,0)-1,FALSE)*(S75/100-M75/G75)*100
-VLOOKUP($R75,附表3_火險100RP颱洪非比例層調整係數!$B:$AF,MATCH($D75,附表3_火險100RP颱洪非比例層調整係數!$1:$1,0)-1,FALSE)*(1-(R75/100-L75/G75)*100)
)</f>
        <v>0</v>
      </c>
      <c r="U75" s="39">
        <f>IF(OR(E75="QS",B75=""),0,
IF(C75="F",VLOOKUP($S75,附表3_火險200RP颱洪非比例層調整係數!$B:$AF,MATCH($D75&amp;"a",附表3_火險200RP颱洪非比例層調整係數!$1:$1,0)-1,FALSE)
-IF($R75-1&lt;=0,0,VLOOKUP($R75-1,附表3_火險200RP颱洪非比例層調整係數!$B:$AF,MATCH($D75&amp;"a",附表3_火險200RP颱洪非比例層調整係數!$1:$1,0)-1,FALSE))
-VLOOKUP($S75,附表3_火險200RP颱洪非比例層調整係數!$B:$AF,MATCH($D75,附表3_火險200RP颱洪非比例層調整係數!$1:$1,0)-1,FALSE)*(S75/100-M75/G75)*100
-VLOOKUP($R75,附表3_火險200RP颱洪非比例層調整係數!$B:$AF,MATCH($D75,附表3_火險200RP颱洪非比例層調整係數!$1:$1,0)-1,FALSE)*(1-(R75/100-L75/G75)*100),
IF(C75="E1",VLOOKUP($S75,附表3_工程險200RP颱洪非比例層調整係數!$B$1:$AF$101,MATCH($D75&amp;"a",附表3_工程險200RP颱洪非比例層調整係數!$1:$1,0)-1,FALSE)
-IF($R75-1&lt;=0,0,VLOOKUP($R75-1,附表3_工程險200RP颱洪非比例層調整係數!$B$1:$AF$101,MATCH($D75&amp;"a",附表3_工程險200RP颱洪非比例層調整係數!$1:$1,0)-1,FALSE))
-VLOOKUP($S75,附表3_工程險200RP颱洪非比例層調整係數!$B$1:$AF$101,MATCH($D75,附表3_工程險200RP颱洪非比例層調整係數!$1:$1,0)-1,FALSE)*(S75/100-M75/G75)*100
-VLOOKUP($R75,附表3_工程險200RP颱洪非比例層調整係數!$B$1:$AF$101,MATCH($D75,附表3_工程險200RP颱洪非比例層調整係數!$1:$1,0)-1,FALSE)*(1-(R75/100-L75/G75)*100),
IF(C75="E2",VLOOKUP($S75,附表3_工程險200RP颱洪非比例層調整係數!$B$111:$AF$211,MATCH($D75&amp;"a",附表3_工程險200RP颱洪非比例層調整係數!$1:$1,0)-1,FALSE)
-IF($R75-1&lt;=0,0,VLOOKUP($R75-1,附表3_工程險200RP颱洪非比例層調整係數!$B$111:$AF$211,MATCH($D75&amp;"a",附表3_工程險200RP颱洪非比例層調整係數!$1:$1,0)-1,FALSE))
-VLOOKUP($S75,附表3_工程險200RP颱洪非比例層調整係數!$B$111:$AF$211,MATCH($D75,附表3_工程險200RP颱洪非比例層調整係數!$1:$1,0)-1,FALSE)*(S75/100-M75/G75)*100
-VLOOKUP($R75,附表3_工程險200RP颱洪非比例層調整係數!$B$111:$AF$211,MATCH($D75,附表3_工程險200RP颱洪非比例層調整係數!$1:$1,0)-1,FALSE)*(1-(R75/100-L75/G75)*100),0))))</f>
        <v>0</v>
      </c>
      <c r="V75" s="40">
        <f t="shared" si="22"/>
        <v>0</v>
      </c>
      <c r="W75" s="40">
        <f t="shared" si="23"/>
        <v>0</v>
      </c>
      <c r="X75" s="40">
        <f t="shared" si="24"/>
        <v>0</v>
      </c>
      <c r="Y75" s="40">
        <f t="shared" si="25"/>
        <v>0</v>
      </c>
    </row>
    <row r="76" spans="1:25" x14ac:dyDescent="0.25">
      <c r="A76" s="32" t="str">
        <f t="shared" si="19"/>
        <v/>
      </c>
      <c r="B76" s="33"/>
      <c r="C76" s="33"/>
      <c r="D76" s="33"/>
      <c r="E76" s="34"/>
      <c r="F76" s="34"/>
      <c r="G76" s="35"/>
      <c r="H76" s="42"/>
      <c r="I76" s="42"/>
      <c r="J76" s="42"/>
      <c r="K76" s="42"/>
      <c r="L76" s="34"/>
      <c r="M76" s="34"/>
      <c r="N76" s="36">
        <f t="shared" si="15"/>
        <v>0</v>
      </c>
      <c r="O76" s="36">
        <f t="shared" si="16"/>
        <v>0</v>
      </c>
      <c r="P76" s="37">
        <f t="shared" si="20"/>
        <v>0</v>
      </c>
      <c r="Q76" s="37">
        <f t="shared" si="21"/>
        <v>0</v>
      </c>
      <c r="R76" s="38">
        <f t="shared" si="17"/>
        <v>0</v>
      </c>
      <c r="S76" s="38">
        <f t="shared" si="18"/>
        <v>0</v>
      </c>
      <c r="T76" s="39">
        <f>IF(OR(E76="QS",B76=""),0,
VLOOKUP($S76,附表3_火險100RP颱洪非比例層調整係數!$B:$AF,MATCH($D76&amp;"a",附表3_火險100RP颱洪非比例層調整係數!$1:$1,0)-1,FALSE)
-IF($R76-1&lt;=0,0,VLOOKUP($R76-1,附表3_火險100RP颱洪非比例層調整係數!$B:$AF,MATCH($D76&amp;"a",附表3_火險100RP颱洪非比例層調整係數!$1:$1,0)-1,FALSE))
-VLOOKUP($S76,附表3_火險100RP颱洪非比例層調整係數!$B:$AF,MATCH($D76,附表3_火險100RP颱洪非比例層調整係數!$1:$1,0)-1,FALSE)*(S76/100-M76/G76)*100
-VLOOKUP($R76,附表3_火險100RP颱洪非比例層調整係數!$B:$AF,MATCH($D76,附表3_火險100RP颱洪非比例層調整係數!$1:$1,0)-1,FALSE)*(1-(R76/100-L76/G76)*100)
)</f>
        <v>0</v>
      </c>
      <c r="U76" s="39">
        <f>IF(OR(E76="QS",B76=""),0,
IF(C76="F",VLOOKUP($S76,附表3_火險200RP颱洪非比例層調整係數!$B:$AF,MATCH($D76&amp;"a",附表3_火險200RP颱洪非比例層調整係數!$1:$1,0)-1,FALSE)
-IF($R76-1&lt;=0,0,VLOOKUP($R76-1,附表3_火險200RP颱洪非比例層調整係數!$B:$AF,MATCH($D76&amp;"a",附表3_火險200RP颱洪非比例層調整係數!$1:$1,0)-1,FALSE))
-VLOOKUP($S76,附表3_火險200RP颱洪非比例層調整係數!$B:$AF,MATCH($D76,附表3_火險200RP颱洪非比例層調整係數!$1:$1,0)-1,FALSE)*(S76/100-M76/G76)*100
-VLOOKUP($R76,附表3_火險200RP颱洪非比例層調整係數!$B:$AF,MATCH($D76,附表3_火險200RP颱洪非比例層調整係數!$1:$1,0)-1,FALSE)*(1-(R76/100-L76/G76)*100),
IF(C76="E1",VLOOKUP($S76,附表3_工程險200RP颱洪非比例層調整係數!$B$1:$AF$101,MATCH($D76&amp;"a",附表3_工程險200RP颱洪非比例層調整係數!$1:$1,0)-1,FALSE)
-IF($R76-1&lt;=0,0,VLOOKUP($R76-1,附表3_工程險200RP颱洪非比例層調整係數!$B$1:$AF$101,MATCH($D76&amp;"a",附表3_工程險200RP颱洪非比例層調整係數!$1:$1,0)-1,FALSE))
-VLOOKUP($S76,附表3_工程險200RP颱洪非比例層調整係數!$B$1:$AF$101,MATCH($D76,附表3_工程險200RP颱洪非比例層調整係數!$1:$1,0)-1,FALSE)*(S76/100-M76/G76)*100
-VLOOKUP($R76,附表3_工程險200RP颱洪非比例層調整係數!$B$1:$AF$101,MATCH($D76,附表3_工程險200RP颱洪非比例層調整係數!$1:$1,0)-1,FALSE)*(1-(R76/100-L76/G76)*100),
IF(C76="E2",VLOOKUP($S76,附表3_工程險200RP颱洪非比例層調整係數!$B$111:$AF$211,MATCH($D76&amp;"a",附表3_工程險200RP颱洪非比例層調整係數!$1:$1,0)-1,FALSE)
-IF($R76-1&lt;=0,0,VLOOKUP($R76-1,附表3_工程險200RP颱洪非比例層調整係數!$B$111:$AF$211,MATCH($D76&amp;"a",附表3_工程險200RP颱洪非比例層調整係數!$1:$1,0)-1,FALSE))
-VLOOKUP($S76,附表3_工程險200RP颱洪非比例層調整係數!$B$111:$AF$211,MATCH($D76,附表3_工程險200RP颱洪非比例層調整係數!$1:$1,0)-1,FALSE)*(S76/100-M76/G76)*100
-VLOOKUP($R76,附表3_工程險200RP颱洪非比例層調整係數!$B$111:$AF$211,MATCH($D76,附表3_工程險200RP颱洪非比例層調整係數!$1:$1,0)-1,FALSE)*(1-(R76/100-L76/G76)*100),0))))</f>
        <v>0</v>
      </c>
      <c r="V76" s="40">
        <f t="shared" si="22"/>
        <v>0</v>
      </c>
      <c r="W76" s="40">
        <f t="shared" si="23"/>
        <v>0</v>
      </c>
      <c r="X76" s="40">
        <f t="shared" si="24"/>
        <v>0</v>
      </c>
      <c r="Y76" s="40">
        <f t="shared" si="25"/>
        <v>0</v>
      </c>
    </row>
    <row r="77" spans="1:25" x14ac:dyDescent="0.25">
      <c r="A77" s="32" t="str">
        <f t="shared" si="19"/>
        <v/>
      </c>
      <c r="B77" s="33"/>
      <c r="C77" s="33"/>
      <c r="D77" s="33"/>
      <c r="E77" s="34"/>
      <c r="F77" s="34"/>
      <c r="G77" s="35"/>
      <c r="H77" s="42"/>
      <c r="I77" s="42"/>
      <c r="J77" s="42"/>
      <c r="K77" s="42"/>
      <c r="L77" s="34"/>
      <c r="M77" s="34"/>
      <c r="N77" s="36">
        <f t="shared" si="15"/>
        <v>0</v>
      </c>
      <c r="O77" s="36">
        <f t="shared" si="16"/>
        <v>0</v>
      </c>
      <c r="P77" s="37">
        <f t="shared" si="20"/>
        <v>0</v>
      </c>
      <c r="Q77" s="37">
        <f t="shared" si="21"/>
        <v>0</v>
      </c>
      <c r="R77" s="38">
        <f t="shared" si="17"/>
        <v>0</v>
      </c>
      <c r="S77" s="38">
        <f t="shared" si="18"/>
        <v>0</v>
      </c>
      <c r="T77" s="39">
        <f>IF(OR(E77="QS",B77=""),0,
VLOOKUP($S77,附表3_火險100RP颱洪非比例層調整係數!$B:$AF,MATCH($D77&amp;"a",附表3_火險100RP颱洪非比例層調整係數!$1:$1,0)-1,FALSE)
-IF($R77-1&lt;=0,0,VLOOKUP($R77-1,附表3_火險100RP颱洪非比例層調整係數!$B:$AF,MATCH($D77&amp;"a",附表3_火險100RP颱洪非比例層調整係數!$1:$1,0)-1,FALSE))
-VLOOKUP($S77,附表3_火險100RP颱洪非比例層調整係數!$B:$AF,MATCH($D77,附表3_火險100RP颱洪非比例層調整係數!$1:$1,0)-1,FALSE)*(S77/100-M77/G77)*100
-VLOOKUP($R77,附表3_火險100RP颱洪非比例層調整係數!$B:$AF,MATCH($D77,附表3_火險100RP颱洪非比例層調整係數!$1:$1,0)-1,FALSE)*(1-(R77/100-L77/G77)*100)
)</f>
        <v>0</v>
      </c>
      <c r="U77" s="39">
        <f>IF(OR(E77="QS",B77=""),0,
IF(C77="F",VLOOKUP($S77,附表3_火險200RP颱洪非比例層調整係數!$B:$AF,MATCH($D77&amp;"a",附表3_火險200RP颱洪非比例層調整係數!$1:$1,0)-1,FALSE)
-IF($R77-1&lt;=0,0,VLOOKUP($R77-1,附表3_火險200RP颱洪非比例層調整係數!$B:$AF,MATCH($D77&amp;"a",附表3_火險200RP颱洪非比例層調整係數!$1:$1,0)-1,FALSE))
-VLOOKUP($S77,附表3_火險200RP颱洪非比例層調整係數!$B:$AF,MATCH($D77,附表3_火險200RP颱洪非比例層調整係數!$1:$1,0)-1,FALSE)*(S77/100-M77/G77)*100
-VLOOKUP($R77,附表3_火險200RP颱洪非比例層調整係數!$B:$AF,MATCH($D77,附表3_火險200RP颱洪非比例層調整係數!$1:$1,0)-1,FALSE)*(1-(R77/100-L77/G77)*100),
IF(C77="E1",VLOOKUP($S77,附表3_工程險200RP颱洪非比例層調整係數!$B$1:$AF$101,MATCH($D77&amp;"a",附表3_工程險200RP颱洪非比例層調整係數!$1:$1,0)-1,FALSE)
-IF($R77-1&lt;=0,0,VLOOKUP($R77-1,附表3_工程險200RP颱洪非比例層調整係數!$B$1:$AF$101,MATCH($D77&amp;"a",附表3_工程險200RP颱洪非比例層調整係數!$1:$1,0)-1,FALSE))
-VLOOKUP($S77,附表3_工程險200RP颱洪非比例層調整係數!$B$1:$AF$101,MATCH($D77,附表3_工程險200RP颱洪非比例層調整係數!$1:$1,0)-1,FALSE)*(S77/100-M77/G77)*100
-VLOOKUP($R77,附表3_工程險200RP颱洪非比例層調整係數!$B$1:$AF$101,MATCH($D77,附表3_工程險200RP颱洪非比例層調整係數!$1:$1,0)-1,FALSE)*(1-(R77/100-L77/G77)*100),
IF(C77="E2",VLOOKUP($S77,附表3_工程險200RP颱洪非比例層調整係數!$B$111:$AF$211,MATCH($D77&amp;"a",附表3_工程險200RP颱洪非比例層調整係數!$1:$1,0)-1,FALSE)
-IF($R77-1&lt;=0,0,VLOOKUP($R77-1,附表3_工程險200RP颱洪非比例層調整係數!$B$111:$AF$211,MATCH($D77&amp;"a",附表3_工程險200RP颱洪非比例層調整係數!$1:$1,0)-1,FALSE))
-VLOOKUP($S77,附表3_工程險200RP颱洪非比例層調整係數!$B$111:$AF$211,MATCH($D77,附表3_工程險200RP颱洪非比例層調整係數!$1:$1,0)-1,FALSE)*(S77/100-M77/G77)*100
-VLOOKUP($R77,附表3_工程險200RP颱洪非比例層調整係數!$B$111:$AF$211,MATCH($D77,附表3_工程險200RP颱洪非比例層調整係數!$1:$1,0)-1,FALSE)*(1-(R77/100-L77/G77)*100),0))))</f>
        <v>0</v>
      </c>
      <c r="V77" s="40">
        <f t="shared" si="22"/>
        <v>0</v>
      </c>
      <c r="W77" s="40">
        <f t="shared" si="23"/>
        <v>0</v>
      </c>
      <c r="X77" s="40">
        <f t="shared" si="24"/>
        <v>0</v>
      </c>
      <c r="Y77" s="40">
        <f t="shared" si="25"/>
        <v>0</v>
      </c>
    </row>
    <row r="78" spans="1:25" x14ac:dyDescent="0.25">
      <c r="A78" s="32" t="str">
        <f t="shared" si="19"/>
        <v/>
      </c>
      <c r="B78" s="33"/>
      <c r="C78" s="33"/>
      <c r="D78" s="33"/>
      <c r="E78" s="34"/>
      <c r="F78" s="34"/>
      <c r="G78" s="35"/>
      <c r="H78" s="42"/>
      <c r="I78" s="42"/>
      <c r="J78" s="42"/>
      <c r="K78" s="42"/>
      <c r="L78" s="34"/>
      <c r="M78" s="34"/>
      <c r="N78" s="36">
        <f t="shared" si="15"/>
        <v>0</v>
      </c>
      <c r="O78" s="36">
        <f t="shared" si="16"/>
        <v>0</v>
      </c>
      <c r="P78" s="37">
        <f t="shared" si="20"/>
        <v>0</v>
      </c>
      <c r="Q78" s="37">
        <f t="shared" si="21"/>
        <v>0</v>
      </c>
      <c r="R78" s="38">
        <f t="shared" si="17"/>
        <v>0</v>
      </c>
      <c r="S78" s="38">
        <f t="shared" si="18"/>
        <v>0</v>
      </c>
      <c r="T78" s="39">
        <f>IF(OR(E78="QS",B78=""),0,
VLOOKUP($S78,附表3_火險100RP颱洪非比例層調整係數!$B:$AF,MATCH($D78&amp;"a",附表3_火險100RP颱洪非比例層調整係數!$1:$1,0)-1,FALSE)
-IF($R78-1&lt;=0,0,VLOOKUP($R78-1,附表3_火險100RP颱洪非比例層調整係數!$B:$AF,MATCH($D78&amp;"a",附表3_火險100RP颱洪非比例層調整係數!$1:$1,0)-1,FALSE))
-VLOOKUP($S78,附表3_火險100RP颱洪非比例層調整係數!$B:$AF,MATCH($D78,附表3_火險100RP颱洪非比例層調整係數!$1:$1,0)-1,FALSE)*(S78/100-M78/G78)*100
-VLOOKUP($R78,附表3_火險100RP颱洪非比例層調整係數!$B:$AF,MATCH($D78,附表3_火險100RP颱洪非比例層調整係數!$1:$1,0)-1,FALSE)*(1-(R78/100-L78/G78)*100)
)</f>
        <v>0</v>
      </c>
      <c r="U78" s="39">
        <f>IF(OR(E78="QS",B78=""),0,
IF(C78="F",VLOOKUP($S78,附表3_火險200RP颱洪非比例層調整係數!$B:$AF,MATCH($D78&amp;"a",附表3_火險200RP颱洪非比例層調整係數!$1:$1,0)-1,FALSE)
-IF($R78-1&lt;=0,0,VLOOKUP($R78-1,附表3_火險200RP颱洪非比例層調整係數!$B:$AF,MATCH($D78&amp;"a",附表3_火險200RP颱洪非比例層調整係數!$1:$1,0)-1,FALSE))
-VLOOKUP($S78,附表3_火險200RP颱洪非比例層調整係數!$B:$AF,MATCH($D78,附表3_火險200RP颱洪非比例層調整係數!$1:$1,0)-1,FALSE)*(S78/100-M78/G78)*100
-VLOOKUP($R78,附表3_火險200RP颱洪非比例層調整係數!$B:$AF,MATCH($D78,附表3_火險200RP颱洪非比例層調整係數!$1:$1,0)-1,FALSE)*(1-(R78/100-L78/G78)*100),
IF(C78="E1",VLOOKUP($S78,附表3_工程險200RP颱洪非比例層調整係數!$B$1:$AF$101,MATCH($D78&amp;"a",附表3_工程險200RP颱洪非比例層調整係數!$1:$1,0)-1,FALSE)
-IF($R78-1&lt;=0,0,VLOOKUP($R78-1,附表3_工程險200RP颱洪非比例層調整係數!$B$1:$AF$101,MATCH($D78&amp;"a",附表3_工程險200RP颱洪非比例層調整係數!$1:$1,0)-1,FALSE))
-VLOOKUP($S78,附表3_工程險200RP颱洪非比例層調整係數!$B$1:$AF$101,MATCH($D78,附表3_工程險200RP颱洪非比例層調整係數!$1:$1,0)-1,FALSE)*(S78/100-M78/G78)*100
-VLOOKUP($R78,附表3_工程險200RP颱洪非比例層調整係數!$B$1:$AF$101,MATCH($D78,附表3_工程險200RP颱洪非比例層調整係數!$1:$1,0)-1,FALSE)*(1-(R78/100-L78/G78)*100),
IF(C78="E2",VLOOKUP($S78,附表3_工程險200RP颱洪非比例層調整係數!$B$111:$AF$211,MATCH($D78&amp;"a",附表3_工程險200RP颱洪非比例層調整係數!$1:$1,0)-1,FALSE)
-IF($R78-1&lt;=0,0,VLOOKUP($R78-1,附表3_工程險200RP颱洪非比例層調整係數!$B$111:$AF$211,MATCH($D78&amp;"a",附表3_工程險200RP颱洪非比例層調整係數!$1:$1,0)-1,FALSE))
-VLOOKUP($S78,附表3_工程險200RP颱洪非比例層調整係數!$B$111:$AF$211,MATCH($D78,附表3_工程險200RP颱洪非比例層調整係數!$1:$1,0)-1,FALSE)*(S78/100-M78/G78)*100
-VLOOKUP($R78,附表3_工程險200RP颱洪非比例層調整係數!$B$111:$AF$211,MATCH($D78,附表3_工程險200RP颱洪非比例層調整係數!$1:$1,0)-1,FALSE)*(1-(R78/100-L78/G78)*100),0))))</f>
        <v>0</v>
      </c>
      <c r="V78" s="40">
        <f t="shared" si="22"/>
        <v>0</v>
      </c>
      <c r="W78" s="40">
        <f t="shared" si="23"/>
        <v>0</v>
      </c>
      <c r="X78" s="40">
        <f t="shared" si="24"/>
        <v>0</v>
      </c>
      <c r="Y78" s="40">
        <f t="shared" si="25"/>
        <v>0</v>
      </c>
    </row>
    <row r="79" spans="1:25" x14ac:dyDescent="0.25">
      <c r="A79" s="32" t="str">
        <f t="shared" si="19"/>
        <v/>
      </c>
      <c r="B79" s="33"/>
      <c r="C79" s="33"/>
      <c r="D79" s="33"/>
      <c r="E79" s="34"/>
      <c r="F79" s="34"/>
      <c r="G79" s="35"/>
      <c r="H79" s="42"/>
      <c r="I79" s="42"/>
      <c r="J79" s="42"/>
      <c r="K79" s="42"/>
      <c r="L79" s="34"/>
      <c r="M79" s="34"/>
      <c r="N79" s="36">
        <f t="shared" si="15"/>
        <v>0</v>
      </c>
      <c r="O79" s="36">
        <f t="shared" si="16"/>
        <v>0</v>
      </c>
      <c r="P79" s="37">
        <f t="shared" si="20"/>
        <v>0</v>
      </c>
      <c r="Q79" s="37">
        <f t="shared" si="21"/>
        <v>0</v>
      </c>
      <c r="R79" s="38">
        <f t="shared" si="17"/>
        <v>0</v>
      </c>
      <c r="S79" s="38">
        <f t="shared" si="18"/>
        <v>0</v>
      </c>
      <c r="T79" s="39">
        <f>IF(OR(E79="QS",B79=""),0,
VLOOKUP($S79,附表3_火險100RP颱洪非比例層調整係數!$B:$AF,MATCH($D79&amp;"a",附表3_火險100RP颱洪非比例層調整係數!$1:$1,0)-1,FALSE)
-IF($R79-1&lt;=0,0,VLOOKUP($R79-1,附表3_火險100RP颱洪非比例層調整係數!$B:$AF,MATCH($D79&amp;"a",附表3_火險100RP颱洪非比例層調整係數!$1:$1,0)-1,FALSE))
-VLOOKUP($S79,附表3_火險100RP颱洪非比例層調整係數!$B:$AF,MATCH($D79,附表3_火險100RP颱洪非比例層調整係數!$1:$1,0)-1,FALSE)*(S79/100-M79/G79)*100
-VLOOKUP($R79,附表3_火險100RP颱洪非比例層調整係數!$B:$AF,MATCH($D79,附表3_火險100RP颱洪非比例層調整係數!$1:$1,0)-1,FALSE)*(1-(R79/100-L79/G79)*100)
)</f>
        <v>0</v>
      </c>
      <c r="U79" s="39">
        <f>IF(OR(E79="QS",B79=""),0,
IF(C79="F",VLOOKUP($S79,附表3_火險200RP颱洪非比例層調整係數!$B:$AF,MATCH($D79&amp;"a",附表3_火險200RP颱洪非比例層調整係數!$1:$1,0)-1,FALSE)
-IF($R79-1&lt;=0,0,VLOOKUP($R79-1,附表3_火險200RP颱洪非比例層調整係數!$B:$AF,MATCH($D79&amp;"a",附表3_火險200RP颱洪非比例層調整係數!$1:$1,0)-1,FALSE))
-VLOOKUP($S79,附表3_火險200RP颱洪非比例層調整係數!$B:$AF,MATCH($D79,附表3_火險200RP颱洪非比例層調整係數!$1:$1,0)-1,FALSE)*(S79/100-M79/G79)*100
-VLOOKUP($R79,附表3_火險200RP颱洪非比例層調整係數!$B:$AF,MATCH($D79,附表3_火險200RP颱洪非比例層調整係數!$1:$1,0)-1,FALSE)*(1-(R79/100-L79/G79)*100),
IF(C79="E1",VLOOKUP($S79,附表3_工程險200RP颱洪非比例層調整係數!$B$1:$AF$101,MATCH($D79&amp;"a",附表3_工程險200RP颱洪非比例層調整係數!$1:$1,0)-1,FALSE)
-IF($R79-1&lt;=0,0,VLOOKUP($R79-1,附表3_工程險200RP颱洪非比例層調整係數!$B$1:$AF$101,MATCH($D79&amp;"a",附表3_工程險200RP颱洪非比例層調整係數!$1:$1,0)-1,FALSE))
-VLOOKUP($S79,附表3_工程險200RP颱洪非比例層調整係數!$B$1:$AF$101,MATCH($D79,附表3_工程險200RP颱洪非比例層調整係數!$1:$1,0)-1,FALSE)*(S79/100-M79/G79)*100
-VLOOKUP($R79,附表3_工程險200RP颱洪非比例層調整係數!$B$1:$AF$101,MATCH($D79,附表3_工程險200RP颱洪非比例層調整係數!$1:$1,0)-1,FALSE)*(1-(R79/100-L79/G79)*100),
IF(C79="E2",VLOOKUP($S79,附表3_工程險200RP颱洪非比例層調整係數!$B$111:$AF$211,MATCH($D79&amp;"a",附表3_工程險200RP颱洪非比例層調整係數!$1:$1,0)-1,FALSE)
-IF($R79-1&lt;=0,0,VLOOKUP($R79-1,附表3_工程險200RP颱洪非比例層調整係數!$B$111:$AF$211,MATCH($D79&amp;"a",附表3_工程險200RP颱洪非比例層調整係數!$1:$1,0)-1,FALSE))
-VLOOKUP($S79,附表3_工程險200RP颱洪非比例層調整係數!$B$111:$AF$211,MATCH($D79,附表3_工程險200RP颱洪非比例層調整係數!$1:$1,0)-1,FALSE)*(S79/100-M79/G79)*100
-VLOOKUP($R79,附表3_工程險200RP颱洪非比例層調整係數!$B$111:$AF$211,MATCH($D79,附表3_工程險200RP颱洪非比例層調整係數!$1:$1,0)-1,FALSE)*(1-(R79/100-L79/G79)*100),0))))</f>
        <v>0</v>
      </c>
      <c r="V79" s="40">
        <f t="shared" si="22"/>
        <v>0</v>
      </c>
      <c r="W79" s="40">
        <f t="shared" si="23"/>
        <v>0</v>
      </c>
      <c r="X79" s="40">
        <f t="shared" si="24"/>
        <v>0</v>
      </c>
      <c r="Y79" s="40">
        <f t="shared" si="25"/>
        <v>0</v>
      </c>
    </row>
    <row r="80" spans="1:25" x14ac:dyDescent="0.25">
      <c r="A80" s="32" t="str">
        <f t="shared" si="19"/>
        <v/>
      </c>
      <c r="B80" s="33"/>
      <c r="C80" s="33"/>
      <c r="D80" s="33"/>
      <c r="E80" s="34"/>
      <c r="F80" s="34"/>
      <c r="G80" s="35"/>
      <c r="H80" s="42"/>
      <c r="I80" s="42"/>
      <c r="J80" s="42"/>
      <c r="K80" s="42"/>
      <c r="L80" s="34"/>
      <c r="M80" s="34"/>
      <c r="N80" s="36">
        <f t="shared" si="15"/>
        <v>0</v>
      </c>
      <c r="O80" s="36">
        <f t="shared" si="16"/>
        <v>0</v>
      </c>
      <c r="P80" s="37">
        <f t="shared" si="20"/>
        <v>0</v>
      </c>
      <c r="Q80" s="37">
        <f t="shared" si="21"/>
        <v>0</v>
      </c>
      <c r="R80" s="38">
        <f t="shared" si="17"/>
        <v>0</v>
      </c>
      <c r="S80" s="38">
        <f t="shared" si="18"/>
        <v>0</v>
      </c>
      <c r="T80" s="39">
        <f>IF(OR(E80="QS",B80=""),0,
VLOOKUP($S80,附表3_火險100RP颱洪非比例層調整係數!$B:$AF,MATCH($D80&amp;"a",附表3_火險100RP颱洪非比例層調整係數!$1:$1,0)-1,FALSE)
-IF($R80-1&lt;=0,0,VLOOKUP($R80-1,附表3_火險100RP颱洪非比例層調整係數!$B:$AF,MATCH($D80&amp;"a",附表3_火險100RP颱洪非比例層調整係數!$1:$1,0)-1,FALSE))
-VLOOKUP($S80,附表3_火險100RP颱洪非比例層調整係數!$B:$AF,MATCH($D80,附表3_火險100RP颱洪非比例層調整係數!$1:$1,0)-1,FALSE)*(S80/100-M80/G80)*100
-VLOOKUP($R80,附表3_火險100RP颱洪非比例層調整係數!$B:$AF,MATCH($D80,附表3_火險100RP颱洪非比例層調整係數!$1:$1,0)-1,FALSE)*(1-(R80/100-L80/G80)*100)
)</f>
        <v>0</v>
      </c>
      <c r="U80" s="39">
        <f>IF(OR(E80="QS",B80=""),0,
IF(C80="F",VLOOKUP($S80,附表3_火險200RP颱洪非比例層調整係數!$B:$AF,MATCH($D80&amp;"a",附表3_火險200RP颱洪非比例層調整係數!$1:$1,0)-1,FALSE)
-IF($R80-1&lt;=0,0,VLOOKUP($R80-1,附表3_火險200RP颱洪非比例層調整係數!$B:$AF,MATCH($D80&amp;"a",附表3_火險200RP颱洪非比例層調整係數!$1:$1,0)-1,FALSE))
-VLOOKUP($S80,附表3_火險200RP颱洪非比例層調整係數!$B:$AF,MATCH($D80,附表3_火險200RP颱洪非比例層調整係數!$1:$1,0)-1,FALSE)*(S80/100-M80/G80)*100
-VLOOKUP($R80,附表3_火險200RP颱洪非比例層調整係數!$B:$AF,MATCH($D80,附表3_火險200RP颱洪非比例層調整係數!$1:$1,0)-1,FALSE)*(1-(R80/100-L80/G80)*100),
IF(C80="E1",VLOOKUP($S80,附表3_工程險200RP颱洪非比例層調整係數!$B$1:$AF$101,MATCH($D80&amp;"a",附表3_工程險200RP颱洪非比例層調整係數!$1:$1,0)-1,FALSE)
-IF($R80-1&lt;=0,0,VLOOKUP($R80-1,附表3_工程險200RP颱洪非比例層調整係數!$B$1:$AF$101,MATCH($D80&amp;"a",附表3_工程險200RP颱洪非比例層調整係數!$1:$1,0)-1,FALSE))
-VLOOKUP($S80,附表3_工程險200RP颱洪非比例層調整係數!$B$1:$AF$101,MATCH($D80,附表3_工程險200RP颱洪非比例層調整係數!$1:$1,0)-1,FALSE)*(S80/100-M80/G80)*100
-VLOOKUP($R80,附表3_工程險200RP颱洪非比例層調整係數!$B$1:$AF$101,MATCH($D80,附表3_工程險200RP颱洪非比例層調整係數!$1:$1,0)-1,FALSE)*(1-(R80/100-L80/G80)*100),
IF(C80="E2",VLOOKUP($S80,附表3_工程險200RP颱洪非比例層調整係數!$B$111:$AF$211,MATCH($D80&amp;"a",附表3_工程險200RP颱洪非比例層調整係數!$1:$1,0)-1,FALSE)
-IF($R80-1&lt;=0,0,VLOOKUP($R80-1,附表3_工程險200RP颱洪非比例層調整係數!$B$111:$AF$211,MATCH($D80&amp;"a",附表3_工程險200RP颱洪非比例層調整係數!$1:$1,0)-1,FALSE))
-VLOOKUP($S80,附表3_工程險200RP颱洪非比例層調整係數!$B$111:$AF$211,MATCH($D80,附表3_工程險200RP颱洪非比例層調整係數!$1:$1,0)-1,FALSE)*(S80/100-M80/G80)*100
-VLOOKUP($R80,附表3_工程險200RP颱洪非比例層調整係數!$B$111:$AF$211,MATCH($D80,附表3_工程險200RP颱洪非比例層調整係數!$1:$1,0)-1,FALSE)*(1-(R80/100-L80/G80)*100),0))))</f>
        <v>0</v>
      </c>
      <c r="V80" s="40">
        <f t="shared" si="22"/>
        <v>0</v>
      </c>
      <c r="W80" s="40">
        <f t="shared" si="23"/>
        <v>0</v>
      </c>
      <c r="X80" s="40">
        <f t="shared" si="24"/>
        <v>0</v>
      </c>
      <c r="Y80" s="40">
        <f t="shared" si="25"/>
        <v>0</v>
      </c>
    </row>
    <row r="81" spans="1:25" x14ac:dyDescent="0.25">
      <c r="A81" s="32" t="str">
        <f t="shared" si="19"/>
        <v/>
      </c>
      <c r="B81" s="33"/>
      <c r="C81" s="33"/>
      <c r="D81" s="33"/>
      <c r="E81" s="34"/>
      <c r="F81" s="34"/>
      <c r="G81" s="35"/>
      <c r="H81" s="42"/>
      <c r="I81" s="42"/>
      <c r="J81" s="42"/>
      <c r="K81" s="42"/>
      <c r="L81" s="34"/>
      <c r="M81" s="34"/>
      <c r="N81" s="36">
        <f t="shared" si="15"/>
        <v>0</v>
      </c>
      <c r="O81" s="36">
        <f t="shared" si="16"/>
        <v>0</v>
      </c>
      <c r="P81" s="37">
        <f t="shared" si="20"/>
        <v>0</v>
      </c>
      <c r="Q81" s="37">
        <f t="shared" si="21"/>
        <v>0</v>
      </c>
      <c r="R81" s="38">
        <f t="shared" si="17"/>
        <v>0</v>
      </c>
      <c r="S81" s="38">
        <f t="shared" si="18"/>
        <v>0</v>
      </c>
      <c r="T81" s="39">
        <f>IF(OR(E81="QS",B81=""),0,
VLOOKUP($S81,附表3_火險100RP颱洪非比例層調整係數!$B:$AF,MATCH($D81&amp;"a",附表3_火險100RP颱洪非比例層調整係數!$1:$1,0)-1,FALSE)
-IF($R81-1&lt;=0,0,VLOOKUP($R81-1,附表3_火險100RP颱洪非比例層調整係數!$B:$AF,MATCH($D81&amp;"a",附表3_火險100RP颱洪非比例層調整係數!$1:$1,0)-1,FALSE))
-VLOOKUP($S81,附表3_火險100RP颱洪非比例層調整係數!$B:$AF,MATCH($D81,附表3_火險100RP颱洪非比例層調整係數!$1:$1,0)-1,FALSE)*(S81/100-M81/G81)*100
-VLOOKUP($R81,附表3_火險100RP颱洪非比例層調整係數!$B:$AF,MATCH($D81,附表3_火險100RP颱洪非比例層調整係數!$1:$1,0)-1,FALSE)*(1-(R81/100-L81/G81)*100)
)</f>
        <v>0</v>
      </c>
      <c r="U81" s="39">
        <f>IF(OR(E81="QS",B81=""),0,
IF(C81="F",VLOOKUP($S81,附表3_火險200RP颱洪非比例層調整係數!$B:$AF,MATCH($D81&amp;"a",附表3_火險200RP颱洪非比例層調整係數!$1:$1,0)-1,FALSE)
-IF($R81-1&lt;=0,0,VLOOKUP($R81-1,附表3_火險200RP颱洪非比例層調整係數!$B:$AF,MATCH($D81&amp;"a",附表3_火險200RP颱洪非比例層調整係數!$1:$1,0)-1,FALSE))
-VLOOKUP($S81,附表3_火險200RP颱洪非比例層調整係數!$B:$AF,MATCH($D81,附表3_火險200RP颱洪非比例層調整係數!$1:$1,0)-1,FALSE)*(S81/100-M81/G81)*100
-VLOOKUP($R81,附表3_火險200RP颱洪非比例層調整係數!$B:$AF,MATCH($D81,附表3_火險200RP颱洪非比例層調整係數!$1:$1,0)-1,FALSE)*(1-(R81/100-L81/G81)*100),
IF(C81="E1",VLOOKUP($S81,附表3_工程險200RP颱洪非比例層調整係數!$B$1:$AF$101,MATCH($D81&amp;"a",附表3_工程險200RP颱洪非比例層調整係數!$1:$1,0)-1,FALSE)
-IF($R81-1&lt;=0,0,VLOOKUP($R81-1,附表3_工程險200RP颱洪非比例層調整係數!$B$1:$AF$101,MATCH($D81&amp;"a",附表3_工程險200RP颱洪非比例層調整係數!$1:$1,0)-1,FALSE))
-VLOOKUP($S81,附表3_工程險200RP颱洪非比例層調整係數!$B$1:$AF$101,MATCH($D81,附表3_工程險200RP颱洪非比例層調整係數!$1:$1,0)-1,FALSE)*(S81/100-M81/G81)*100
-VLOOKUP($R81,附表3_工程險200RP颱洪非比例層調整係數!$B$1:$AF$101,MATCH($D81,附表3_工程險200RP颱洪非比例層調整係數!$1:$1,0)-1,FALSE)*(1-(R81/100-L81/G81)*100),
IF(C81="E2",VLOOKUP($S81,附表3_工程險200RP颱洪非比例層調整係數!$B$111:$AF$211,MATCH($D81&amp;"a",附表3_工程險200RP颱洪非比例層調整係數!$1:$1,0)-1,FALSE)
-IF($R81-1&lt;=0,0,VLOOKUP($R81-1,附表3_工程險200RP颱洪非比例層調整係數!$B$111:$AF$211,MATCH($D81&amp;"a",附表3_工程險200RP颱洪非比例層調整係數!$1:$1,0)-1,FALSE))
-VLOOKUP($S81,附表3_工程險200RP颱洪非比例層調整係數!$B$111:$AF$211,MATCH($D81,附表3_工程險200RP颱洪非比例層調整係數!$1:$1,0)-1,FALSE)*(S81/100-M81/G81)*100
-VLOOKUP($R81,附表3_工程險200RP颱洪非比例層調整係數!$B$111:$AF$211,MATCH($D81,附表3_工程險200RP颱洪非比例層調整係數!$1:$1,0)-1,FALSE)*(1-(R81/100-L81/G81)*100),0))))</f>
        <v>0</v>
      </c>
      <c r="V81" s="40">
        <f t="shared" si="22"/>
        <v>0</v>
      </c>
      <c r="W81" s="40">
        <f t="shared" si="23"/>
        <v>0</v>
      </c>
      <c r="X81" s="40">
        <f t="shared" si="24"/>
        <v>0</v>
      </c>
      <c r="Y81" s="40">
        <f t="shared" si="25"/>
        <v>0</v>
      </c>
    </row>
    <row r="82" spans="1:25" x14ac:dyDescent="0.25">
      <c r="A82" s="32" t="str">
        <f t="shared" si="19"/>
        <v/>
      </c>
      <c r="B82" s="33"/>
      <c r="C82" s="33"/>
      <c r="D82" s="33"/>
      <c r="E82" s="34"/>
      <c r="F82" s="34"/>
      <c r="G82" s="35"/>
      <c r="H82" s="42"/>
      <c r="I82" s="42"/>
      <c r="J82" s="42"/>
      <c r="K82" s="42"/>
      <c r="L82" s="34"/>
      <c r="M82" s="34"/>
      <c r="N82" s="36">
        <f t="shared" si="15"/>
        <v>0</v>
      </c>
      <c r="O82" s="36">
        <f t="shared" si="16"/>
        <v>0</v>
      </c>
      <c r="P82" s="37">
        <f t="shared" si="20"/>
        <v>0</v>
      </c>
      <c r="Q82" s="37">
        <f t="shared" si="21"/>
        <v>0</v>
      </c>
      <c r="R82" s="38">
        <f t="shared" si="17"/>
        <v>0</v>
      </c>
      <c r="S82" s="38">
        <f t="shared" si="18"/>
        <v>0</v>
      </c>
      <c r="T82" s="39">
        <f>IF(OR(E82="QS",B82=""),0,
VLOOKUP($S82,附表3_火險100RP颱洪非比例層調整係數!$B:$AF,MATCH($D82&amp;"a",附表3_火險100RP颱洪非比例層調整係數!$1:$1,0)-1,FALSE)
-IF($R82-1&lt;=0,0,VLOOKUP($R82-1,附表3_火險100RP颱洪非比例層調整係數!$B:$AF,MATCH($D82&amp;"a",附表3_火險100RP颱洪非比例層調整係數!$1:$1,0)-1,FALSE))
-VLOOKUP($S82,附表3_火險100RP颱洪非比例層調整係數!$B:$AF,MATCH($D82,附表3_火險100RP颱洪非比例層調整係數!$1:$1,0)-1,FALSE)*(S82/100-M82/G82)*100
-VLOOKUP($R82,附表3_火險100RP颱洪非比例層調整係數!$B:$AF,MATCH($D82,附表3_火險100RP颱洪非比例層調整係數!$1:$1,0)-1,FALSE)*(1-(R82/100-L82/G82)*100)
)</f>
        <v>0</v>
      </c>
      <c r="U82" s="39">
        <f>IF(OR(E82="QS",B82=""),0,
IF(C82="F",VLOOKUP($S82,附表3_火險200RP颱洪非比例層調整係數!$B:$AF,MATCH($D82&amp;"a",附表3_火險200RP颱洪非比例層調整係數!$1:$1,0)-1,FALSE)
-IF($R82-1&lt;=0,0,VLOOKUP($R82-1,附表3_火險200RP颱洪非比例層調整係數!$B:$AF,MATCH($D82&amp;"a",附表3_火險200RP颱洪非比例層調整係數!$1:$1,0)-1,FALSE))
-VLOOKUP($S82,附表3_火險200RP颱洪非比例層調整係數!$B:$AF,MATCH($D82,附表3_火險200RP颱洪非比例層調整係數!$1:$1,0)-1,FALSE)*(S82/100-M82/G82)*100
-VLOOKUP($R82,附表3_火險200RP颱洪非比例層調整係數!$B:$AF,MATCH($D82,附表3_火險200RP颱洪非比例層調整係數!$1:$1,0)-1,FALSE)*(1-(R82/100-L82/G82)*100),
IF(C82="E1",VLOOKUP($S82,附表3_工程險200RP颱洪非比例層調整係數!$B$1:$AF$101,MATCH($D82&amp;"a",附表3_工程險200RP颱洪非比例層調整係數!$1:$1,0)-1,FALSE)
-IF($R82-1&lt;=0,0,VLOOKUP($R82-1,附表3_工程險200RP颱洪非比例層調整係數!$B$1:$AF$101,MATCH($D82&amp;"a",附表3_工程險200RP颱洪非比例層調整係數!$1:$1,0)-1,FALSE))
-VLOOKUP($S82,附表3_工程險200RP颱洪非比例層調整係數!$B$1:$AF$101,MATCH($D82,附表3_工程險200RP颱洪非比例層調整係數!$1:$1,0)-1,FALSE)*(S82/100-M82/G82)*100
-VLOOKUP($R82,附表3_工程險200RP颱洪非比例層調整係數!$B$1:$AF$101,MATCH($D82,附表3_工程險200RP颱洪非比例層調整係數!$1:$1,0)-1,FALSE)*(1-(R82/100-L82/G82)*100),
IF(C82="E2",VLOOKUP($S82,附表3_工程險200RP颱洪非比例層調整係數!$B$111:$AF$211,MATCH($D82&amp;"a",附表3_工程險200RP颱洪非比例層調整係數!$1:$1,0)-1,FALSE)
-IF($R82-1&lt;=0,0,VLOOKUP($R82-1,附表3_工程險200RP颱洪非比例層調整係數!$B$111:$AF$211,MATCH($D82&amp;"a",附表3_工程險200RP颱洪非比例層調整係數!$1:$1,0)-1,FALSE))
-VLOOKUP($S82,附表3_工程險200RP颱洪非比例層調整係數!$B$111:$AF$211,MATCH($D82,附表3_工程險200RP颱洪非比例層調整係數!$1:$1,0)-1,FALSE)*(S82/100-M82/G82)*100
-VLOOKUP($R82,附表3_工程險200RP颱洪非比例層調整係數!$B$111:$AF$211,MATCH($D82,附表3_工程險200RP颱洪非比例層調整係數!$1:$1,0)-1,FALSE)*(1-(R82/100-L82/G82)*100),0))))</f>
        <v>0</v>
      </c>
      <c r="V82" s="40">
        <f t="shared" si="22"/>
        <v>0</v>
      </c>
      <c r="W82" s="40">
        <f t="shared" si="23"/>
        <v>0</v>
      </c>
      <c r="X82" s="40">
        <f t="shared" si="24"/>
        <v>0</v>
      </c>
      <c r="Y82" s="40">
        <f t="shared" si="25"/>
        <v>0</v>
      </c>
    </row>
    <row r="83" spans="1:25" x14ac:dyDescent="0.25">
      <c r="A83" s="32" t="str">
        <f t="shared" si="19"/>
        <v/>
      </c>
      <c r="B83" s="33"/>
      <c r="C83" s="33"/>
      <c r="D83" s="33"/>
      <c r="E83" s="34"/>
      <c r="F83" s="34"/>
      <c r="G83" s="35"/>
      <c r="H83" s="42"/>
      <c r="I83" s="42"/>
      <c r="J83" s="42"/>
      <c r="K83" s="42"/>
      <c r="L83" s="34"/>
      <c r="M83" s="34"/>
      <c r="N83" s="36">
        <f t="shared" si="15"/>
        <v>0</v>
      </c>
      <c r="O83" s="36">
        <f t="shared" si="16"/>
        <v>0</v>
      </c>
      <c r="P83" s="37">
        <f t="shared" si="20"/>
        <v>0</v>
      </c>
      <c r="Q83" s="37">
        <f t="shared" si="21"/>
        <v>0</v>
      </c>
      <c r="R83" s="38">
        <f t="shared" si="17"/>
        <v>0</v>
      </c>
      <c r="S83" s="38">
        <f t="shared" si="18"/>
        <v>0</v>
      </c>
      <c r="T83" s="39">
        <f>IF(OR(E83="QS",B83=""),0,
VLOOKUP($S83,附表3_火險100RP颱洪非比例層調整係數!$B:$AF,MATCH($D83&amp;"a",附表3_火險100RP颱洪非比例層調整係數!$1:$1,0)-1,FALSE)
-IF($R83-1&lt;=0,0,VLOOKUP($R83-1,附表3_火險100RP颱洪非比例層調整係數!$B:$AF,MATCH($D83&amp;"a",附表3_火險100RP颱洪非比例層調整係數!$1:$1,0)-1,FALSE))
-VLOOKUP($S83,附表3_火險100RP颱洪非比例層調整係數!$B:$AF,MATCH($D83,附表3_火險100RP颱洪非比例層調整係數!$1:$1,0)-1,FALSE)*(S83/100-M83/G83)*100
-VLOOKUP($R83,附表3_火險100RP颱洪非比例層調整係數!$B:$AF,MATCH($D83,附表3_火險100RP颱洪非比例層調整係數!$1:$1,0)-1,FALSE)*(1-(R83/100-L83/G83)*100)
)</f>
        <v>0</v>
      </c>
      <c r="U83" s="39">
        <f>IF(OR(E83="QS",B83=""),0,
IF(C83="F",VLOOKUP($S83,附表3_火險200RP颱洪非比例層調整係數!$B:$AF,MATCH($D83&amp;"a",附表3_火險200RP颱洪非比例層調整係數!$1:$1,0)-1,FALSE)
-IF($R83-1&lt;=0,0,VLOOKUP($R83-1,附表3_火險200RP颱洪非比例層調整係數!$B:$AF,MATCH($D83&amp;"a",附表3_火險200RP颱洪非比例層調整係數!$1:$1,0)-1,FALSE))
-VLOOKUP($S83,附表3_火險200RP颱洪非比例層調整係數!$B:$AF,MATCH($D83,附表3_火險200RP颱洪非比例層調整係數!$1:$1,0)-1,FALSE)*(S83/100-M83/G83)*100
-VLOOKUP($R83,附表3_火險200RP颱洪非比例層調整係數!$B:$AF,MATCH($D83,附表3_火險200RP颱洪非比例層調整係數!$1:$1,0)-1,FALSE)*(1-(R83/100-L83/G83)*100),
IF(C83="E1",VLOOKUP($S83,附表3_工程險200RP颱洪非比例層調整係數!$B$1:$AF$101,MATCH($D83&amp;"a",附表3_工程險200RP颱洪非比例層調整係數!$1:$1,0)-1,FALSE)
-IF($R83-1&lt;=0,0,VLOOKUP($R83-1,附表3_工程險200RP颱洪非比例層調整係數!$B$1:$AF$101,MATCH($D83&amp;"a",附表3_工程險200RP颱洪非比例層調整係數!$1:$1,0)-1,FALSE))
-VLOOKUP($S83,附表3_工程險200RP颱洪非比例層調整係數!$B$1:$AF$101,MATCH($D83,附表3_工程險200RP颱洪非比例層調整係數!$1:$1,0)-1,FALSE)*(S83/100-M83/G83)*100
-VLOOKUP($R83,附表3_工程險200RP颱洪非比例層調整係數!$B$1:$AF$101,MATCH($D83,附表3_工程險200RP颱洪非比例層調整係數!$1:$1,0)-1,FALSE)*(1-(R83/100-L83/G83)*100),
IF(C83="E2",VLOOKUP($S83,附表3_工程險200RP颱洪非比例層調整係數!$B$111:$AF$211,MATCH($D83&amp;"a",附表3_工程險200RP颱洪非比例層調整係數!$1:$1,0)-1,FALSE)
-IF($R83-1&lt;=0,0,VLOOKUP($R83-1,附表3_工程險200RP颱洪非比例層調整係數!$B$111:$AF$211,MATCH($D83&amp;"a",附表3_工程險200RP颱洪非比例層調整係數!$1:$1,0)-1,FALSE))
-VLOOKUP($S83,附表3_工程險200RP颱洪非比例層調整係數!$B$111:$AF$211,MATCH($D83,附表3_工程險200RP颱洪非比例層調整係數!$1:$1,0)-1,FALSE)*(S83/100-M83/G83)*100
-VLOOKUP($R83,附表3_工程險200RP颱洪非比例層調整係數!$B$111:$AF$211,MATCH($D83,附表3_工程險200RP颱洪非比例層調整係數!$1:$1,0)-1,FALSE)*(1-(R83/100-L83/G83)*100),0))))</f>
        <v>0</v>
      </c>
      <c r="V83" s="40">
        <f t="shared" si="22"/>
        <v>0</v>
      </c>
      <c r="W83" s="40">
        <f t="shared" si="23"/>
        <v>0</v>
      </c>
      <c r="X83" s="40">
        <f t="shared" si="24"/>
        <v>0</v>
      </c>
      <c r="Y83" s="40">
        <f t="shared" si="25"/>
        <v>0</v>
      </c>
    </row>
    <row r="84" spans="1:25" x14ac:dyDescent="0.25">
      <c r="A84" s="32" t="str">
        <f t="shared" si="19"/>
        <v/>
      </c>
      <c r="B84" s="33"/>
      <c r="C84" s="33"/>
      <c r="D84" s="33"/>
      <c r="E84" s="34"/>
      <c r="F84" s="34"/>
      <c r="G84" s="35"/>
      <c r="H84" s="42"/>
      <c r="I84" s="42"/>
      <c r="J84" s="42"/>
      <c r="K84" s="42"/>
      <c r="L84" s="34"/>
      <c r="M84" s="34"/>
      <c r="N84" s="36">
        <f t="shared" si="15"/>
        <v>0</v>
      </c>
      <c r="O84" s="36">
        <f t="shared" si="16"/>
        <v>0</v>
      </c>
      <c r="P84" s="37">
        <f t="shared" si="20"/>
        <v>0</v>
      </c>
      <c r="Q84" s="37">
        <f t="shared" si="21"/>
        <v>0</v>
      </c>
      <c r="R84" s="38">
        <f t="shared" si="17"/>
        <v>0</v>
      </c>
      <c r="S84" s="38">
        <f t="shared" si="18"/>
        <v>0</v>
      </c>
      <c r="T84" s="39">
        <f>IF(OR(E84="QS",B84=""),0,
VLOOKUP($S84,附表3_火險100RP颱洪非比例層調整係數!$B:$AF,MATCH($D84&amp;"a",附表3_火險100RP颱洪非比例層調整係數!$1:$1,0)-1,FALSE)
-IF($R84-1&lt;=0,0,VLOOKUP($R84-1,附表3_火險100RP颱洪非比例層調整係數!$B:$AF,MATCH($D84&amp;"a",附表3_火險100RP颱洪非比例層調整係數!$1:$1,0)-1,FALSE))
-VLOOKUP($S84,附表3_火險100RP颱洪非比例層調整係數!$B:$AF,MATCH($D84,附表3_火險100RP颱洪非比例層調整係數!$1:$1,0)-1,FALSE)*(S84/100-M84/G84)*100
-VLOOKUP($R84,附表3_火險100RP颱洪非比例層調整係數!$B:$AF,MATCH($D84,附表3_火險100RP颱洪非比例層調整係數!$1:$1,0)-1,FALSE)*(1-(R84/100-L84/G84)*100)
)</f>
        <v>0</v>
      </c>
      <c r="U84" s="39">
        <f>IF(OR(E84="QS",B84=""),0,
IF(C84="F",VLOOKUP($S84,附表3_火險200RP颱洪非比例層調整係數!$B:$AF,MATCH($D84&amp;"a",附表3_火險200RP颱洪非比例層調整係數!$1:$1,0)-1,FALSE)
-IF($R84-1&lt;=0,0,VLOOKUP($R84-1,附表3_火險200RP颱洪非比例層調整係數!$B:$AF,MATCH($D84&amp;"a",附表3_火險200RP颱洪非比例層調整係數!$1:$1,0)-1,FALSE))
-VLOOKUP($S84,附表3_火險200RP颱洪非比例層調整係數!$B:$AF,MATCH($D84,附表3_火險200RP颱洪非比例層調整係數!$1:$1,0)-1,FALSE)*(S84/100-M84/G84)*100
-VLOOKUP($R84,附表3_火險200RP颱洪非比例層調整係數!$B:$AF,MATCH($D84,附表3_火險200RP颱洪非比例層調整係數!$1:$1,0)-1,FALSE)*(1-(R84/100-L84/G84)*100),
IF(C84="E1",VLOOKUP($S84,附表3_工程險200RP颱洪非比例層調整係數!$B$1:$AF$101,MATCH($D84&amp;"a",附表3_工程險200RP颱洪非比例層調整係數!$1:$1,0)-1,FALSE)
-IF($R84-1&lt;=0,0,VLOOKUP($R84-1,附表3_工程險200RP颱洪非比例層調整係數!$B$1:$AF$101,MATCH($D84&amp;"a",附表3_工程險200RP颱洪非比例層調整係數!$1:$1,0)-1,FALSE))
-VLOOKUP($S84,附表3_工程險200RP颱洪非比例層調整係數!$B$1:$AF$101,MATCH($D84,附表3_工程險200RP颱洪非比例層調整係數!$1:$1,0)-1,FALSE)*(S84/100-M84/G84)*100
-VLOOKUP($R84,附表3_工程險200RP颱洪非比例層調整係數!$B$1:$AF$101,MATCH($D84,附表3_工程險200RP颱洪非比例層調整係數!$1:$1,0)-1,FALSE)*(1-(R84/100-L84/G84)*100),
IF(C84="E2",VLOOKUP($S84,附表3_工程險200RP颱洪非比例層調整係數!$B$111:$AF$211,MATCH($D84&amp;"a",附表3_工程險200RP颱洪非比例層調整係數!$1:$1,0)-1,FALSE)
-IF($R84-1&lt;=0,0,VLOOKUP($R84-1,附表3_工程險200RP颱洪非比例層調整係數!$B$111:$AF$211,MATCH($D84&amp;"a",附表3_工程險200RP颱洪非比例層調整係數!$1:$1,0)-1,FALSE))
-VLOOKUP($S84,附表3_工程險200RP颱洪非比例層調整係數!$B$111:$AF$211,MATCH($D84,附表3_工程險200RP颱洪非比例層調整係數!$1:$1,0)-1,FALSE)*(S84/100-M84/G84)*100
-VLOOKUP($R84,附表3_工程險200RP颱洪非比例層調整係數!$B$111:$AF$211,MATCH($D84,附表3_工程險200RP颱洪非比例層調整係數!$1:$1,0)-1,FALSE)*(1-(R84/100-L84/G84)*100),0))))</f>
        <v>0</v>
      </c>
      <c r="V84" s="40">
        <f t="shared" si="22"/>
        <v>0</v>
      </c>
      <c r="W84" s="40">
        <f t="shared" si="23"/>
        <v>0</v>
      </c>
      <c r="X84" s="40">
        <f t="shared" si="24"/>
        <v>0</v>
      </c>
      <c r="Y84" s="40">
        <f t="shared" si="25"/>
        <v>0</v>
      </c>
    </row>
    <row r="85" spans="1:25" x14ac:dyDescent="0.25">
      <c r="A85" s="32" t="str">
        <f t="shared" si="19"/>
        <v/>
      </c>
      <c r="B85" s="33"/>
      <c r="C85" s="33"/>
      <c r="D85" s="33"/>
      <c r="E85" s="34"/>
      <c r="F85" s="34"/>
      <c r="G85" s="35"/>
      <c r="H85" s="42"/>
      <c r="I85" s="42"/>
      <c r="J85" s="42"/>
      <c r="K85" s="42"/>
      <c r="L85" s="34"/>
      <c r="M85" s="34"/>
      <c r="N85" s="36">
        <f t="shared" si="15"/>
        <v>0</v>
      </c>
      <c r="O85" s="36">
        <f t="shared" si="16"/>
        <v>0</v>
      </c>
      <c r="P85" s="37">
        <f t="shared" si="20"/>
        <v>0</v>
      </c>
      <c r="Q85" s="37">
        <f t="shared" si="21"/>
        <v>0</v>
      </c>
      <c r="R85" s="38">
        <f t="shared" si="17"/>
        <v>0</v>
      </c>
      <c r="S85" s="38">
        <f t="shared" si="18"/>
        <v>0</v>
      </c>
      <c r="T85" s="39">
        <f>IF(OR(E85="QS",B85=""),0,
VLOOKUP($S85,附表3_火險100RP颱洪非比例層調整係數!$B:$AF,MATCH($D85&amp;"a",附表3_火險100RP颱洪非比例層調整係數!$1:$1,0)-1,FALSE)
-IF($R85-1&lt;=0,0,VLOOKUP($R85-1,附表3_火險100RP颱洪非比例層調整係數!$B:$AF,MATCH($D85&amp;"a",附表3_火險100RP颱洪非比例層調整係數!$1:$1,0)-1,FALSE))
-VLOOKUP($S85,附表3_火險100RP颱洪非比例層調整係數!$B:$AF,MATCH($D85,附表3_火險100RP颱洪非比例層調整係數!$1:$1,0)-1,FALSE)*(S85/100-M85/G85)*100
-VLOOKUP($R85,附表3_火險100RP颱洪非比例層調整係數!$B:$AF,MATCH($D85,附表3_火險100RP颱洪非比例層調整係數!$1:$1,0)-1,FALSE)*(1-(R85/100-L85/G85)*100)
)</f>
        <v>0</v>
      </c>
      <c r="U85" s="39">
        <f>IF(OR(E85="QS",B85=""),0,
IF(C85="F",VLOOKUP($S85,附表3_火險200RP颱洪非比例層調整係數!$B:$AF,MATCH($D85&amp;"a",附表3_火險200RP颱洪非比例層調整係數!$1:$1,0)-1,FALSE)
-IF($R85-1&lt;=0,0,VLOOKUP($R85-1,附表3_火險200RP颱洪非比例層調整係數!$B:$AF,MATCH($D85&amp;"a",附表3_火險200RP颱洪非比例層調整係數!$1:$1,0)-1,FALSE))
-VLOOKUP($S85,附表3_火險200RP颱洪非比例層調整係數!$B:$AF,MATCH($D85,附表3_火險200RP颱洪非比例層調整係數!$1:$1,0)-1,FALSE)*(S85/100-M85/G85)*100
-VLOOKUP($R85,附表3_火險200RP颱洪非比例層調整係數!$B:$AF,MATCH($D85,附表3_火險200RP颱洪非比例層調整係數!$1:$1,0)-1,FALSE)*(1-(R85/100-L85/G85)*100),
IF(C85="E1",VLOOKUP($S85,附表3_工程險200RP颱洪非比例層調整係數!$B$1:$AF$101,MATCH($D85&amp;"a",附表3_工程險200RP颱洪非比例層調整係數!$1:$1,0)-1,FALSE)
-IF($R85-1&lt;=0,0,VLOOKUP($R85-1,附表3_工程險200RP颱洪非比例層調整係數!$B$1:$AF$101,MATCH($D85&amp;"a",附表3_工程險200RP颱洪非比例層調整係數!$1:$1,0)-1,FALSE))
-VLOOKUP($S85,附表3_工程險200RP颱洪非比例層調整係數!$B$1:$AF$101,MATCH($D85,附表3_工程險200RP颱洪非比例層調整係數!$1:$1,0)-1,FALSE)*(S85/100-M85/G85)*100
-VLOOKUP($R85,附表3_工程險200RP颱洪非比例層調整係數!$B$1:$AF$101,MATCH($D85,附表3_工程險200RP颱洪非比例層調整係數!$1:$1,0)-1,FALSE)*(1-(R85/100-L85/G85)*100),
IF(C85="E2",VLOOKUP($S85,附表3_工程險200RP颱洪非比例層調整係數!$B$111:$AF$211,MATCH($D85&amp;"a",附表3_工程險200RP颱洪非比例層調整係數!$1:$1,0)-1,FALSE)
-IF($R85-1&lt;=0,0,VLOOKUP($R85-1,附表3_工程險200RP颱洪非比例層調整係數!$B$111:$AF$211,MATCH($D85&amp;"a",附表3_工程險200RP颱洪非比例層調整係數!$1:$1,0)-1,FALSE))
-VLOOKUP($S85,附表3_工程險200RP颱洪非比例層調整係數!$B$111:$AF$211,MATCH($D85,附表3_工程險200RP颱洪非比例層調整係數!$1:$1,0)-1,FALSE)*(S85/100-M85/G85)*100
-VLOOKUP($R85,附表3_工程險200RP颱洪非比例層調整係數!$B$111:$AF$211,MATCH($D85,附表3_工程險200RP颱洪非比例層調整係數!$1:$1,0)-1,FALSE)*(1-(R85/100-L85/G85)*100),0))))</f>
        <v>0</v>
      </c>
      <c r="V85" s="40">
        <f t="shared" si="22"/>
        <v>0</v>
      </c>
      <c r="W85" s="40">
        <f t="shared" si="23"/>
        <v>0</v>
      </c>
      <c r="X85" s="40">
        <f t="shared" si="24"/>
        <v>0</v>
      </c>
      <c r="Y85" s="40">
        <f t="shared" si="25"/>
        <v>0</v>
      </c>
    </row>
    <row r="86" spans="1:25" x14ac:dyDescent="0.25">
      <c r="A86" s="32" t="str">
        <f t="shared" si="19"/>
        <v/>
      </c>
      <c r="B86" s="33"/>
      <c r="C86" s="33"/>
      <c r="D86" s="33"/>
      <c r="E86" s="34"/>
      <c r="F86" s="34"/>
      <c r="G86" s="35"/>
      <c r="H86" s="42"/>
      <c r="I86" s="42"/>
      <c r="J86" s="42"/>
      <c r="K86" s="42"/>
      <c r="L86" s="34"/>
      <c r="M86" s="34"/>
      <c r="N86" s="36">
        <f t="shared" si="15"/>
        <v>0</v>
      </c>
      <c r="O86" s="36">
        <f t="shared" si="16"/>
        <v>0</v>
      </c>
      <c r="P86" s="37">
        <f t="shared" si="20"/>
        <v>0</v>
      </c>
      <c r="Q86" s="37">
        <f t="shared" si="21"/>
        <v>0</v>
      </c>
      <c r="R86" s="38">
        <f t="shared" si="17"/>
        <v>0</v>
      </c>
      <c r="S86" s="38">
        <f t="shared" si="18"/>
        <v>0</v>
      </c>
      <c r="T86" s="39">
        <f>IF(OR(E86="QS",B86=""),0,
VLOOKUP($S86,附表3_火險100RP颱洪非比例層調整係數!$B:$AF,MATCH($D86&amp;"a",附表3_火險100RP颱洪非比例層調整係數!$1:$1,0)-1,FALSE)
-IF($R86-1&lt;=0,0,VLOOKUP($R86-1,附表3_火險100RP颱洪非比例層調整係數!$B:$AF,MATCH($D86&amp;"a",附表3_火險100RP颱洪非比例層調整係數!$1:$1,0)-1,FALSE))
-VLOOKUP($S86,附表3_火險100RP颱洪非比例層調整係數!$B:$AF,MATCH($D86,附表3_火險100RP颱洪非比例層調整係數!$1:$1,0)-1,FALSE)*(S86/100-M86/G86)*100
-VLOOKUP($R86,附表3_火險100RP颱洪非比例層調整係數!$B:$AF,MATCH($D86,附表3_火險100RP颱洪非比例層調整係數!$1:$1,0)-1,FALSE)*(1-(R86/100-L86/G86)*100)
)</f>
        <v>0</v>
      </c>
      <c r="U86" s="39">
        <f>IF(OR(E86="QS",B86=""),0,
IF(C86="F",VLOOKUP($S86,附表3_火險200RP颱洪非比例層調整係數!$B:$AF,MATCH($D86&amp;"a",附表3_火險200RP颱洪非比例層調整係數!$1:$1,0)-1,FALSE)
-IF($R86-1&lt;=0,0,VLOOKUP($R86-1,附表3_火險200RP颱洪非比例層調整係數!$B:$AF,MATCH($D86&amp;"a",附表3_火險200RP颱洪非比例層調整係數!$1:$1,0)-1,FALSE))
-VLOOKUP($S86,附表3_火險200RP颱洪非比例層調整係數!$B:$AF,MATCH($D86,附表3_火險200RP颱洪非比例層調整係數!$1:$1,0)-1,FALSE)*(S86/100-M86/G86)*100
-VLOOKUP($R86,附表3_火險200RP颱洪非比例層調整係數!$B:$AF,MATCH($D86,附表3_火險200RP颱洪非比例層調整係數!$1:$1,0)-1,FALSE)*(1-(R86/100-L86/G86)*100),
IF(C86="E1",VLOOKUP($S86,附表3_工程險200RP颱洪非比例層調整係數!$B$1:$AF$101,MATCH($D86&amp;"a",附表3_工程險200RP颱洪非比例層調整係數!$1:$1,0)-1,FALSE)
-IF($R86-1&lt;=0,0,VLOOKUP($R86-1,附表3_工程險200RP颱洪非比例層調整係數!$B$1:$AF$101,MATCH($D86&amp;"a",附表3_工程險200RP颱洪非比例層調整係數!$1:$1,0)-1,FALSE))
-VLOOKUP($S86,附表3_工程險200RP颱洪非比例層調整係數!$B$1:$AF$101,MATCH($D86,附表3_工程險200RP颱洪非比例層調整係數!$1:$1,0)-1,FALSE)*(S86/100-M86/G86)*100
-VLOOKUP($R86,附表3_工程險200RP颱洪非比例層調整係數!$B$1:$AF$101,MATCH($D86,附表3_工程險200RP颱洪非比例層調整係數!$1:$1,0)-1,FALSE)*(1-(R86/100-L86/G86)*100),
IF(C86="E2",VLOOKUP($S86,附表3_工程險200RP颱洪非比例層調整係數!$B$111:$AF$211,MATCH($D86&amp;"a",附表3_工程險200RP颱洪非比例層調整係數!$1:$1,0)-1,FALSE)
-IF($R86-1&lt;=0,0,VLOOKUP($R86-1,附表3_工程險200RP颱洪非比例層調整係數!$B$111:$AF$211,MATCH($D86&amp;"a",附表3_工程險200RP颱洪非比例層調整係數!$1:$1,0)-1,FALSE))
-VLOOKUP($S86,附表3_工程險200RP颱洪非比例層調整係數!$B$111:$AF$211,MATCH($D86,附表3_工程險200RP颱洪非比例層調整係數!$1:$1,0)-1,FALSE)*(S86/100-M86/G86)*100
-VLOOKUP($R86,附表3_工程險200RP颱洪非比例層調整係數!$B$111:$AF$211,MATCH($D86,附表3_工程險200RP颱洪非比例層調整係數!$1:$1,0)-1,FALSE)*(1-(R86/100-L86/G86)*100),0))))</f>
        <v>0</v>
      </c>
      <c r="V86" s="40">
        <f t="shared" si="22"/>
        <v>0</v>
      </c>
      <c r="W86" s="40">
        <f t="shared" si="23"/>
        <v>0</v>
      </c>
      <c r="X86" s="40">
        <f t="shared" si="24"/>
        <v>0</v>
      </c>
      <c r="Y86" s="40">
        <f t="shared" si="25"/>
        <v>0</v>
      </c>
    </row>
    <row r="87" spans="1:25" x14ac:dyDescent="0.25">
      <c r="A87" s="32" t="str">
        <f t="shared" si="19"/>
        <v/>
      </c>
      <c r="B87" s="33"/>
      <c r="C87" s="33"/>
      <c r="D87" s="33"/>
      <c r="E87" s="34"/>
      <c r="F87" s="34"/>
      <c r="G87" s="35"/>
      <c r="H87" s="42"/>
      <c r="I87" s="42"/>
      <c r="J87" s="42"/>
      <c r="K87" s="42"/>
      <c r="L87" s="34"/>
      <c r="M87" s="34"/>
      <c r="N87" s="36">
        <f t="shared" si="15"/>
        <v>0</v>
      </c>
      <c r="O87" s="36">
        <f t="shared" si="16"/>
        <v>0</v>
      </c>
      <c r="P87" s="37">
        <f t="shared" si="20"/>
        <v>0</v>
      </c>
      <c r="Q87" s="37">
        <f t="shared" si="21"/>
        <v>0</v>
      </c>
      <c r="R87" s="38">
        <f t="shared" si="17"/>
        <v>0</v>
      </c>
      <c r="S87" s="38">
        <f t="shared" si="18"/>
        <v>0</v>
      </c>
      <c r="T87" s="39">
        <f>IF(OR(E87="QS",B87=""),0,
VLOOKUP($S87,附表3_火險100RP颱洪非比例層調整係數!$B:$AF,MATCH($D87&amp;"a",附表3_火險100RP颱洪非比例層調整係數!$1:$1,0)-1,FALSE)
-IF($R87-1&lt;=0,0,VLOOKUP($R87-1,附表3_火險100RP颱洪非比例層調整係數!$B:$AF,MATCH($D87&amp;"a",附表3_火險100RP颱洪非比例層調整係數!$1:$1,0)-1,FALSE))
-VLOOKUP($S87,附表3_火險100RP颱洪非比例層調整係數!$B:$AF,MATCH($D87,附表3_火險100RP颱洪非比例層調整係數!$1:$1,0)-1,FALSE)*(S87/100-M87/G87)*100
-VLOOKUP($R87,附表3_火險100RP颱洪非比例層調整係數!$B:$AF,MATCH($D87,附表3_火險100RP颱洪非比例層調整係數!$1:$1,0)-1,FALSE)*(1-(R87/100-L87/G87)*100)
)</f>
        <v>0</v>
      </c>
      <c r="U87" s="39">
        <f>IF(OR(E87="QS",B87=""),0,
IF(C87="F",VLOOKUP($S87,附表3_火險200RP颱洪非比例層調整係數!$B:$AF,MATCH($D87&amp;"a",附表3_火險200RP颱洪非比例層調整係數!$1:$1,0)-1,FALSE)
-IF($R87-1&lt;=0,0,VLOOKUP($R87-1,附表3_火險200RP颱洪非比例層調整係數!$B:$AF,MATCH($D87&amp;"a",附表3_火險200RP颱洪非比例層調整係數!$1:$1,0)-1,FALSE))
-VLOOKUP($S87,附表3_火險200RP颱洪非比例層調整係數!$B:$AF,MATCH($D87,附表3_火險200RP颱洪非比例層調整係數!$1:$1,0)-1,FALSE)*(S87/100-M87/G87)*100
-VLOOKUP($R87,附表3_火險200RP颱洪非比例層調整係數!$B:$AF,MATCH($D87,附表3_火險200RP颱洪非比例層調整係數!$1:$1,0)-1,FALSE)*(1-(R87/100-L87/G87)*100),
IF(C87="E1",VLOOKUP($S87,附表3_工程險200RP颱洪非比例層調整係數!$B$1:$AF$101,MATCH($D87&amp;"a",附表3_工程險200RP颱洪非比例層調整係數!$1:$1,0)-1,FALSE)
-IF($R87-1&lt;=0,0,VLOOKUP($R87-1,附表3_工程險200RP颱洪非比例層調整係數!$B$1:$AF$101,MATCH($D87&amp;"a",附表3_工程險200RP颱洪非比例層調整係數!$1:$1,0)-1,FALSE))
-VLOOKUP($S87,附表3_工程險200RP颱洪非比例層調整係數!$B$1:$AF$101,MATCH($D87,附表3_工程險200RP颱洪非比例層調整係數!$1:$1,0)-1,FALSE)*(S87/100-M87/G87)*100
-VLOOKUP($R87,附表3_工程險200RP颱洪非比例層調整係數!$B$1:$AF$101,MATCH($D87,附表3_工程險200RP颱洪非比例層調整係數!$1:$1,0)-1,FALSE)*(1-(R87/100-L87/G87)*100),
IF(C87="E2",VLOOKUP($S87,附表3_工程險200RP颱洪非比例層調整係數!$B$111:$AF$211,MATCH($D87&amp;"a",附表3_工程險200RP颱洪非比例層調整係數!$1:$1,0)-1,FALSE)
-IF($R87-1&lt;=0,0,VLOOKUP($R87-1,附表3_工程險200RP颱洪非比例層調整係數!$B$111:$AF$211,MATCH($D87&amp;"a",附表3_工程險200RP颱洪非比例層調整係數!$1:$1,0)-1,FALSE))
-VLOOKUP($S87,附表3_工程險200RP颱洪非比例層調整係數!$B$111:$AF$211,MATCH($D87,附表3_工程險200RP颱洪非比例層調整係數!$1:$1,0)-1,FALSE)*(S87/100-M87/G87)*100
-VLOOKUP($R87,附表3_工程險200RP颱洪非比例層調整係數!$B$111:$AF$211,MATCH($D87,附表3_工程險200RP颱洪非比例層調整係數!$1:$1,0)-1,FALSE)*(1-(R87/100-L87/G87)*100),0))))</f>
        <v>0</v>
      </c>
      <c r="V87" s="40">
        <f t="shared" si="22"/>
        <v>0</v>
      </c>
      <c r="W87" s="40">
        <f t="shared" si="23"/>
        <v>0</v>
      </c>
      <c r="X87" s="40">
        <f t="shared" si="24"/>
        <v>0</v>
      </c>
      <c r="Y87" s="40">
        <f t="shared" si="25"/>
        <v>0</v>
      </c>
    </row>
    <row r="88" spans="1:25" x14ac:dyDescent="0.25">
      <c r="A88" s="32" t="str">
        <f t="shared" si="19"/>
        <v/>
      </c>
      <c r="B88" s="33"/>
      <c r="C88" s="33"/>
      <c r="D88" s="33"/>
      <c r="E88" s="34"/>
      <c r="F88" s="34"/>
      <c r="G88" s="35"/>
      <c r="H88" s="42"/>
      <c r="I88" s="42"/>
      <c r="J88" s="42"/>
      <c r="K88" s="42"/>
      <c r="L88" s="34"/>
      <c r="M88" s="34"/>
      <c r="N88" s="36">
        <f t="shared" si="15"/>
        <v>0</v>
      </c>
      <c r="O88" s="36">
        <f t="shared" si="16"/>
        <v>0</v>
      </c>
      <c r="P88" s="37">
        <f t="shared" si="20"/>
        <v>0</v>
      </c>
      <c r="Q88" s="37">
        <f t="shared" si="21"/>
        <v>0</v>
      </c>
      <c r="R88" s="38">
        <f t="shared" si="17"/>
        <v>0</v>
      </c>
      <c r="S88" s="38">
        <f t="shared" si="18"/>
        <v>0</v>
      </c>
      <c r="T88" s="39">
        <f>IF(OR(E88="QS",B88=""),0,
VLOOKUP($S88,附表3_火險100RP颱洪非比例層調整係數!$B:$AF,MATCH($D88&amp;"a",附表3_火險100RP颱洪非比例層調整係數!$1:$1,0)-1,FALSE)
-IF($R88-1&lt;=0,0,VLOOKUP($R88-1,附表3_火險100RP颱洪非比例層調整係數!$B:$AF,MATCH($D88&amp;"a",附表3_火險100RP颱洪非比例層調整係數!$1:$1,0)-1,FALSE))
-VLOOKUP($S88,附表3_火險100RP颱洪非比例層調整係數!$B:$AF,MATCH($D88,附表3_火險100RP颱洪非比例層調整係數!$1:$1,0)-1,FALSE)*(S88/100-M88/G88)*100
-VLOOKUP($R88,附表3_火險100RP颱洪非比例層調整係數!$B:$AF,MATCH($D88,附表3_火險100RP颱洪非比例層調整係數!$1:$1,0)-1,FALSE)*(1-(R88/100-L88/G88)*100)
)</f>
        <v>0</v>
      </c>
      <c r="U88" s="39">
        <f>IF(OR(E88="QS",B88=""),0,
IF(C88="F",VLOOKUP($S88,附表3_火險200RP颱洪非比例層調整係數!$B:$AF,MATCH($D88&amp;"a",附表3_火險200RP颱洪非比例層調整係數!$1:$1,0)-1,FALSE)
-IF($R88-1&lt;=0,0,VLOOKUP($R88-1,附表3_火險200RP颱洪非比例層調整係數!$B:$AF,MATCH($D88&amp;"a",附表3_火險200RP颱洪非比例層調整係數!$1:$1,0)-1,FALSE))
-VLOOKUP($S88,附表3_火險200RP颱洪非比例層調整係數!$B:$AF,MATCH($D88,附表3_火險200RP颱洪非比例層調整係數!$1:$1,0)-1,FALSE)*(S88/100-M88/G88)*100
-VLOOKUP($R88,附表3_火險200RP颱洪非比例層調整係數!$B:$AF,MATCH($D88,附表3_火險200RP颱洪非比例層調整係數!$1:$1,0)-1,FALSE)*(1-(R88/100-L88/G88)*100),
IF(C88="E1",VLOOKUP($S88,附表3_工程險200RP颱洪非比例層調整係數!$B$1:$AF$101,MATCH($D88&amp;"a",附表3_工程險200RP颱洪非比例層調整係數!$1:$1,0)-1,FALSE)
-IF($R88-1&lt;=0,0,VLOOKUP($R88-1,附表3_工程險200RP颱洪非比例層調整係數!$B$1:$AF$101,MATCH($D88&amp;"a",附表3_工程險200RP颱洪非比例層調整係數!$1:$1,0)-1,FALSE))
-VLOOKUP($S88,附表3_工程險200RP颱洪非比例層調整係數!$B$1:$AF$101,MATCH($D88,附表3_工程險200RP颱洪非比例層調整係數!$1:$1,0)-1,FALSE)*(S88/100-M88/G88)*100
-VLOOKUP($R88,附表3_工程險200RP颱洪非比例層調整係數!$B$1:$AF$101,MATCH($D88,附表3_工程險200RP颱洪非比例層調整係數!$1:$1,0)-1,FALSE)*(1-(R88/100-L88/G88)*100),
IF(C88="E2",VLOOKUP($S88,附表3_工程險200RP颱洪非比例層調整係數!$B$111:$AF$211,MATCH($D88&amp;"a",附表3_工程險200RP颱洪非比例層調整係數!$1:$1,0)-1,FALSE)
-IF($R88-1&lt;=0,0,VLOOKUP($R88-1,附表3_工程險200RP颱洪非比例層調整係數!$B$111:$AF$211,MATCH($D88&amp;"a",附表3_工程險200RP颱洪非比例層調整係數!$1:$1,0)-1,FALSE))
-VLOOKUP($S88,附表3_工程險200RP颱洪非比例層調整係數!$B$111:$AF$211,MATCH($D88,附表3_工程險200RP颱洪非比例層調整係數!$1:$1,0)-1,FALSE)*(S88/100-M88/G88)*100
-VLOOKUP($R88,附表3_工程險200RP颱洪非比例層調整係數!$B$111:$AF$211,MATCH($D88,附表3_工程險200RP颱洪非比例層調整係數!$1:$1,0)-1,FALSE)*(1-(R88/100-L88/G88)*100),0))))</f>
        <v>0</v>
      </c>
      <c r="V88" s="40">
        <f t="shared" si="22"/>
        <v>0</v>
      </c>
      <c r="W88" s="40">
        <f t="shared" si="23"/>
        <v>0</v>
      </c>
      <c r="X88" s="40">
        <f t="shared" si="24"/>
        <v>0</v>
      </c>
      <c r="Y88" s="40">
        <f t="shared" si="25"/>
        <v>0</v>
      </c>
    </row>
    <row r="89" spans="1:25" x14ac:dyDescent="0.25">
      <c r="A89" s="32" t="str">
        <f t="shared" si="19"/>
        <v/>
      </c>
      <c r="B89" s="33"/>
      <c r="C89" s="33"/>
      <c r="D89" s="33"/>
      <c r="E89" s="34"/>
      <c r="F89" s="34"/>
      <c r="G89" s="35"/>
      <c r="H89" s="42"/>
      <c r="I89" s="42"/>
      <c r="J89" s="42"/>
      <c r="K89" s="42"/>
      <c r="L89" s="34"/>
      <c r="M89" s="34"/>
      <c r="N89" s="36">
        <f t="shared" si="15"/>
        <v>0</v>
      </c>
      <c r="O89" s="36">
        <f t="shared" si="16"/>
        <v>0</v>
      </c>
      <c r="P89" s="37">
        <f t="shared" si="20"/>
        <v>0</v>
      </c>
      <c r="Q89" s="37">
        <f t="shared" si="21"/>
        <v>0</v>
      </c>
      <c r="R89" s="38">
        <f t="shared" si="17"/>
        <v>0</v>
      </c>
      <c r="S89" s="38">
        <f t="shared" si="18"/>
        <v>0</v>
      </c>
      <c r="T89" s="39">
        <f>IF(OR(E89="QS",B89=""),0,
VLOOKUP($S89,附表3_火險100RP颱洪非比例層調整係數!$B:$AF,MATCH($D89&amp;"a",附表3_火險100RP颱洪非比例層調整係數!$1:$1,0)-1,FALSE)
-IF($R89-1&lt;=0,0,VLOOKUP($R89-1,附表3_火險100RP颱洪非比例層調整係數!$B:$AF,MATCH($D89&amp;"a",附表3_火險100RP颱洪非比例層調整係數!$1:$1,0)-1,FALSE))
-VLOOKUP($S89,附表3_火險100RP颱洪非比例層調整係數!$B:$AF,MATCH($D89,附表3_火險100RP颱洪非比例層調整係數!$1:$1,0)-1,FALSE)*(S89/100-M89/G89)*100
-VLOOKUP($R89,附表3_火險100RP颱洪非比例層調整係數!$B:$AF,MATCH($D89,附表3_火險100RP颱洪非比例層調整係數!$1:$1,0)-1,FALSE)*(1-(R89/100-L89/G89)*100)
)</f>
        <v>0</v>
      </c>
      <c r="U89" s="39">
        <f>IF(OR(E89="QS",B89=""),0,
IF(C89="F",VLOOKUP($S89,附表3_火險200RP颱洪非比例層調整係數!$B:$AF,MATCH($D89&amp;"a",附表3_火險200RP颱洪非比例層調整係數!$1:$1,0)-1,FALSE)
-IF($R89-1&lt;=0,0,VLOOKUP($R89-1,附表3_火險200RP颱洪非比例層調整係數!$B:$AF,MATCH($D89&amp;"a",附表3_火險200RP颱洪非比例層調整係數!$1:$1,0)-1,FALSE))
-VLOOKUP($S89,附表3_火險200RP颱洪非比例層調整係數!$B:$AF,MATCH($D89,附表3_火險200RP颱洪非比例層調整係數!$1:$1,0)-1,FALSE)*(S89/100-M89/G89)*100
-VLOOKUP($R89,附表3_火險200RP颱洪非比例層調整係數!$B:$AF,MATCH($D89,附表3_火險200RP颱洪非比例層調整係數!$1:$1,0)-1,FALSE)*(1-(R89/100-L89/G89)*100),
IF(C89="E1",VLOOKUP($S89,附表3_工程險200RP颱洪非比例層調整係數!$B$1:$AF$101,MATCH($D89&amp;"a",附表3_工程險200RP颱洪非比例層調整係數!$1:$1,0)-1,FALSE)
-IF($R89-1&lt;=0,0,VLOOKUP($R89-1,附表3_工程險200RP颱洪非比例層調整係數!$B$1:$AF$101,MATCH($D89&amp;"a",附表3_工程險200RP颱洪非比例層調整係數!$1:$1,0)-1,FALSE))
-VLOOKUP($S89,附表3_工程險200RP颱洪非比例層調整係數!$B$1:$AF$101,MATCH($D89,附表3_工程險200RP颱洪非比例層調整係數!$1:$1,0)-1,FALSE)*(S89/100-M89/G89)*100
-VLOOKUP($R89,附表3_工程險200RP颱洪非比例層調整係數!$B$1:$AF$101,MATCH($D89,附表3_工程險200RP颱洪非比例層調整係數!$1:$1,0)-1,FALSE)*(1-(R89/100-L89/G89)*100),
IF(C89="E2",VLOOKUP($S89,附表3_工程險200RP颱洪非比例層調整係數!$B$111:$AF$211,MATCH($D89&amp;"a",附表3_工程險200RP颱洪非比例層調整係數!$1:$1,0)-1,FALSE)
-IF($R89-1&lt;=0,0,VLOOKUP($R89-1,附表3_工程險200RP颱洪非比例層調整係數!$B$111:$AF$211,MATCH($D89&amp;"a",附表3_工程險200RP颱洪非比例層調整係數!$1:$1,0)-1,FALSE))
-VLOOKUP($S89,附表3_工程險200RP颱洪非比例層調整係數!$B$111:$AF$211,MATCH($D89,附表3_工程險200RP颱洪非比例層調整係數!$1:$1,0)-1,FALSE)*(S89/100-M89/G89)*100
-VLOOKUP($R89,附表3_工程險200RP颱洪非比例層調整係數!$B$111:$AF$211,MATCH($D89,附表3_工程險200RP颱洪非比例層調整係數!$1:$1,0)-1,FALSE)*(1-(R89/100-L89/G89)*100),0))))</f>
        <v>0</v>
      </c>
      <c r="V89" s="40">
        <f t="shared" si="22"/>
        <v>0</v>
      </c>
      <c r="W89" s="40">
        <f t="shared" si="23"/>
        <v>0</v>
      </c>
      <c r="X89" s="40">
        <f t="shared" si="24"/>
        <v>0</v>
      </c>
      <c r="Y89" s="40">
        <f t="shared" si="25"/>
        <v>0</v>
      </c>
    </row>
    <row r="90" spans="1:25" x14ac:dyDescent="0.25">
      <c r="A90" s="32" t="str">
        <f t="shared" si="19"/>
        <v/>
      </c>
      <c r="B90" s="33"/>
      <c r="C90" s="33"/>
      <c r="D90" s="33"/>
      <c r="E90" s="34"/>
      <c r="F90" s="34"/>
      <c r="G90" s="35"/>
      <c r="H90" s="42"/>
      <c r="I90" s="42"/>
      <c r="J90" s="42"/>
      <c r="K90" s="42"/>
      <c r="L90" s="34"/>
      <c r="M90" s="34"/>
      <c r="N90" s="36">
        <f t="shared" si="15"/>
        <v>0</v>
      </c>
      <c r="O90" s="36">
        <f t="shared" si="16"/>
        <v>0</v>
      </c>
      <c r="P90" s="37">
        <f t="shared" si="20"/>
        <v>0</v>
      </c>
      <c r="Q90" s="37">
        <f t="shared" si="21"/>
        <v>0</v>
      </c>
      <c r="R90" s="38">
        <f t="shared" si="17"/>
        <v>0</v>
      </c>
      <c r="S90" s="38">
        <f t="shared" si="18"/>
        <v>0</v>
      </c>
      <c r="T90" s="39">
        <f>IF(OR(E90="QS",B90=""),0,
VLOOKUP($S90,附表3_火險100RP颱洪非比例層調整係數!$B:$AF,MATCH($D90&amp;"a",附表3_火險100RP颱洪非比例層調整係數!$1:$1,0)-1,FALSE)
-IF($R90-1&lt;=0,0,VLOOKUP($R90-1,附表3_火險100RP颱洪非比例層調整係數!$B:$AF,MATCH($D90&amp;"a",附表3_火險100RP颱洪非比例層調整係數!$1:$1,0)-1,FALSE))
-VLOOKUP($S90,附表3_火險100RP颱洪非比例層調整係數!$B:$AF,MATCH($D90,附表3_火險100RP颱洪非比例層調整係數!$1:$1,0)-1,FALSE)*(S90/100-M90/G90)*100
-VLOOKUP($R90,附表3_火險100RP颱洪非比例層調整係數!$B:$AF,MATCH($D90,附表3_火險100RP颱洪非比例層調整係數!$1:$1,0)-1,FALSE)*(1-(R90/100-L90/G90)*100)
)</f>
        <v>0</v>
      </c>
      <c r="U90" s="39">
        <f>IF(OR(E90="QS",B90=""),0,
IF(C90="F",VLOOKUP($S90,附表3_火險200RP颱洪非比例層調整係數!$B:$AF,MATCH($D90&amp;"a",附表3_火險200RP颱洪非比例層調整係數!$1:$1,0)-1,FALSE)
-IF($R90-1&lt;=0,0,VLOOKUP($R90-1,附表3_火險200RP颱洪非比例層調整係數!$B:$AF,MATCH($D90&amp;"a",附表3_火險200RP颱洪非比例層調整係數!$1:$1,0)-1,FALSE))
-VLOOKUP($S90,附表3_火險200RP颱洪非比例層調整係數!$B:$AF,MATCH($D90,附表3_火險200RP颱洪非比例層調整係數!$1:$1,0)-1,FALSE)*(S90/100-M90/G90)*100
-VLOOKUP($R90,附表3_火險200RP颱洪非比例層調整係數!$B:$AF,MATCH($D90,附表3_火險200RP颱洪非比例層調整係數!$1:$1,0)-1,FALSE)*(1-(R90/100-L90/G90)*100),
IF(C90="E1",VLOOKUP($S90,附表3_工程險200RP颱洪非比例層調整係數!$B$1:$AF$101,MATCH($D90&amp;"a",附表3_工程險200RP颱洪非比例層調整係數!$1:$1,0)-1,FALSE)
-IF($R90-1&lt;=0,0,VLOOKUP($R90-1,附表3_工程險200RP颱洪非比例層調整係數!$B$1:$AF$101,MATCH($D90&amp;"a",附表3_工程險200RP颱洪非比例層調整係數!$1:$1,0)-1,FALSE))
-VLOOKUP($S90,附表3_工程險200RP颱洪非比例層調整係數!$B$1:$AF$101,MATCH($D90,附表3_工程險200RP颱洪非比例層調整係數!$1:$1,0)-1,FALSE)*(S90/100-M90/G90)*100
-VLOOKUP($R90,附表3_工程險200RP颱洪非比例層調整係數!$B$1:$AF$101,MATCH($D90,附表3_工程險200RP颱洪非比例層調整係數!$1:$1,0)-1,FALSE)*(1-(R90/100-L90/G90)*100),
IF(C90="E2",VLOOKUP($S90,附表3_工程險200RP颱洪非比例層調整係數!$B$111:$AF$211,MATCH($D90&amp;"a",附表3_工程險200RP颱洪非比例層調整係數!$1:$1,0)-1,FALSE)
-IF($R90-1&lt;=0,0,VLOOKUP($R90-1,附表3_工程險200RP颱洪非比例層調整係數!$B$111:$AF$211,MATCH($D90&amp;"a",附表3_工程險200RP颱洪非比例層調整係數!$1:$1,0)-1,FALSE))
-VLOOKUP($S90,附表3_工程險200RP颱洪非比例層調整係數!$B$111:$AF$211,MATCH($D90,附表3_工程險200RP颱洪非比例層調整係數!$1:$1,0)-1,FALSE)*(S90/100-M90/G90)*100
-VLOOKUP($R90,附表3_工程險200RP颱洪非比例層調整係數!$B$111:$AF$211,MATCH($D90,附表3_工程險200RP颱洪非比例層調整係數!$1:$1,0)-1,FALSE)*(1-(R90/100-L90/G90)*100),0))))</f>
        <v>0</v>
      </c>
      <c r="V90" s="40">
        <f t="shared" si="22"/>
        <v>0</v>
      </c>
      <c r="W90" s="40">
        <f t="shared" si="23"/>
        <v>0</v>
      </c>
      <c r="X90" s="40">
        <f t="shared" si="24"/>
        <v>0</v>
      </c>
      <c r="Y90" s="40">
        <f t="shared" si="25"/>
        <v>0</v>
      </c>
    </row>
    <row r="91" spans="1:25" x14ac:dyDescent="0.25">
      <c r="A91" s="32" t="str">
        <f t="shared" si="19"/>
        <v/>
      </c>
      <c r="B91" s="33"/>
      <c r="C91" s="33"/>
      <c r="D91" s="33"/>
      <c r="E91" s="34"/>
      <c r="F91" s="34"/>
      <c r="G91" s="35"/>
      <c r="H91" s="42"/>
      <c r="I91" s="42"/>
      <c r="J91" s="42"/>
      <c r="K91" s="42"/>
      <c r="L91" s="34"/>
      <c r="M91" s="34"/>
      <c r="N91" s="36">
        <f t="shared" si="15"/>
        <v>0</v>
      </c>
      <c r="O91" s="36">
        <f t="shared" si="16"/>
        <v>0</v>
      </c>
      <c r="P91" s="37">
        <f t="shared" si="20"/>
        <v>0</v>
      </c>
      <c r="Q91" s="37">
        <f t="shared" si="21"/>
        <v>0</v>
      </c>
      <c r="R91" s="38">
        <f t="shared" si="17"/>
        <v>0</v>
      </c>
      <c r="S91" s="38">
        <f t="shared" si="18"/>
        <v>0</v>
      </c>
      <c r="T91" s="39">
        <f>IF(OR(E91="QS",B91=""),0,
VLOOKUP($S91,附表3_火險100RP颱洪非比例層調整係數!$B:$AF,MATCH($D91&amp;"a",附表3_火險100RP颱洪非比例層調整係數!$1:$1,0)-1,FALSE)
-IF($R91-1&lt;=0,0,VLOOKUP($R91-1,附表3_火險100RP颱洪非比例層調整係數!$B:$AF,MATCH($D91&amp;"a",附表3_火險100RP颱洪非比例層調整係數!$1:$1,0)-1,FALSE))
-VLOOKUP($S91,附表3_火險100RP颱洪非比例層調整係數!$B:$AF,MATCH($D91,附表3_火險100RP颱洪非比例層調整係數!$1:$1,0)-1,FALSE)*(S91/100-M91/G91)*100
-VLOOKUP($R91,附表3_火險100RP颱洪非比例層調整係數!$B:$AF,MATCH($D91,附表3_火險100RP颱洪非比例層調整係數!$1:$1,0)-1,FALSE)*(1-(R91/100-L91/G91)*100)
)</f>
        <v>0</v>
      </c>
      <c r="U91" s="39">
        <f>IF(OR(E91="QS",B91=""),0,
IF(C91="F",VLOOKUP($S91,附表3_火險200RP颱洪非比例層調整係數!$B:$AF,MATCH($D91&amp;"a",附表3_火險200RP颱洪非比例層調整係數!$1:$1,0)-1,FALSE)
-IF($R91-1&lt;=0,0,VLOOKUP($R91-1,附表3_火險200RP颱洪非比例層調整係數!$B:$AF,MATCH($D91&amp;"a",附表3_火險200RP颱洪非比例層調整係數!$1:$1,0)-1,FALSE))
-VLOOKUP($S91,附表3_火險200RP颱洪非比例層調整係數!$B:$AF,MATCH($D91,附表3_火險200RP颱洪非比例層調整係數!$1:$1,0)-1,FALSE)*(S91/100-M91/G91)*100
-VLOOKUP($R91,附表3_火險200RP颱洪非比例層調整係數!$B:$AF,MATCH($D91,附表3_火險200RP颱洪非比例層調整係數!$1:$1,0)-1,FALSE)*(1-(R91/100-L91/G91)*100),
IF(C91="E1",VLOOKUP($S91,附表3_工程險200RP颱洪非比例層調整係數!$B$1:$AF$101,MATCH($D91&amp;"a",附表3_工程險200RP颱洪非比例層調整係數!$1:$1,0)-1,FALSE)
-IF($R91-1&lt;=0,0,VLOOKUP($R91-1,附表3_工程險200RP颱洪非比例層調整係數!$B$1:$AF$101,MATCH($D91&amp;"a",附表3_工程險200RP颱洪非比例層調整係數!$1:$1,0)-1,FALSE))
-VLOOKUP($S91,附表3_工程險200RP颱洪非比例層調整係數!$B$1:$AF$101,MATCH($D91,附表3_工程險200RP颱洪非比例層調整係數!$1:$1,0)-1,FALSE)*(S91/100-M91/G91)*100
-VLOOKUP($R91,附表3_工程險200RP颱洪非比例層調整係數!$B$1:$AF$101,MATCH($D91,附表3_工程險200RP颱洪非比例層調整係數!$1:$1,0)-1,FALSE)*(1-(R91/100-L91/G91)*100),
IF(C91="E2",VLOOKUP($S91,附表3_工程險200RP颱洪非比例層調整係數!$B$111:$AF$211,MATCH($D91&amp;"a",附表3_工程險200RP颱洪非比例層調整係數!$1:$1,0)-1,FALSE)
-IF($R91-1&lt;=0,0,VLOOKUP($R91-1,附表3_工程險200RP颱洪非比例層調整係數!$B$111:$AF$211,MATCH($D91&amp;"a",附表3_工程險200RP颱洪非比例層調整係數!$1:$1,0)-1,FALSE))
-VLOOKUP($S91,附表3_工程險200RP颱洪非比例層調整係數!$B$111:$AF$211,MATCH($D91,附表3_工程險200RP颱洪非比例層調整係數!$1:$1,0)-1,FALSE)*(S91/100-M91/G91)*100
-VLOOKUP($R91,附表3_工程險200RP颱洪非比例層調整係數!$B$111:$AF$211,MATCH($D91,附表3_工程險200RP颱洪非比例層調整係數!$1:$1,0)-1,FALSE)*(1-(R91/100-L91/G91)*100),0))))</f>
        <v>0</v>
      </c>
      <c r="V91" s="40">
        <f t="shared" si="22"/>
        <v>0</v>
      </c>
      <c r="W91" s="40">
        <f t="shared" si="23"/>
        <v>0</v>
      </c>
      <c r="X91" s="40">
        <f t="shared" si="24"/>
        <v>0</v>
      </c>
      <c r="Y91" s="40">
        <f t="shared" si="25"/>
        <v>0</v>
      </c>
    </row>
    <row r="92" spans="1:25" x14ac:dyDescent="0.25">
      <c r="A92" s="32" t="str">
        <f t="shared" si="19"/>
        <v/>
      </c>
      <c r="B92" s="33"/>
      <c r="C92" s="33"/>
      <c r="D92" s="33"/>
      <c r="E92" s="34"/>
      <c r="F92" s="34"/>
      <c r="G92" s="35"/>
      <c r="H92" s="42"/>
      <c r="I92" s="42"/>
      <c r="J92" s="42"/>
      <c r="K92" s="42"/>
      <c r="L92" s="34"/>
      <c r="M92" s="34"/>
      <c r="N92" s="36">
        <f t="shared" si="15"/>
        <v>0</v>
      </c>
      <c r="O92" s="36">
        <f t="shared" si="16"/>
        <v>0</v>
      </c>
      <c r="P92" s="37">
        <f t="shared" si="20"/>
        <v>0</v>
      </c>
      <c r="Q92" s="37">
        <f t="shared" si="21"/>
        <v>0</v>
      </c>
      <c r="R92" s="38">
        <f t="shared" si="17"/>
        <v>0</v>
      </c>
      <c r="S92" s="38">
        <f t="shared" si="18"/>
        <v>0</v>
      </c>
      <c r="T92" s="39">
        <f>IF(OR(E92="QS",B92=""),0,
VLOOKUP($S92,附表3_火險100RP颱洪非比例層調整係數!$B:$AF,MATCH($D92&amp;"a",附表3_火險100RP颱洪非比例層調整係數!$1:$1,0)-1,FALSE)
-IF($R92-1&lt;=0,0,VLOOKUP($R92-1,附表3_火險100RP颱洪非比例層調整係數!$B:$AF,MATCH($D92&amp;"a",附表3_火險100RP颱洪非比例層調整係數!$1:$1,0)-1,FALSE))
-VLOOKUP($S92,附表3_火險100RP颱洪非比例層調整係數!$B:$AF,MATCH($D92,附表3_火險100RP颱洪非比例層調整係數!$1:$1,0)-1,FALSE)*(S92/100-M92/G92)*100
-VLOOKUP($R92,附表3_火險100RP颱洪非比例層調整係數!$B:$AF,MATCH($D92,附表3_火險100RP颱洪非比例層調整係數!$1:$1,0)-1,FALSE)*(1-(R92/100-L92/G92)*100)
)</f>
        <v>0</v>
      </c>
      <c r="U92" s="39">
        <f>IF(OR(E92="QS",B92=""),0,
IF(C92="F",VLOOKUP($S92,附表3_火險200RP颱洪非比例層調整係數!$B:$AF,MATCH($D92&amp;"a",附表3_火險200RP颱洪非比例層調整係數!$1:$1,0)-1,FALSE)
-IF($R92-1&lt;=0,0,VLOOKUP($R92-1,附表3_火險200RP颱洪非比例層調整係數!$B:$AF,MATCH($D92&amp;"a",附表3_火險200RP颱洪非比例層調整係數!$1:$1,0)-1,FALSE))
-VLOOKUP($S92,附表3_火險200RP颱洪非比例層調整係數!$B:$AF,MATCH($D92,附表3_火險200RP颱洪非比例層調整係數!$1:$1,0)-1,FALSE)*(S92/100-M92/G92)*100
-VLOOKUP($R92,附表3_火險200RP颱洪非比例層調整係數!$B:$AF,MATCH($D92,附表3_火險200RP颱洪非比例層調整係數!$1:$1,0)-1,FALSE)*(1-(R92/100-L92/G92)*100),
IF(C92="E1",VLOOKUP($S92,附表3_工程險200RP颱洪非比例層調整係數!$B$1:$AF$101,MATCH($D92&amp;"a",附表3_工程險200RP颱洪非比例層調整係數!$1:$1,0)-1,FALSE)
-IF($R92-1&lt;=0,0,VLOOKUP($R92-1,附表3_工程險200RP颱洪非比例層調整係數!$B$1:$AF$101,MATCH($D92&amp;"a",附表3_工程險200RP颱洪非比例層調整係數!$1:$1,0)-1,FALSE))
-VLOOKUP($S92,附表3_工程險200RP颱洪非比例層調整係數!$B$1:$AF$101,MATCH($D92,附表3_工程險200RP颱洪非比例層調整係數!$1:$1,0)-1,FALSE)*(S92/100-M92/G92)*100
-VLOOKUP($R92,附表3_工程險200RP颱洪非比例層調整係數!$B$1:$AF$101,MATCH($D92,附表3_工程險200RP颱洪非比例層調整係數!$1:$1,0)-1,FALSE)*(1-(R92/100-L92/G92)*100),
IF(C92="E2",VLOOKUP($S92,附表3_工程險200RP颱洪非比例層調整係數!$B$111:$AF$211,MATCH($D92&amp;"a",附表3_工程險200RP颱洪非比例層調整係數!$1:$1,0)-1,FALSE)
-IF($R92-1&lt;=0,0,VLOOKUP($R92-1,附表3_工程險200RP颱洪非比例層調整係數!$B$111:$AF$211,MATCH($D92&amp;"a",附表3_工程險200RP颱洪非比例層調整係數!$1:$1,0)-1,FALSE))
-VLOOKUP($S92,附表3_工程險200RP颱洪非比例層調整係數!$B$111:$AF$211,MATCH($D92,附表3_工程險200RP颱洪非比例層調整係數!$1:$1,0)-1,FALSE)*(S92/100-M92/G92)*100
-VLOOKUP($R92,附表3_工程險200RP颱洪非比例層調整係數!$B$111:$AF$211,MATCH($D92,附表3_工程險200RP颱洪非比例層調整係數!$1:$1,0)-1,FALSE)*(1-(R92/100-L92/G92)*100),0))))</f>
        <v>0</v>
      </c>
      <c r="V92" s="40">
        <f t="shared" si="22"/>
        <v>0</v>
      </c>
      <c r="W92" s="40">
        <f t="shared" si="23"/>
        <v>0</v>
      </c>
      <c r="X92" s="40">
        <f t="shared" si="24"/>
        <v>0</v>
      </c>
      <c r="Y92" s="40">
        <f t="shared" si="25"/>
        <v>0</v>
      </c>
    </row>
    <row r="93" spans="1:25" x14ac:dyDescent="0.25">
      <c r="A93" s="32" t="str">
        <f t="shared" si="19"/>
        <v/>
      </c>
      <c r="B93" s="33"/>
      <c r="C93" s="33"/>
      <c r="D93" s="33"/>
      <c r="E93" s="34"/>
      <c r="F93" s="34"/>
      <c r="G93" s="35"/>
      <c r="H93" s="42"/>
      <c r="I93" s="42"/>
      <c r="J93" s="42"/>
      <c r="K93" s="42"/>
      <c r="L93" s="34"/>
      <c r="M93" s="34"/>
      <c r="N93" s="36">
        <f t="shared" si="15"/>
        <v>0</v>
      </c>
      <c r="O93" s="36">
        <f t="shared" si="16"/>
        <v>0</v>
      </c>
      <c r="P93" s="37">
        <f t="shared" si="20"/>
        <v>0</v>
      </c>
      <c r="Q93" s="37">
        <f t="shared" si="21"/>
        <v>0</v>
      </c>
      <c r="R93" s="38">
        <f t="shared" si="17"/>
        <v>0</v>
      </c>
      <c r="S93" s="38">
        <f t="shared" si="18"/>
        <v>0</v>
      </c>
      <c r="T93" s="39">
        <f>IF(OR(E93="QS",B93=""),0,
VLOOKUP($S93,附表3_火險100RP颱洪非比例層調整係數!$B:$AF,MATCH($D93&amp;"a",附表3_火險100RP颱洪非比例層調整係數!$1:$1,0)-1,FALSE)
-IF($R93-1&lt;=0,0,VLOOKUP($R93-1,附表3_火險100RP颱洪非比例層調整係數!$B:$AF,MATCH($D93&amp;"a",附表3_火險100RP颱洪非比例層調整係數!$1:$1,0)-1,FALSE))
-VLOOKUP($S93,附表3_火險100RP颱洪非比例層調整係數!$B:$AF,MATCH($D93,附表3_火險100RP颱洪非比例層調整係數!$1:$1,0)-1,FALSE)*(S93/100-M93/G93)*100
-VLOOKUP($R93,附表3_火險100RP颱洪非比例層調整係數!$B:$AF,MATCH($D93,附表3_火險100RP颱洪非比例層調整係數!$1:$1,0)-1,FALSE)*(1-(R93/100-L93/G93)*100)
)</f>
        <v>0</v>
      </c>
      <c r="U93" s="39">
        <f>IF(OR(E93="QS",B93=""),0,
IF(C93="F",VLOOKUP($S93,附表3_火險200RP颱洪非比例層調整係數!$B:$AF,MATCH($D93&amp;"a",附表3_火險200RP颱洪非比例層調整係數!$1:$1,0)-1,FALSE)
-IF($R93-1&lt;=0,0,VLOOKUP($R93-1,附表3_火險200RP颱洪非比例層調整係數!$B:$AF,MATCH($D93&amp;"a",附表3_火險200RP颱洪非比例層調整係數!$1:$1,0)-1,FALSE))
-VLOOKUP($S93,附表3_火險200RP颱洪非比例層調整係數!$B:$AF,MATCH($D93,附表3_火險200RP颱洪非比例層調整係數!$1:$1,0)-1,FALSE)*(S93/100-M93/G93)*100
-VLOOKUP($R93,附表3_火險200RP颱洪非比例層調整係數!$B:$AF,MATCH($D93,附表3_火險200RP颱洪非比例層調整係數!$1:$1,0)-1,FALSE)*(1-(R93/100-L93/G93)*100),
IF(C93="E1",VLOOKUP($S93,附表3_工程險200RP颱洪非比例層調整係數!$B$1:$AF$101,MATCH($D93&amp;"a",附表3_工程險200RP颱洪非比例層調整係數!$1:$1,0)-1,FALSE)
-IF($R93-1&lt;=0,0,VLOOKUP($R93-1,附表3_工程險200RP颱洪非比例層調整係數!$B$1:$AF$101,MATCH($D93&amp;"a",附表3_工程險200RP颱洪非比例層調整係數!$1:$1,0)-1,FALSE))
-VLOOKUP($S93,附表3_工程險200RP颱洪非比例層調整係數!$B$1:$AF$101,MATCH($D93,附表3_工程險200RP颱洪非比例層調整係數!$1:$1,0)-1,FALSE)*(S93/100-M93/G93)*100
-VLOOKUP($R93,附表3_工程險200RP颱洪非比例層調整係數!$B$1:$AF$101,MATCH($D93,附表3_工程險200RP颱洪非比例層調整係數!$1:$1,0)-1,FALSE)*(1-(R93/100-L93/G93)*100),
IF(C93="E2",VLOOKUP($S93,附表3_工程險200RP颱洪非比例層調整係數!$B$111:$AF$211,MATCH($D93&amp;"a",附表3_工程險200RP颱洪非比例層調整係數!$1:$1,0)-1,FALSE)
-IF($R93-1&lt;=0,0,VLOOKUP($R93-1,附表3_工程險200RP颱洪非比例層調整係數!$B$111:$AF$211,MATCH($D93&amp;"a",附表3_工程險200RP颱洪非比例層調整係數!$1:$1,0)-1,FALSE))
-VLOOKUP($S93,附表3_工程險200RP颱洪非比例層調整係數!$B$111:$AF$211,MATCH($D93,附表3_工程險200RP颱洪非比例層調整係數!$1:$1,0)-1,FALSE)*(S93/100-M93/G93)*100
-VLOOKUP($R93,附表3_工程險200RP颱洪非比例層調整係數!$B$111:$AF$211,MATCH($D93,附表3_工程險200RP颱洪非比例層調整係數!$1:$1,0)-1,FALSE)*(1-(R93/100-L93/G93)*100),0))))</f>
        <v>0</v>
      </c>
      <c r="V93" s="40">
        <f t="shared" si="22"/>
        <v>0</v>
      </c>
      <c r="W93" s="40">
        <f t="shared" si="23"/>
        <v>0</v>
      </c>
      <c r="X93" s="40">
        <f t="shared" si="24"/>
        <v>0</v>
      </c>
      <c r="Y93" s="40">
        <f t="shared" si="25"/>
        <v>0</v>
      </c>
    </row>
    <row r="94" spans="1:25" x14ac:dyDescent="0.25">
      <c r="A94" s="32" t="str">
        <f t="shared" si="19"/>
        <v/>
      </c>
      <c r="B94" s="33"/>
      <c r="C94" s="33"/>
      <c r="D94" s="33"/>
      <c r="E94" s="34"/>
      <c r="F94" s="34"/>
      <c r="G94" s="35"/>
      <c r="H94" s="42"/>
      <c r="I94" s="42"/>
      <c r="J94" s="42"/>
      <c r="K94" s="42"/>
      <c r="L94" s="34"/>
      <c r="M94" s="34"/>
      <c r="N94" s="36">
        <f t="shared" si="15"/>
        <v>0</v>
      </c>
      <c r="O94" s="36">
        <f t="shared" si="16"/>
        <v>0</v>
      </c>
      <c r="P94" s="37">
        <f t="shared" si="20"/>
        <v>0</v>
      </c>
      <c r="Q94" s="37">
        <f t="shared" si="21"/>
        <v>0</v>
      </c>
      <c r="R94" s="38">
        <f t="shared" si="17"/>
        <v>0</v>
      </c>
      <c r="S94" s="38">
        <f t="shared" si="18"/>
        <v>0</v>
      </c>
      <c r="T94" s="39">
        <f>IF(OR(E94="QS",B94=""),0,
VLOOKUP($S94,附表3_火險100RP颱洪非比例層調整係數!$B:$AF,MATCH($D94&amp;"a",附表3_火險100RP颱洪非比例層調整係數!$1:$1,0)-1,FALSE)
-IF($R94-1&lt;=0,0,VLOOKUP($R94-1,附表3_火險100RP颱洪非比例層調整係數!$B:$AF,MATCH($D94&amp;"a",附表3_火險100RP颱洪非比例層調整係數!$1:$1,0)-1,FALSE))
-VLOOKUP($S94,附表3_火險100RP颱洪非比例層調整係數!$B:$AF,MATCH($D94,附表3_火險100RP颱洪非比例層調整係數!$1:$1,0)-1,FALSE)*(S94/100-M94/G94)*100
-VLOOKUP($R94,附表3_火險100RP颱洪非比例層調整係數!$B:$AF,MATCH($D94,附表3_火險100RP颱洪非比例層調整係數!$1:$1,0)-1,FALSE)*(1-(R94/100-L94/G94)*100)
)</f>
        <v>0</v>
      </c>
      <c r="U94" s="39">
        <f>IF(OR(E94="QS",B94=""),0,
IF(C94="F",VLOOKUP($S94,附表3_火險200RP颱洪非比例層調整係數!$B:$AF,MATCH($D94&amp;"a",附表3_火險200RP颱洪非比例層調整係數!$1:$1,0)-1,FALSE)
-IF($R94-1&lt;=0,0,VLOOKUP($R94-1,附表3_火險200RP颱洪非比例層調整係數!$B:$AF,MATCH($D94&amp;"a",附表3_火險200RP颱洪非比例層調整係數!$1:$1,0)-1,FALSE))
-VLOOKUP($S94,附表3_火險200RP颱洪非比例層調整係數!$B:$AF,MATCH($D94,附表3_火險200RP颱洪非比例層調整係數!$1:$1,0)-1,FALSE)*(S94/100-M94/G94)*100
-VLOOKUP($R94,附表3_火險200RP颱洪非比例層調整係數!$B:$AF,MATCH($D94,附表3_火險200RP颱洪非比例層調整係數!$1:$1,0)-1,FALSE)*(1-(R94/100-L94/G94)*100),
IF(C94="E1",VLOOKUP($S94,附表3_工程險200RP颱洪非比例層調整係數!$B$1:$AF$101,MATCH($D94&amp;"a",附表3_工程險200RP颱洪非比例層調整係數!$1:$1,0)-1,FALSE)
-IF($R94-1&lt;=0,0,VLOOKUP($R94-1,附表3_工程險200RP颱洪非比例層調整係數!$B$1:$AF$101,MATCH($D94&amp;"a",附表3_工程險200RP颱洪非比例層調整係數!$1:$1,0)-1,FALSE))
-VLOOKUP($S94,附表3_工程險200RP颱洪非比例層調整係數!$B$1:$AF$101,MATCH($D94,附表3_工程險200RP颱洪非比例層調整係數!$1:$1,0)-1,FALSE)*(S94/100-M94/G94)*100
-VLOOKUP($R94,附表3_工程險200RP颱洪非比例層調整係數!$B$1:$AF$101,MATCH($D94,附表3_工程險200RP颱洪非比例層調整係數!$1:$1,0)-1,FALSE)*(1-(R94/100-L94/G94)*100),
IF(C94="E2",VLOOKUP($S94,附表3_工程險200RP颱洪非比例層調整係數!$B$111:$AF$211,MATCH($D94&amp;"a",附表3_工程險200RP颱洪非比例層調整係數!$1:$1,0)-1,FALSE)
-IF($R94-1&lt;=0,0,VLOOKUP($R94-1,附表3_工程險200RP颱洪非比例層調整係數!$B$111:$AF$211,MATCH($D94&amp;"a",附表3_工程險200RP颱洪非比例層調整係數!$1:$1,0)-1,FALSE))
-VLOOKUP($S94,附表3_工程險200RP颱洪非比例層調整係數!$B$111:$AF$211,MATCH($D94,附表3_工程險200RP颱洪非比例層調整係數!$1:$1,0)-1,FALSE)*(S94/100-M94/G94)*100
-VLOOKUP($R94,附表3_工程險200RP颱洪非比例層調整係數!$B$111:$AF$211,MATCH($D94,附表3_工程險200RP颱洪非比例層調整係數!$1:$1,0)-1,FALSE)*(1-(R94/100-L94/G94)*100),0))))</f>
        <v>0</v>
      </c>
      <c r="V94" s="40">
        <f t="shared" si="22"/>
        <v>0</v>
      </c>
      <c r="W94" s="40">
        <f t="shared" si="23"/>
        <v>0</v>
      </c>
      <c r="X94" s="40">
        <f t="shared" si="24"/>
        <v>0</v>
      </c>
      <c r="Y94" s="40">
        <f t="shared" si="25"/>
        <v>0</v>
      </c>
    </row>
    <row r="95" spans="1:25" x14ac:dyDescent="0.25">
      <c r="A95" s="32" t="str">
        <f t="shared" si="19"/>
        <v/>
      </c>
      <c r="B95" s="33"/>
      <c r="C95" s="33"/>
      <c r="D95" s="33"/>
      <c r="E95" s="34"/>
      <c r="F95" s="34"/>
      <c r="G95" s="35"/>
      <c r="H95" s="42"/>
      <c r="I95" s="42"/>
      <c r="J95" s="42"/>
      <c r="K95" s="42"/>
      <c r="L95" s="34"/>
      <c r="M95" s="34"/>
      <c r="N95" s="36">
        <f t="shared" si="15"/>
        <v>0</v>
      </c>
      <c r="O95" s="36">
        <f t="shared" si="16"/>
        <v>0</v>
      </c>
      <c r="P95" s="37">
        <f t="shared" si="20"/>
        <v>0</v>
      </c>
      <c r="Q95" s="37">
        <f t="shared" si="21"/>
        <v>0</v>
      </c>
      <c r="R95" s="38">
        <f t="shared" si="17"/>
        <v>0</v>
      </c>
      <c r="S95" s="38">
        <f t="shared" si="18"/>
        <v>0</v>
      </c>
      <c r="T95" s="39">
        <f>IF(OR(E95="QS",B95=""),0,
VLOOKUP($S95,附表3_火險100RP颱洪非比例層調整係數!$B:$AF,MATCH($D95&amp;"a",附表3_火險100RP颱洪非比例層調整係數!$1:$1,0)-1,FALSE)
-IF($R95-1&lt;=0,0,VLOOKUP($R95-1,附表3_火險100RP颱洪非比例層調整係數!$B:$AF,MATCH($D95&amp;"a",附表3_火險100RP颱洪非比例層調整係數!$1:$1,0)-1,FALSE))
-VLOOKUP($S95,附表3_火險100RP颱洪非比例層調整係數!$B:$AF,MATCH($D95,附表3_火險100RP颱洪非比例層調整係數!$1:$1,0)-1,FALSE)*(S95/100-M95/G95)*100
-VLOOKUP($R95,附表3_火險100RP颱洪非比例層調整係數!$B:$AF,MATCH($D95,附表3_火險100RP颱洪非比例層調整係數!$1:$1,0)-1,FALSE)*(1-(R95/100-L95/G95)*100)
)</f>
        <v>0</v>
      </c>
      <c r="U95" s="39">
        <f>IF(OR(E95="QS",B95=""),0,
IF(C95="F",VLOOKUP($S95,附表3_火險200RP颱洪非比例層調整係數!$B:$AF,MATCH($D95&amp;"a",附表3_火險200RP颱洪非比例層調整係數!$1:$1,0)-1,FALSE)
-IF($R95-1&lt;=0,0,VLOOKUP($R95-1,附表3_火險200RP颱洪非比例層調整係數!$B:$AF,MATCH($D95&amp;"a",附表3_火險200RP颱洪非比例層調整係數!$1:$1,0)-1,FALSE))
-VLOOKUP($S95,附表3_火險200RP颱洪非比例層調整係數!$B:$AF,MATCH($D95,附表3_火險200RP颱洪非比例層調整係數!$1:$1,0)-1,FALSE)*(S95/100-M95/G95)*100
-VLOOKUP($R95,附表3_火險200RP颱洪非比例層調整係數!$B:$AF,MATCH($D95,附表3_火險200RP颱洪非比例層調整係數!$1:$1,0)-1,FALSE)*(1-(R95/100-L95/G95)*100),
IF(C95="E1",VLOOKUP($S95,附表3_工程險200RP颱洪非比例層調整係數!$B$1:$AF$101,MATCH($D95&amp;"a",附表3_工程險200RP颱洪非比例層調整係數!$1:$1,0)-1,FALSE)
-IF($R95-1&lt;=0,0,VLOOKUP($R95-1,附表3_工程險200RP颱洪非比例層調整係數!$B$1:$AF$101,MATCH($D95&amp;"a",附表3_工程險200RP颱洪非比例層調整係數!$1:$1,0)-1,FALSE))
-VLOOKUP($S95,附表3_工程險200RP颱洪非比例層調整係數!$B$1:$AF$101,MATCH($D95,附表3_工程險200RP颱洪非比例層調整係數!$1:$1,0)-1,FALSE)*(S95/100-M95/G95)*100
-VLOOKUP($R95,附表3_工程險200RP颱洪非比例層調整係數!$B$1:$AF$101,MATCH($D95,附表3_工程險200RP颱洪非比例層調整係數!$1:$1,0)-1,FALSE)*(1-(R95/100-L95/G95)*100),
IF(C95="E2",VLOOKUP($S95,附表3_工程險200RP颱洪非比例層調整係數!$B$111:$AF$211,MATCH($D95&amp;"a",附表3_工程險200RP颱洪非比例層調整係數!$1:$1,0)-1,FALSE)
-IF($R95-1&lt;=0,0,VLOOKUP($R95-1,附表3_工程險200RP颱洪非比例層調整係數!$B$111:$AF$211,MATCH($D95&amp;"a",附表3_工程險200RP颱洪非比例層調整係數!$1:$1,0)-1,FALSE))
-VLOOKUP($S95,附表3_工程險200RP颱洪非比例層調整係數!$B$111:$AF$211,MATCH($D95,附表3_工程險200RP颱洪非比例層調整係數!$1:$1,0)-1,FALSE)*(S95/100-M95/G95)*100
-VLOOKUP($R95,附表3_工程險200RP颱洪非比例層調整係數!$B$111:$AF$211,MATCH($D95,附表3_工程險200RP颱洪非比例層調整係數!$1:$1,0)-1,FALSE)*(1-(R95/100-L95/G95)*100),0))))</f>
        <v>0</v>
      </c>
      <c r="V95" s="40">
        <f t="shared" si="22"/>
        <v>0</v>
      </c>
      <c r="W95" s="40">
        <f t="shared" si="23"/>
        <v>0</v>
      </c>
      <c r="X95" s="40">
        <f t="shared" si="24"/>
        <v>0</v>
      </c>
      <c r="Y95" s="40">
        <f t="shared" si="25"/>
        <v>0</v>
      </c>
    </row>
    <row r="96" spans="1:25" x14ac:dyDescent="0.25">
      <c r="A96" s="32" t="str">
        <f t="shared" si="19"/>
        <v/>
      </c>
      <c r="B96" s="33"/>
      <c r="C96" s="33"/>
      <c r="D96" s="33"/>
      <c r="E96" s="34"/>
      <c r="F96" s="34"/>
      <c r="G96" s="35"/>
      <c r="H96" s="42"/>
      <c r="I96" s="42"/>
      <c r="J96" s="42"/>
      <c r="K96" s="42"/>
      <c r="L96" s="34"/>
      <c r="M96" s="34"/>
      <c r="N96" s="36">
        <f t="shared" si="15"/>
        <v>0</v>
      </c>
      <c r="O96" s="36">
        <f t="shared" si="16"/>
        <v>0</v>
      </c>
      <c r="P96" s="37">
        <f t="shared" si="20"/>
        <v>0</v>
      </c>
      <c r="Q96" s="37">
        <f t="shared" si="21"/>
        <v>0</v>
      </c>
      <c r="R96" s="38">
        <f t="shared" si="17"/>
        <v>0</v>
      </c>
      <c r="S96" s="38">
        <f t="shared" si="18"/>
        <v>0</v>
      </c>
      <c r="T96" s="39">
        <f>IF(OR(E96="QS",B96=""),0,
VLOOKUP($S96,附表3_火險100RP颱洪非比例層調整係數!$B:$AF,MATCH($D96&amp;"a",附表3_火險100RP颱洪非比例層調整係數!$1:$1,0)-1,FALSE)
-IF($R96-1&lt;=0,0,VLOOKUP($R96-1,附表3_火險100RP颱洪非比例層調整係數!$B:$AF,MATCH($D96&amp;"a",附表3_火險100RP颱洪非比例層調整係數!$1:$1,0)-1,FALSE))
-VLOOKUP($S96,附表3_火險100RP颱洪非比例層調整係數!$B:$AF,MATCH($D96,附表3_火險100RP颱洪非比例層調整係數!$1:$1,0)-1,FALSE)*(S96/100-M96/G96)*100
-VLOOKUP($R96,附表3_火險100RP颱洪非比例層調整係數!$B:$AF,MATCH($D96,附表3_火險100RP颱洪非比例層調整係數!$1:$1,0)-1,FALSE)*(1-(R96/100-L96/G96)*100)
)</f>
        <v>0</v>
      </c>
      <c r="U96" s="39">
        <f>IF(OR(E96="QS",B96=""),0,
IF(C96="F",VLOOKUP($S96,附表3_火險200RP颱洪非比例層調整係數!$B:$AF,MATCH($D96&amp;"a",附表3_火險200RP颱洪非比例層調整係數!$1:$1,0)-1,FALSE)
-IF($R96-1&lt;=0,0,VLOOKUP($R96-1,附表3_火險200RP颱洪非比例層調整係數!$B:$AF,MATCH($D96&amp;"a",附表3_火險200RP颱洪非比例層調整係數!$1:$1,0)-1,FALSE))
-VLOOKUP($S96,附表3_火險200RP颱洪非比例層調整係數!$B:$AF,MATCH($D96,附表3_火險200RP颱洪非比例層調整係數!$1:$1,0)-1,FALSE)*(S96/100-M96/G96)*100
-VLOOKUP($R96,附表3_火險200RP颱洪非比例層調整係數!$B:$AF,MATCH($D96,附表3_火險200RP颱洪非比例層調整係數!$1:$1,0)-1,FALSE)*(1-(R96/100-L96/G96)*100),
IF(C96="E1",VLOOKUP($S96,附表3_工程險200RP颱洪非比例層調整係數!$B$1:$AF$101,MATCH($D96&amp;"a",附表3_工程險200RP颱洪非比例層調整係數!$1:$1,0)-1,FALSE)
-IF($R96-1&lt;=0,0,VLOOKUP($R96-1,附表3_工程險200RP颱洪非比例層調整係數!$B$1:$AF$101,MATCH($D96&amp;"a",附表3_工程險200RP颱洪非比例層調整係數!$1:$1,0)-1,FALSE))
-VLOOKUP($S96,附表3_工程險200RP颱洪非比例層調整係數!$B$1:$AF$101,MATCH($D96,附表3_工程險200RP颱洪非比例層調整係數!$1:$1,0)-1,FALSE)*(S96/100-M96/G96)*100
-VLOOKUP($R96,附表3_工程險200RP颱洪非比例層調整係數!$B$1:$AF$101,MATCH($D96,附表3_工程險200RP颱洪非比例層調整係數!$1:$1,0)-1,FALSE)*(1-(R96/100-L96/G96)*100),
IF(C96="E2",VLOOKUP($S96,附表3_工程險200RP颱洪非比例層調整係數!$B$111:$AF$211,MATCH($D96&amp;"a",附表3_工程險200RP颱洪非比例層調整係數!$1:$1,0)-1,FALSE)
-IF($R96-1&lt;=0,0,VLOOKUP($R96-1,附表3_工程險200RP颱洪非比例層調整係數!$B$111:$AF$211,MATCH($D96&amp;"a",附表3_工程險200RP颱洪非比例層調整係數!$1:$1,0)-1,FALSE))
-VLOOKUP($S96,附表3_工程險200RP颱洪非比例層調整係數!$B$111:$AF$211,MATCH($D96,附表3_工程險200RP颱洪非比例層調整係數!$1:$1,0)-1,FALSE)*(S96/100-M96/G96)*100
-VLOOKUP($R96,附表3_工程險200RP颱洪非比例層調整係數!$B$111:$AF$211,MATCH($D96,附表3_工程險200RP颱洪非比例層調整係數!$1:$1,0)-1,FALSE)*(1-(R96/100-L96/G96)*100),0))))</f>
        <v>0</v>
      </c>
      <c r="V96" s="40">
        <f t="shared" si="22"/>
        <v>0</v>
      </c>
      <c r="W96" s="40">
        <f t="shared" si="23"/>
        <v>0</v>
      </c>
      <c r="X96" s="40">
        <f t="shared" si="24"/>
        <v>0</v>
      </c>
      <c r="Y96" s="40">
        <f t="shared" si="25"/>
        <v>0</v>
      </c>
    </row>
    <row r="97" spans="1:25" x14ac:dyDescent="0.25">
      <c r="A97" s="32" t="str">
        <f t="shared" si="19"/>
        <v/>
      </c>
      <c r="B97" s="33"/>
      <c r="C97" s="33"/>
      <c r="D97" s="33"/>
      <c r="E97" s="34"/>
      <c r="F97" s="34"/>
      <c r="G97" s="35"/>
      <c r="H97" s="42"/>
      <c r="I97" s="42"/>
      <c r="J97" s="42"/>
      <c r="K97" s="42"/>
      <c r="L97" s="34"/>
      <c r="M97" s="34"/>
      <c r="N97" s="36">
        <f t="shared" si="15"/>
        <v>0</v>
      </c>
      <c r="O97" s="36">
        <f t="shared" si="16"/>
        <v>0</v>
      </c>
      <c r="P97" s="37">
        <f t="shared" si="20"/>
        <v>0</v>
      </c>
      <c r="Q97" s="37">
        <f t="shared" si="21"/>
        <v>0</v>
      </c>
      <c r="R97" s="38">
        <f t="shared" si="17"/>
        <v>0</v>
      </c>
      <c r="S97" s="38">
        <f t="shared" si="18"/>
        <v>0</v>
      </c>
      <c r="T97" s="39">
        <f>IF(OR(E97="QS",B97=""),0,
VLOOKUP($S97,附表3_火險100RP颱洪非比例層調整係數!$B:$AF,MATCH($D97&amp;"a",附表3_火險100RP颱洪非比例層調整係數!$1:$1,0)-1,FALSE)
-IF($R97-1&lt;=0,0,VLOOKUP($R97-1,附表3_火險100RP颱洪非比例層調整係數!$B:$AF,MATCH($D97&amp;"a",附表3_火險100RP颱洪非比例層調整係數!$1:$1,0)-1,FALSE))
-VLOOKUP($S97,附表3_火險100RP颱洪非比例層調整係數!$B:$AF,MATCH($D97,附表3_火險100RP颱洪非比例層調整係數!$1:$1,0)-1,FALSE)*(S97/100-M97/G97)*100
-VLOOKUP($R97,附表3_火險100RP颱洪非比例層調整係數!$B:$AF,MATCH($D97,附表3_火險100RP颱洪非比例層調整係數!$1:$1,0)-1,FALSE)*(1-(R97/100-L97/G97)*100)
)</f>
        <v>0</v>
      </c>
      <c r="U97" s="39">
        <f>IF(OR(E97="QS",B97=""),0,
IF(C97="F",VLOOKUP($S97,附表3_火險200RP颱洪非比例層調整係數!$B:$AF,MATCH($D97&amp;"a",附表3_火險200RP颱洪非比例層調整係數!$1:$1,0)-1,FALSE)
-IF($R97-1&lt;=0,0,VLOOKUP($R97-1,附表3_火險200RP颱洪非比例層調整係數!$B:$AF,MATCH($D97&amp;"a",附表3_火險200RP颱洪非比例層調整係數!$1:$1,0)-1,FALSE))
-VLOOKUP($S97,附表3_火險200RP颱洪非比例層調整係數!$B:$AF,MATCH($D97,附表3_火險200RP颱洪非比例層調整係數!$1:$1,0)-1,FALSE)*(S97/100-M97/G97)*100
-VLOOKUP($R97,附表3_火險200RP颱洪非比例層調整係數!$B:$AF,MATCH($D97,附表3_火險200RP颱洪非比例層調整係數!$1:$1,0)-1,FALSE)*(1-(R97/100-L97/G97)*100),
IF(C97="E1",VLOOKUP($S97,附表3_工程險200RP颱洪非比例層調整係數!$B$1:$AF$101,MATCH($D97&amp;"a",附表3_工程險200RP颱洪非比例層調整係數!$1:$1,0)-1,FALSE)
-IF($R97-1&lt;=0,0,VLOOKUP($R97-1,附表3_工程險200RP颱洪非比例層調整係數!$B$1:$AF$101,MATCH($D97&amp;"a",附表3_工程險200RP颱洪非比例層調整係數!$1:$1,0)-1,FALSE))
-VLOOKUP($S97,附表3_工程險200RP颱洪非比例層調整係數!$B$1:$AF$101,MATCH($D97,附表3_工程險200RP颱洪非比例層調整係數!$1:$1,0)-1,FALSE)*(S97/100-M97/G97)*100
-VLOOKUP($R97,附表3_工程險200RP颱洪非比例層調整係數!$B$1:$AF$101,MATCH($D97,附表3_工程險200RP颱洪非比例層調整係數!$1:$1,0)-1,FALSE)*(1-(R97/100-L97/G97)*100),
IF(C97="E2",VLOOKUP($S97,附表3_工程險200RP颱洪非比例層調整係數!$B$111:$AF$211,MATCH($D97&amp;"a",附表3_工程險200RP颱洪非比例層調整係數!$1:$1,0)-1,FALSE)
-IF($R97-1&lt;=0,0,VLOOKUP($R97-1,附表3_工程險200RP颱洪非比例層調整係數!$B$111:$AF$211,MATCH($D97&amp;"a",附表3_工程險200RP颱洪非比例層調整係數!$1:$1,0)-1,FALSE))
-VLOOKUP($S97,附表3_工程險200RP颱洪非比例層調整係數!$B$111:$AF$211,MATCH($D97,附表3_工程險200RP颱洪非比例層調整係數!$1:$1,0)-1,FALSE)*(S97/100-M97/G97)*100
-VLOOKUP($R97,附表3_工程險200RP颱洪非比例層調整係數!$B$111:$AF$211,MATCH($D97,附表3_工程險200RP颱洪非比例層調整係數!$1:$1,0)-1,FALSE)*(1-(R97/100-L97/G97)*100),0))))</f>
        <v>0</v>
      </c>
      <c r="V97" s="40">
        <f t="shared" si="22"/>
        <v>0</v>
      </c>
      <c r="W97" s="40">
        <f t="shared" si="23"/>
        <v>0</v>
      </c>
      <c r="X97" s="40">
        <f t="shared" si="24"/>
        <v>0</v>
      </c>
      <c r="Y97" s="40">
        <f t="shared" si="25"/>
        <v>0</v>
      </c>
    </row>
    <row r="98" spans="1:25" x14ac:dyDescent="0.25">
      <c r="A98" s="32" t="str">
        <f t="shared" si="19"/>
        <v/>
      </c>
      <c r="B98" s="33"/>
      <c r="C98" s="33"/>
      <c r="D98" s="33"/>
      <c r="E98" s="34"/>
      <c r="F98" s="34"/>
      <c r="G98" s="35"/>
      <c r="H98" s="42"/>
      <c r="I98" s="42"/>
      <c r="J98" s="42"/>
      <c r="K98" s="42"/>
      <c r="L98" s="34"/>
      <c r="M98" s="34"/>
      <c r="N98" s="36">
        <f t="shared" si="15"/>
        <v>0</v>
      </c>
      <c r="O98" s="36">
        <f t="shared" si="16"/>
        <v>0</v>
      </c>
      <c r="P98" s="37">
        <f t="shared" si="20"/>
        <v>0</v>
      </c>
      <c r="Q98" s="37">
        <f t="shared" si="21"/>
        <v>0</v>
      </c>
      <c r="R98" s="38">
        <f t="shared" si="17"/>
        <v>0</v>
      </c>
      <c r="S98" s="38">
        <f t="shared" si="18"/>
        <v>0</v>
      </c>
      <c r="T98" s="39">
        <f>IF(OR(E98="QS",B98=""),0,
VLOOKUP($S98,附表3_火險100RP颱洪非比例層調整係數!$B:$AF,MATCH($D98&amp;"a",附表3_火險100RP颱洪非比例層調整係數!$1:$1,0)-1,FALSE)
-IF($R98-1&lt;=0,0,VLOOKUP($R98-1,附表3_火險100RP颱洪非比例層調整係數!$B:$AF,MATCH($D98&amp;"a",附表3_火險100RP颱洪非比例層調整係數!$1:$1,0)-1,FALSE))
-VLOOKUP($S98,附表3_火險100RP颱洪非比例層調整係數!$B:$AF,MATCH($D98,附表3_火險100RP颱洪非比例層調整係數!$1:$1,0)-1,FALSE)*(S98/100-M98/G98)*100
-VLOOKUP($R98,附表3_火險100RP颱洪非比例層調整係數!$B:$AF,MATCH($D98,附表3_火險100RP颱洪非比例層調整係數!$1:$1,0)-1,FALSE)*(1-(R98/100-L98/G98)*100)
)</f>
        <v>0</v>
      </c>
      <c r="U98" s="39">
        <f>IF(OR(E98="QS",B98=""),0,
IF(C98="F",VLOOKUP($S98,附表3_火險200RP颱洪非比例層調整係數!$B:$AF,MATCH($D98&amp;"a",附表3_火險200RP颱洪非比例層調整係數!$1:$1,0)-1,FALSE)
-IF($R98-1&lt;=0,0,VLOOKUP($R98-1,附表3_火險200RP颱洪非比例層調整係數!$B:$AF,MATCH($D98&amp;"a",附表3_火險200RP颱洪非比例層調整係數!$1:$1,0)-1,FALSE))
-VLOOKUP($S98,附表3_火險200RP颱洪非比例層調整係數!$B:$AF,MATCH($D98,附表3_火險200RP颱洪非比例層調整係數!$1:$1,0)-1,FALSE)*(S98/100-M98/G98)*100
-VLOOKUP($R98,附表3_火險200RP颱洪非比例層調整係數!$B:$AF,MATCH($D98,附表3_火險200RP颱洪非比例層調整係數!$1:$1,0)-1,FALSE)*(1-(R98/100-L98/G98)*100),
IF(C98="E1",VLOOKUP($S98,附表3_工程險200RP颱洪非比例層調整係數!$B$1:$AF$101,MATCH($D98&amp;"a",附表3_工程險200RP颱洪非比例層調整係數!$1:$1,0)-1,FALSE)
-IF($R98-1&lt;=0,0,VLOOKUP($R98-1,附表3_工程險200RP颱洪非比例層調整係數!$B$1:$AF$101,MATCH($D98&amp;"a",附表3_工程險200RP颱洪非比例層調整係數!$1:$1,0)-1,FALSE))
-VLOOKUP($S98,附表3_工程險200RP颱洪非比例層調整係數!$B$1:$AF$101,MATCH($D98,附表3_工程險200RP颱洪非比例層調整係數!$1:$1,0)-1,FALSE)*(S98/100-M98/G98)*100
-VLOOKUP($R98,附表3_工程險200RP颱洪非比例層調整係數!$B$1:$AF$101,MATCH($D98,附表3_工程險200RP颱洪非比例層調整係數!$1:$1,0)-1,FALSE)*(1-(R98/100-L98/G98)*100),
IF(C98="E2",VLOOKUP($S98,附表3_工程險200RP颱洪非比例層調整係數!$B$111:$AF$211,MATCH($D98&amp;"a",附表3_工程險200RP颱洪非比例層調整係數!$1:$1,0)-1,FALSE)
-IF($R98-1&lt;=0,0,VLOOKUP($R98-1,附表3_工程險200RP颱洪非比例層調整係數!$B$111:$AF$211,MATCH($D98&amp;"a",附表3_工程險200RP颱洪非比例層調整係數!$1:$1,0)-1,FALSE))
-VLOOKUP($S98,附表3_工程險200RP颱洪非比例層調整係數!$B$111:$AF$211,MATCH($D98,附表3_工程險200RP颱洪非比例層調整係數!$1:$1,0)-1,FALSE)*(S98/100-M98/G98)*100
-VLOOKUP($R98,附表3_工程險200RP颱洪非比例層調整係數!$B$111:$AF$211,MATCH($D98,附表3_工程險200RP颱洪非比例層調整係數!$1:$1,0)-1,FALSE)*(1-(R98/100-L98/G98)*100),0))))</f>
        <v>0</v>
      </c>
      <c r="V98" s="40">
        <f t="shared" si="22"/>
        <v>0</v>
      </c>
      <c r="W98" s="40">
        <f t="shared" si="23"/>
        <v>0</v>
      </c>
      <c r="X98" s="40">
        <f t="shared" si="24"/>
        <v>0</v>
      </c>
      <c r="Y98" s="40">
        <f t="shared" si="25"/>
        <v>0</v>
      </c>
    </row>
    <row r="99" spans="1:25" x14ac:dyDescent="0.25">
      <c r="A99" s="32" t="str">
        <f t="shared" si="19"/>
        <v/>
      </c>
      <c r="B99" s="33"/>
      <c r="C99" s="33"/>
      <c r="D99" s="33"/>
      <c r="E99" s="34"/>
      <c r="F99" s="34"/>
      <c r="G99" s="35"/>
      <c r="H99" s="42"/>
      <c r="I99" s="42"/>
      <c r="J99" s="42"/>
      <c r="K99" s="42"/>
      <c r="L99" s="34"/>
      <c r="M99" s="34"/>
      <c r="N99" s="36">
        <f t="shared" ref="N99:N130" si="26">IF(E99="QS",F99*H99,0)</f>
        <v>0</v>
      </c>
      <c r="O99" s="36">
        <f t="shared" ref="O99:O130" si="27">IF(E99="QS",F99*I99,0)</f>
        <v>0</v>
      </c>
      <c r="P99" s="37">
        <f t="shared" si="20"/>
        <v>0</v>
      </c>
      <c r="Q99" s="37">
        <f t="shared" si="21"/>
        <v>0</v>
      </c>
      <c r="R99" s="38">
        <f t="shared" ref="R99:R130" si="28">IF(OR(E99="QS",B99=""),0,CEILING((L99+1)/G99*100,1))</f>
        <v>0</v>
      </c>
      <c r="S99" s="38">
        <f t="shared" ref="S99:S130" si="29">IF(OR(E99="QS",B99=""),0,CEILING(M99/G99*100,1))</f>
        <v>0</v>
      </c>
      <c r="T99" s="39">
        <f>IF(OR(E99="QS",B99=""),0,
VLOOKUP($S99,附表3_火險100RP颱洪非比例層調整係數!$B:$AF,MATCH($D99&amp;"a",附表3_火險100RP颱洪非比例層調整係數!$1:$1,0)-1,FALSE)
-IF($R99-1&lt;=0,0,VLOOKUP($R99-1,附表3_火險100RP颱洪非比例層調整係數!$B:$AF,MATCH($D99&amp;"a",附表3_火險100RP颱洪非比例層調整係數!$1:$1,0)-1,FALSE))
-VLOOKUP($S99,附表3_火險100RP颱洪非比例層調整係數!$B:$AF,MATCH($D99,附表3_火險100RP颱洪非比例層調整係數!$1:$1,0)-1,FALSE)*(S99/100-M99/G99)*100
-VLOOKUP($R99,附表3_火險100RP颱洪非比例層調整係數!$B:$AF,MATCH($D99,附表3_火險100RP颱洪非比例層調整係數!$1:$1,0)-1,FALSE)*(1-(R99/100-L99/G99)*100)
)</f>
        <v>0</v>
      </c>
      <c r="U99" s="39">
        <f>IF(OR(E99="QS",B99=""),0,
IF(C99="F",VLOOKUP($S99,附表3_火險200RP颱洪非比例層調整係數!$B:$AF,MATCH($D99&amp;"a",附表3_火險200RP颱洪非比例層調整係數!$1:$1,0)-1,FALSE)
-IF($R99-1&lt;=0,0,VLOOKUP($R99-1,附表3_火險200RP颱洪非比例層調整係數!$B:$AF,MATCH($D99&amp;"a",附表3_火險200RP颱洪非比例層調整係數!$1:$1,0)-1,FALSE))
-VLOOKUP($S99,附表3_火險200RP颱洪非比例層調整係數!$B:$AF,MATCH($D99,附表3_火險200RP颱洪非比例層調整係數!$1:$1,0)-1,FALSE)*(S99/100-M99/G99)*100
-VLOOKUP($R99,附表3_火險200RP颱洪非比例層調整係數!$B:$AF,MATCH($D99,附表3_火險200RP颱洪非比例層調整係數!$1:$1,0)-1,FALSE)*(1-(R99/100-L99/G99)*100),
IF(C99="E1",VLOOKUP($S99,附表3_工程險200RP颱洪非比例層調整係數!$B$1:$AF$101,MATCH($D99&amp;"a",附表3_工程險200RP颱洪非比例層調整係數!$1:$1,0)-1,FALSE)
-IF($R99-1&lt;=0,0,VLOOKUP($R99-1,附表3_工程險200RP颱洪非比例層調整係數!$B$1:$AF$101,MATCH($D99&amp;"a",附表3_工程險200RP颱洪非比例層調整係數!$1:$1,0)-1,FALSE))
-VLOOKUP($S99,附表3_工程險200RP颱洪非比例層調整係數!$B$1:$AF$101,MATCH($D99,附表3_工程險200RP颱洪非比例層調整係數!$1:$1,0)-1,FALSE)*(S99/100-M99/G99)*100
-VLOOKUP($R99,附表3_工程險200RP颱洪非比例層調整係數!$B$1:$AF$101,MATCH($D99,附表3_工程險200RP颱洪非比例層調整係數!$1:$1,0)-1,FALSE)*(1-(R99/100-L99/G99)*100),
IF(C99="E2",VLOOKUP($S99,附表3_工程險200RP颱洪非比例層調整係數!$B$111:$AF$211,MATCH($D99&amp;"a",附表3_工程險200RP颱洪非比例層調整係數!$1:$1,0)-1,FALSE)
-IF($R99-1&lt;=0,0,VLOOKUP($R99-1,附表3_工程險200RP颱洪非比例層調整係數!$B$111:$AF$211,MATCH($D99&amp;"a",附表3_工程險200RP颱洪非比例層調整係數!$1:$1,0)-1,FALSE))
-VLOOKUP($S99,附表3_工程險200RP颱洪非比例層調整係數!$B$111:$AF$211,MATCH($D99,附表3_工程險200RP颱洪非比例層調整係數!$1:$1,0)-1,FALSE)*(S99/100-M99/G99)*100
-VLOOKUP($R99,附表3_工程險200RP颱洪非比例層調整係數!$B$111:$AF$211,MATCH($D99,附表3_工程險200RP颱洪非比例層調整係數!$1:$1,0)-1,FALSE)*(1-(R99/100-L99/G99)*100),0))))</f>
        <v>0</v>
      </c>
      <c r="V99" s="40">
        <f t="shared" si="22"/>
        <v>0</v>
      </c>
      <c r="W99" s="40">
        <f t="shared" si="23"/>
        <v>0</v>
      </c>
      <c r="X99" s="40">
        <f t="shared" si="24"/>
        <v>0</v>
      </c>
      <c r="Y99" s="40">
        <f t="shared" si="25"/>
        <v>0</v>
      </c>
    </row>
    <row r="100" spans="1:25" x14ac:dyDescent="0.25">
      <c r="A100" s="32" t="str">
        <f t="shared" si="19"/>
        <v/>
      </c>
      <c r="B100" s="33"/>
      <c r="C100" s="33"/>
      <c r="D100" s="33"/>
      <c r="E100" s="34"/>
      <c r="F100" s="34"/>
      <c r="G100" s="35"/>
      <c r="H100" s="42"/>
      <c r="I100" s="42"/>
      <c r="J100" s="42"/>
      <c r="K100" s="42"/>
      <c r="L100" s="34"/>
      <c r="M100" s="34"/>
      <c r="N100" s="36">
        <f t="shared" si="26"/>
        <v>0</v>
      </c>
      <c r="O100" s="36">
        <f t="shared" si="27"/>
        <v>0</v>
      </c>
      <c r="P100" s="37">
        <f t="shared" si="20"/>
        <v>0</v>
      </c>
      <c r="Q100" s="37">
        <f t="shared" si="21"/>
        <v>0</v>
      </c>
      <c r="R100" s="38">
        <f t="shared" si="28"/>
        <v>0</v>
      </c>
      <c r="S100" s="38">
        <f t="shared" si="29"/>
        <v>0</v>
      </c>
      <c r="T100" s="39">
        <f>IF(OR(E100="QS",B100=""),0,
VLOOKUP($S100,附表3_火險100RP颱洪非比例層調整係數!$B:$AF,MATCH($D100&amp;"a",附表3_火險100RP颱洪非比例層調整係數!$1:$1,0)-1,FALSE)
-IF($R100-1&lt;=0,0,VLOOKUP($R100-1,附表3_火險100RP颱洪非比例層調整係數!$B:$AF,MATCH($D100&amp;"a",附表3_火險100RP颱洪非比例層調整係數!$1:$1,0)-1,FALSE))
-VLOOKUP($S100,附表3_火險100RP颱洪非比例層調整係數!$B:$AF,MATCH($D100,附表3_火險100RP颱洪非比例層調整係數!$1:$1,0)-1,FALSE)*(S100/100-M100/G100)*100
-VLOOKUP($R100,附表3_火險100RP颱洪非比例層調整係數!$B:$AF,MATCH($D100,附表3_火險100RP颱洪非比例層調整係數!$1:$1,0)-1,FALSE)*(1-(R100/100-L100/G100)*100)
)</f>
        <v>0</v>
      </c>
      <c r="U100" s="39">
        <f>IF(OR(E100="QS",B100=""),0,
IF(C100="F",VLOOKUP($S100,附表3_火險200RP颱洪非比例層調整係數!$B:$AF,MATCH($D100&amp;"a",附表3_火險200RP颱洪非比例層調整係數!$1:$1,0)-1,FALSE)
-IF($R100-1&lt;=0,0,VLOOKUP($R100-1,附表3_火險200RP颱洪非比例層調整係數!$B:$AF,MATCH($D100&amp;"a",附表3_火險200RP颱洪非比例層調整係數!$1:$1,0)-1,FALSE))
-VLOOKUP($S100,附表3_火險200RP颱洪非比例層調整係數!$B:$AF,MATCH($D100,附表3_火險200RP颱洪非比例層調整係數!$1:$1,0)-1,FALSE)*(S100/100-M100/G100)*100
-VLOOKUP($R100,附表3_火險200RP颱洪非比例層調整係數!$B:$AF,MATCH($D100,附表3_火險200RP颱洪非比例層調整係數!$1:$1,0)-1,FALSE)*(1-(R100/100-L100/G100)*100),
IF(C100="E1",VLOOKUP($S100,附表3_工程險200RP颱洪非比例層調整係數!$B$1:$AF$101,MATCH($D100&amp;"a",附表3_工程險200RP颱洪非比例層調整係數!$1:$1,0)-1,FALSE)
-IF($R100-1&lt;=0,0,VLOOKUP($R100-1,附表3_工程險200RP颱洪非比例層調整係數!$B$1:$AF$101,MATCH($D100&amp;"a",附表3_工程險200RP颱洪非比例層調整係數!$1:$1,0)-1,FALSE))
-VLOOKUP($S100,附表3_工程險200RP颱洪非比例層調整係數!$B$1:$AF$101,MATCH($D100,附表3_工程險200RP颱洪非比例層調整係數!$1:$1,0)-1,FALSE)*(S100/100-M100/G100)*100
-VLOOKUP($R100,附表3_工程險200RP颱洪非比例層調整係數!$B$1:$AF$101,MATCH($D100,附表3_工程險200RP颱洪非比例層調整係數!$1:$1,0)-1,FALSE)*(1-(R100/100-L100/G100)*100),
IF(C100="E2",VLOOKUP($S100,附表3_工程險200RP颱洪非比例層調整係數!$B$111:$AF$211,MATCH($D100&amp;"a",附表3_工程險200RP颱洪非比例層調整係數!$1:$1,0)-1,FALSE)
-IF($R100-1&lt;=0,0,VLOOKUP($R100-1,附表3_工程險200RP颱洪非比例層調整係數!$B$111:$AF$211,MATCH($D100&amp;"a",附表3_工程險200RP颱洪非比例層調整係數!$1:$1,0)-1,FALSE))
-VLOOKUP($S100,附表3_工程險200RP颱洪非比例層調整係數!$B$111:$AF$211,MATCH($D100,附表3_工程險200RP颱洪非比例層調整係數!$1:$1,0)-1,FALSE)*(S100/100-M100/G100)*100
-VLOOKUP($R100,附表3_工程險200RP颱洪非比例層調整係數!$B$111:$AF$211,MATCH($D100,附表3_工程險200RP颱洪非比例層調整係數!$1:$1,0)-1,FALSE)*(1-(R100/100-L100/G100)*100),0))))</f>
        <v>0</v>
      </c>
      <c r="V100" s="40">
        <f t="shared" si="22"/>
        <v>0</v>
      </c>
      <c r="W100" s="40">
        <f t="shared" si="23"/>
        <v>0</v>
      </c>
      <c r="X100" s="40">
        <f t="shared" si="24"/>
        <v>0</v>
      </c>
      <c r="Y100" s="40">
        <f t="shared" si="25"/>
        <v>0</v>
      </c>
    </row>
    <row r="101" spans="1:25" x14ac:dyDescent="0.25">
      <c r="A101" s="32" t="str">
        <f t="shared" si="19"/>
        <v/>
      </c>
      <c r="B101" s="33"/>
      <c r="C101" s="33"/>
      <c r="D101" s="33"/>
      <c r="E101" s="34"/>
      <c r="F101" s="34"/>
      <c r="G101" s="35"/>
      <c r="H101" s="42"/>
      <c r="I101" s="42"/>
      <c r="J101" s="42"/>
      <c r="K101" s="42"/>
      <c r="L101" s="34"/>
      <c r="M101" s="34"/>
      <c r="N101" s="36">
        <f t="shared" si="26"/>
        <v>0</v>
      </c>
      <c r="O101" s="36">
        <f t="shared" si="27"/>
        <v>0</v>
      </c>
      <c r="P101" s="37">
        <f t="shared" si="20"/>
        <v>0</v>
      </c>
      <c r="Q101" s="37">
        <f t="shared" si="21"/>
        <v>0</v>
      </c>
      <c r="R101" s="38">
        <f t="shared" si="28"/>
        <v>0</v>
      </c>
      <c r="S101" s="38">
        <f t="shared" si="29"/>
        <v>0</v>
      </c>
      <c r="T101" s="39">
        <f>IF(OR(E101="QS",B101=""),0,
VLOOKUP($S101,附表3_火險100RP颱洪非比例層調整係數!$B:$AF,MATCH($D101&amp;"a",附表3_火險100RP颱洪非比例層調整係數!$1:$1,0)-1,FALSE)
-IF($R101-1&lt;=0,0,VLOOKUP($R101-1,附表3_火險100RP颱洪非比例層調整係數!$B:$AF,MATCH($D101&amp;"a",附表3_火險100RP颱洪非比例層調整係數!$1:$1,0)-1,FALSE))
-VLOOKUP($S101,附表3_火險100RP颱洪非比例層調整係數!$B:$AF,MATCH($D101,附表3_火險100RP颱洪非比例層調整係數!$1:$1,0)-1,FALSE)*(S101/100-M101/G101)*100
-VLOOKUP($R101,附表3_火險100RP颱洪非比例層調整係數!$B:$AF,MATCH($D101,附表3_火險100RP颱洪非比例層調整係數!$1:$1,0)-1,FALSE)*(1-(R101/100-L101/G101)*100)
)</f>
        <v>0</v>
      </c>
      <c r="U101" s="39">
        <f>IF(OR(E101="QS",B101=""),0,
IF(C101="F",VLOOKUP($S101,附表3_火險200RP颱洪非比例層調整係數!$B:$AF,MATCH($D101&amp;"a",附表3_火險200RP颱洪非比例層調整係數!$1:$1,0)-1,FALSE)
-IF($R101-1&lt;=0,0,VLOOKUP($R101-1,附表3_火險200RP颱洪非比例層調整係數!$B:$AF,MATCH($D101&amp;"a",附表3_火險200RP颱洪非比例層調整係數!$1:$1,0)-1,FALSE))
-VLOOKUP($S101,附表3_火險200RP颱洪非比例層調整係數!$B:$AF,MATCH($D101,附表3_火險200RP颱洪非比例層調整係數!$1:$1,0)-1,FALSE)*(S101/100-M101/G101)*100
-VLOOKUP($R101,附表3_火險200RP颱洪非比例層調整係數!$B:$AF,MATCH($D101,附表3_火險200RP颱洪非比例層調整係數!$1:$1,0)-1,FALSE)*(1-(R101/100-L101/G101)*100),
IF(C101="E1",VLOOKUP($S101,附表3_工程險200RP颱洪非比例層調整係數!$B$1:$AF$101,MATCH($D101&amp;"a",附表3_工程險200RP颱洪非比例層調整係數!$1:$1,0)-1,FALSE)
-IF($R101-1&lt;=0,0,VLOOKUP($R101-1,附表3_工程險200RP颱洪非比例層調整係數!$B$1:$AF$101,MATCH($D101&amp;"a",附表3_工程險200RP颱洪非比例層調整係數!$1:$1,0)-1,FALSE))
-VLOOKUP($S101,附表3_工程險200RP颱洪非比例層調整係數!$B$1:$AF$101,MATCH($D101,附表3_工程險200RP颱洪非比例層調整係數!$1:$1,0)-1,FALSE)*(S101/100-M101/G101)*100
-VLOOKUP($R101,附表3_工程險200RP颱洪非比例層調整係數!$B$1:$AF$101,MATCH($D101,附表3_工程險200RP颱洪非比例層調整係數!$1:$1,0)-1,FALSE)*(1-(R101/100-L101/G101)*100),
IF(C101="E2",VLOOKUP($S101,附表3_工程險200RP颱洪非比例層調整係數!$B$111:$AF$211,MATCH($D101&amp;"a",附表3_工程險200RP颱洪非比例層調整係數!$1:$1,0)-1,FALSE)
-IF($R101-1&lt;=0,0,VLOOKUP($R101-1,附表3_工程險200RP颱洪非比例層調整係數!$B$111:$AF$211,MATCH($D101&amp;"a",附表3_工程險200RP颱洪非比例層調整係數!$1:$1,0)-1,FALSE))
-VLOOKUP($S101,附表3_工程險200RP颱洪非比例層調整係數!$B$111:$AF$211,MATCH($D101,附表3_工程險200RP颱洪非比例層調整係數!$1:$1,0)-1,FALSE)*(S101/100-M101/G101)*100
-VLOOKUP($R101,附表3_工程險200RP颱洪非比例層調整係數!$B$111:$AF$211,MATCH($D101,附表3_工程險200RP颱洪非比例層調整係數!$1:$1,0)-1,FALSE)*(1-(R101/100-L101/G101)*100),0))))</f>
        <v>0</v>
      </c>
      <c r="V101" s="40">
        <f t="shared" si="22"/>
        <v>0</v>
      </c>
      <c r="W101" s="40">
        <f t="shared" si="23"/>
        <v>0</v>
      </c>
      <c r="X101" s="40">
        <f t="shared" si="24"/>
        <v>0</v>
      </c>
      <c r="Y101" s="40">
        <f t="shared" si="25"/>
        <v>0</v>
      </c>
    </row>
    <row r="102" spans="1:25" x14ac:dyDescent="0.25">
      <c r="A102" s="32" t="str">
        <f t="shared" si="19"/>
        <v/>
      </c>
      <c r="B102" s="33"/>
      <c r="C102" s="33"/>
      <c r="D102" s="33"/>
      <c r="E102" s="34"/>
      <c r="F102" s="34"/>
      <c r="G102" s="35"/>
      <c r="H102" s="42"/>
      <c r="I102" s="42"/>
      <c r="J102" s="42"/>
      <c r="K102" s="42"/>
      <c r="L102" s="34"/>
      <c r="M102" s="34"/>
      <c r="N102" s="36">
        <f t="shared" si="26"/>
        <v>0</v>
      </c>
      <c r="O102" s="36">
        <f t="shared" si="27"/>
        <v>0</v>
      </c>
      <c r="P102" s="37">
        <f t="shared" si="20"/>
        <v>0</v>
      </c>
      <c r="Q102" s="37">
        <f t="shared" si="21"/>
        <v>0</v>
      </c>
      <c r="R102" s="38">
        <f t="shared" si="28"/>
        <v>0</v>
      </c>
      <c r="S102" s="38">
        <f t="shared" si="29"/>
        <v>0</v>
      </c>
      <c r="T102" s="39">
        <f>IF(OR(E102="QS",B102=""),0,
VLOOKUP($S102,附表3_火險100RP颱洪非比例層調整係數!$B:$AF,MATCH($D102&amp;"a",附表3_火險100RP颱洪非比例層調整係數!$1:$1,0)-1,FALSE)
-IF($R102-1&lt;=0,0,VLOOKUP($R102-1,附表3_火險100RP颱洪非比例層調整係數!$B:$AF,MATCH($D102&amp;"a",附表3_火險100RP颱洪非比例層調整係數!$1:$1,0)-1,FALSE))
-VLOOKUP($S102,附表3_火險100RP颱洪非比例層調整係數!$B:$AF,MATCH($D102,附表3_火險100RP颱洪非比例層調整係數!$1:$1,0)-1,FALSE)*(S102/100-M102/G102)*100
-VLOOKUP($R102,附表3_火險100RP颱洪非比例層調整係數!$B:$AF,MATCH($D102,附表3_火險100RP颱洪非比例層調整係數!$1:$1,0)-1,FALSE)*(1-(R102/100-L102/G102)*100)
)</f>
        <v>0</v>
      </c>
      <c r="U102" s="39">
        <f>IF(OR(E102="QS",B102=""),0,
IF(C102="F",VLOOKUP($S102,附表3_火險200RP颱洪非比例層調整係數!$B:$AF,MATCH($D102&amp;"a",附表3_火險200RP颱洪非比例層調整係數!$1:$1,0)-1,FALSE)
-IF($R102-1&lt;=0,0,VLOOKUP($R102-1,附表3_火險200RP颱洪非比例層調整係數!$B:$AF,MATCH($D102&amp;"a",附表3_火險200RP颱洪非比例層調整係數!$1:$1,0)-1,FALSE))
-VLOOKUP($S102,附表3_火險200RP颱洪非比例層調整係數!$B:$AF,MATCH($D102,附表3_火險200RP颱洪非比例層調整係數!$1:$1,0)-1,FALSE)*(S102/100-M102/G102)*100
-VLOOKUP($R102,附表3_火險200RP颱洪非比例層調整係數!$B:$AF,MATCH($D102,附表3_火險200RP颱洪非比例層調整係數!$1:$1,0)-1,FALSE)*(1-(R102/100-L102/G102)*100),
IF(C102="E1",VLOOKUP($S102,附表3_工程險200RP颱洪非比例層調整係數!$B$1:$AF$101,MATCH($D102&amp;"a",附表3_工程險200RP颱洪非比例層調整係數!$1:$1,0)-1,FALSE)
-IF($R102-1&lt;=0,0,VLOOKUP($R102-1,附表3_工程險200RP颱洪非比例層調整係數!$B$1:$AF$101,MATCH($D102&amp;"a",附表3_工程險200RP颱洪非比例層調整係數!$1:$1,0)-1,FALSE))
-VLOOKUP($S102,附表3_工程險200RP颱洪非比例層調整係數!$B$1:$AF$101,MATCH($D102,附表3_工程險200RP颱洪非比例層調整係數!$1:$1,0)-1,FALSE)*(S102/100-M102/G102)*100
-VLOOKUP($R102,附表3_工程險200RP颱洪非比例層調整係數!$B$1:$AF$101,MATCH($D102,附表3_工程險200RP颱洪非比例層調整係數!$1:$1,0)-1,FALSE)*(1-(R102/100-L102/G102)*100),
IF(C102="E2",VLOOKUP($S102,附表3_工程險200RP颱洪非比例層調整係數!$B$111:$AF$211,MATCH($D102&amp;"a",附表3_工程險200RP颱洪非比例層調整係數!$1:$1,0)-1,FALSE)
-IF($R102-1&lt;=0,0,VLOOKUP($R102-1,附表3_工程險200RP颱洪非比例層調整係數!$B$111:$AF$211,MATCH($D102&amp;"a",附表3_工程險200RP颱洪非比例層調整係數!$1:$1,0)-1,FALSE))
-VLOOKUP($S102,附表3_工程險200RP颱洪非比例層調整係數!$B$111:$AF$211,MATCH($D102,附表3_工程險200RP颱洪非比例層調整係數!$1:$1,0)-1,FALSE)*(S102/100-M102/G102)*100
-VLOOKUP($R102,附表3_工程險200RP颱洪非比例層調整係數!$B$111:$AF$211,MATCH($D102,附表3_工程險200RP颱洪非比例層調整係數!$1:$1,0)-1,FALSE)*(1-(R102/100-L102/G102)*100),0))))</f>
        <v>0</v>
      </c>
      <c r="V102" s="40">
        <f t="shared" si="22"/>
        <v>0</v>
      </c>
      <c r="W102" s="40">
        <f t="shared" si="23"/>
        <v>0</v>
      </c>
      <c r="X102" s="40">
        <f t="shared" si="24"/>
        <v>0</v>
      </c>
      <c r="Y102" s="40">
        <f t="shared" si="25"/>
        <v>0</v>
      </c>
    </row>
    <row r="103" spans="1:25" x14ac:dyDescent="0.25">
      <c r="A103" s="32" t="str">
        <f t="shared" si="19"/>
        <v/>
      </c>
      <c r="B103" s="33"/>
      <c r="C103" s="33"/>
      <c r="D103" s="33"/>
      <c r="E103" s="34"/>
      <c r="F103" s="34"/>
      <c r="G103" s="35"/>
      <c r="H103" s="42"/>
      <c r="I103" s="42"/>
      <c r="J103" s="42"/>
      <c r="K103" s="42"/>
      <c r="L103" s="34"/>
      <c r="M103" s="34"/>
      <c r="N103" s="36">
        <f t="shared" si="26"/>
        <v>0</v>
      </c>
      <c r="O103" s="36">
        <f t="shared" si="27"/>
        <v>0</v>
      </c>
      <c r="P103" s="37">
        <f t="shared" si="20"/>
        <v>0</v>
      </c>
      <c r="Q103" s="37">
        <f t="shared" si="21"/>
        <v>0</v>
      </c>
      <c r="R103" s="38">
        <f t="shared" si="28"/>
        <v>0</v>
      </c>
      <c r="S103" s="38">
        <f t="shared" si="29"/>
        <v>0</v>
      </c>
      <c r="T103" s="39">
        <f>IF(OR(E103="QS",B103=""),0,
VLOOKUP($S103,附表3_火險100RP颱洪非比例層調整係數!$B:$AF,MATCH($D103&amp;"a",附表3_火險100RP颱洪非比例層調整係數!$1:$1,0)-1,FALSE)
-IF($R103-1&lt;=0,0,VLOOKUP($R103-1,附表3_火險100RP颱洪非比例層調整係數!$B:$AF,MATCH($D103&amp;"a",附表3_火險100RP颱洪非比例層調整係數!$1:$1,0)-1,FALSE))
-VLOOKUP($S103,附表3_火險100RP颱洪非比例層調整係數!$B:$AF,MATCH($D103,附表3_火險100RP颱洪非比例層調整係數!$1:$1,0)-1,FALSE)*(S103/100-M103/G103)*100
-VLOOKUP($R103,附表3_火險100RP颱洪非比例層調整係數!$B:$AF,MATCH($D103,附表3_火險100RP颱洪非比例層調整係數!$1:$1,0)-1,FALSE)*(1-(R103/100-L103/G103)*100)
)</f>
        <v>0</v>
      </c>
      <c r="U103" s="39">
        <f>IF(OR(E103="QS",B103=""),0,
IF(C103="F",VLOOKUP($S103,附表3_火險200RP颱洪非比例層調整係數!$B:$AF,MATCH($D103&amp;"a",附表3_火險200RP颱洪非比例層調整係數!$1:$1,0)-1,FALSE)
-IF($R103-1&lt;=0,0,VLOOKUP($R103-1,附表3_火險200RP颱洪非比例層調整係數!$B:$AF,MATCH($D103&amp;"a",附表3_火險200RP颱洪非比例層調整係數!$1:$1,0)-1,FALSE))
-VLOOKUP($S103,附表3_火險200RP颱洪非比例層調整係數!$B:$AF,MATCH($D103,附表3_火險200RP颱洪非比例層調整係數!$1:$1,0)-1,FALSE)*(S103/100-M103/G103)*100
-VLOOKUP($R103,附表3_火險200RP颱洪非比例層調整係數!$B:$AF,MATCH($D103,附表3_火險200RP颱洪非比例層調整係數!$1:$1,0)-1,FALSE)*(1-(R103/100-L103/G103)*100),
IF(C103="E1",VLOOKUP($S103,附表3_工程險200RP颱洪非比例層調整係數!$B$1:$AF$101,MATCH($D103&amp;"a",附表3_工程險200RP颱洪非比例層調整係數!$1:$1,0)-1,FALSE)
-IF($R103-1&lt;=0,0,VLOOKUP($R103-1,附表3_工程險200RP颱洪非比例層調整係數!$B$1:$AF$101,MATCH($D103&amp;"a",附表3_工程險200RP颱洪非比例層調整係數!$1:$1,0)-1,FALSE))
-VLOOKUP($S103,附表3_工程險200RP颱洪非比例層調整係數!$B$1:$AF$101,MATCH($D103,附表3_工程險200RP颱洪非比例層調整係數!$1:$1,0)-1,FALSE)*(S103/100-M103/G103)*100
-VLOOKUP($R103,附表3_工程險200RP颱洪非比例層調整係數!$B$1:$AF$101,MATCH($D103,附表3_工程險200RP颱洪非比例層調整係數!$1:$1,0)-1,FALSE)*(1-(R103/100-L103/G103)*100),
IF(C103="E2",VLOOKUP($S103,附表3_工程險200RP颱洪非比例層調整係數!$B$111:$AF$211,MATCH($D103&amp;"a",附表3_工程險200RP颱洪非比例層調整係數!$1:$1,0)-1,FALSE)
-IF($R103-1&lt;=0,0,VLOOKUP($R103-1,附表3_工程險200RP颱洪非比例層調整係數!$B$111:$AF$211,MATCH($D103&amp;"a",附表3_工程險200RP颱洪非比例層調整係數!$1:$1,0)-1,FALSE))
-VLOOKUP($S103,附表3_工程險200RP颱洪非比例層調整係數!$B$111:$AF$211,MATCH($D103,附表3_工程險200RP颱洪非比例層調整係數!$1:$1,0)-1,FALSE)*(S103/100-M103/G103)*100
-VLOOKUP($R103,附表3_工程險200RP颱洪非比例層調整係數!$B$111:$AF$211,MATCH($D103,附表3_工程險200RP颱洪非比例層調整係數!$1:$1,0)-1,FALSE)*(1-(R103/100-L103/G103)*100),0))))</f>
        <v>0</v>
      </c>
      <c r="V103" s="40">
        <f t="shared" si="22"/>
        <v>0</v>
      </c>
      <c r="W103" s="40">
        <f t="shared" si="23"/>
        <v>0</v>
      </c>
      <c r="X103" s="40">
        <f t="shared" si="24"/>
        <v>0</v>
      </c>
      <c r="Y103" s="40">
        <f t="shared" si="25"/>
        <v>0</v>
      </c>
    </row>
    <row r="104" spans="1:25" x14ac:dyDescent="0.25">
      <c r="A104" s="32" t="str">
        <f t="shared" si="19"/>
        <v/>
      </c>
      <c r="B104" s="33"/>
      <c r="C104" s="33"/>
      <c r="D104" s="33"/>
      <c r="E104" s="34"/>
      <c r="F104" s="34"/>
      <c r="G104" s="35"/>
      <c r="H104" s="42"/>
      <c r="I104" s="42"/>
      <c r="J104" s="42"/>
      <c r="K104" s="42"/>
      <c r="L104" s="34"/>
      <c r="M104" s="34"/>
      <c r="N104" s="36">
        <f t="shared" si="26"/>
        <v>0</v>
      </c>
      <c r="O104" s="36">
        <f t="shared" si="27"/>
        <v>0</v>
      </c>
      <c r="P104" s="37">
        <f t="shared" si="20"/>
        <v>0</v>
      </c>
      <c r="Q104" s="37">
        <f t="shared" si="21"/>
        <v>0</v>
      </c>
      <c r="R104" s="38">
        <f t="shared" si="28"/>
        <v>0</v>
      </c>
      <c r="S104" s="38">
        <f t="shared" si="29"/>
        <v>0</v>
      </c>
      <c r="T104" s="39">
        <f>IF(OR(E104="QS",B104=""),0,
VLOOKUP($S104,附表3_火險100RP颱洪非比例層調整係數!$B:$AF,MATCH($D104&amp;"a",附表3_火險100RP颱洪非比例層調整係數!$1:$1,0)-1,FALSE)
-IF($R104-1&lt;=0,0,VLOOKUP($R104-1,附表3_火險100RP颱洪非比例層調整係數!$B:$AF,MATCH($D104&amp;"a",附表3_火險100RP颱洪非比例層調整係數!$1:$1,0)-1,FALSE))
-VLOOKUP($S104,附表3_火險100RP颱洪非比例層調整係數!$B:$AF,MATCH($D104,附表3_火險100RP颱洪非比例層調整係數!$1:$1,0)-1,FALSE)*(S104/100-M104/G104)*100
-VLOOKUP($R104,附表3_火險100RP颱洪非比例層調整係數!$B:$AF,MATCH($D104,附表3_火險100RP颱洪非比例層調整係數!$1:$1,0)-1,FALSE)*(1-(R104/100-L104/G104)*100)
)</f>
        <v>0</v>
      </c>
      <c r="U104" s="39">
        <f>IF(OR(E104="QS",B104=""),0,
IF(C104="F",VLOOKUP($S104,附表3_火險200RP颱洪非比例層調整係數!$B:$AF,MATCH($D104&amp;"a",附表3_火險200RP颱洪非比例層調整係數!$1:$1,0)-1,FALSE)
-IF($R104-1&lt;=0,0,VLOOKUP($R104-1,附表3_火險200RP颱洪非比例層調整係數!$B:$AF,MATCH($D104&amp;"a",附表3_火險200RP颱洪非比例層調整係數!$1:$1,0)-1,FALSE))
-VLOOKUP($S104,附表3_火險200RP颱洪非比例層調整係數!$B:$AF,MATCH($D104,附表3_火險200RP颱洪非比例層調整係數!$1:$1,0)-1,FALSE)*(S104/100-M104/G104)*100
-VLOOKUP($R104,附表3_火險200RP颱洪非比例層調整係數!$B:$AF,MATCH($D104,附表3_火險200RP颱洪非比例層調整係數!$1:$1,0)-1,FALSE)*(1-(R104/100-L104/G104)*100),
IF(C104="E1",VLOOKUP($S104,附表3_工程險200RP颱洪非比例層調整係數!$B$1:$AF$101,MATCH($D104&amp;"a",附表3_工程險200RP颱洪非比例層調整係數!$1:$1,0)-1,FALSE)
-IF($R104-1&lt;=0,0,VLOOKUP($R104-1,附表3_工程險200RP颱洪非比例層調整係數!$B$1:$AF$101,MATCH($D104&amp;"a",附表3_工程險200RP颱洪非比例層調整係數!$1:$1,0)-1,FALSE))
-VLOOKUP($S104,附表3_工程險200RP颱洪非比例層調整係數!$B$1:$AF$101,MATCH($D104,附表3_工程險200RP颱洪非比例層調整係數!$1:$1,0)-1,FALSE)*(S104/100-M104/G104)*100
-VLOOKUP($R104,附表3_工程險200RP颱洪非比例層調整係數!$B$1:$AF$101,MATCH($D104,附表3_工程險200RP颱洪非比例層調整係數!$1:$1,0)-1,FALSE)*(1-(R104/100-L104/G104)*100),
IF(C104="E2",VLOOKUP($S104,附表3_工程險200RP颱洪非比例層調整係數!$B$111:$AF$211,MATCH($D104&amp;"a",附表3_工程險200RP颱洪非比例層調整係數!$1:$1,0)-1,FALSE)
-IF($R104-1&lt;=0,0,VLOOKUP($R104-1,附表3_工程險200RP颱洪非比例層調整係數!$B$111:$AF$211,MATCH($D104&amp;"a",附表3_工程險200RP颱洪非比例層調整係數!$1:$1,0)-1,FALSE))
-VLOOKUP($S104,附表3_工程險200RP颱洪非比例層調整係數!$B$111:$AF$211,MATCH($D104,附表3_工程險200RP颱洪非比例層調整係數!$1:$1,0)-1,FALSE)*(S104/100-M104/G104)*100
-VLOOKUP($R104,附表3_工程險200RP颱洪非比例層調整係數!$B$111:$AF$211,MATCH($D104,附表3_工程險200RP颱洪非比例層調整係數!$1:$1,0)-1,FALSE)*(1-(R104/100-L104/G104)*100),0))))</f>
        <v>0</v>
      </c>
      <c r="V104" s="40">
        <f t="shared" si="22"/>
        <v>0</v>
      </c>
      <c r="W104" s="40">
        <f t="shared" si="23"/>
        <v>0</v>
      </c>
      <c r="X104" s="40">
        <f t="shared" si="24"/>
        <v>0</v>
      </c>
      <c r="Y104" s="40">
        <f t="shared" si="25"/>
        <v>0</v>
      </c>
    </row>
    <row r="105" spans="1:25" x14ac:dyDescent="0.25">
      <c r="A105" s="32" t="str">
        <f t="shared" si="19"/>
        <v/>
      </c>
      <c r="B105" s="33"/>
      <c r="C105" s="33"/>
      <c r="D105" s="33"/>
      <c r="E105" s="34"/>
      <c r="F105" s="34"/>
      <c r="G105" s="35"/>
      <c r="H105" s="42"/>
      <c r="I105" s="42"/>
      <c r="J105" s="42"/>
      <c r="K105" s="42"/>
      <c r="L105" s="34"/>
      <c r="M105" s="34"/>
      <c r="N105" s="36">
        <f t="shared" si="26"/>
        <v>0</v>
      </c>
      <c r="O105" s="36">
        <f t="shared" si="27"/>
        <v>0</v>
      </c>
      <c r="P105" s="37">
        <f t="shared" si="20"/>
        <v>0</v>
      </c>
      <c r="Q105" s="37">
        <f t="shared" si="21"/>
        <v>0</v>
      </c>
      <c r="R105" s="38">
        <f t="shared" si="28"/>
        <v>0</v>
      </c>
      <c r="S105" s="38">
        <f t="shared" si="29"/>
        <v>0</v>
      </c>
      <c r="T105" s="39">
        <f>IF(OR(E105="QS",B105=""),0,
VLOOKUP($S105,附表3_火險100RP颱洪非比例層調整係數!$B:$AF,MATCH($D105&amp;"a",附表3_火險100RP颱洪非比例層調整係數!$1:$1,0)-1,FALSE)
-IF($R105-1&lt;=0,0,VLOOKUP($R105-1,附表3_火險100RP颱洪非比例層調整係數!$B:$AF,MATCH($D105&amp;"a",附表3_火險100RP颱洪非比例層調整係數!$1:$1,0)-1,FALSE))
-VLOOKUP($S105,附表3_火險100RP颱洪非比例層調整係數!$B:$AF,MATCH($D105,附表3_火險100RP颱洪非比例層調整係數!$1:$1,0)-1,FALSE)*(S105/100-M105/G105)*100
-VLOOKUP($R105,附表3_火險100RP颱洪非比例層調整係數!$B:$AF,MATCH($D105,附表3_火險100RP颱洪非比例層調整係數!$1:$1,0)-1,FALSE)*(1-(R105/100-L105/G105)*100)
)</f>
        <v>0</v>
      </c>
      <c r="U105" s="39">
        <f>IF(OR(E105="QS",B105=""),0,
IF(C105="F",VLOOKUP($S105,附表3_火險200RP颱洪非比例層調整係數!$B:$AF,MATCH($D105&amp;"a",附表3_火險200RP颱洪非比例層調整係數!$1:$1,0)-1,FALSE)
-IF($R105-1&lt;=0,0,VLOOKUP($R105-1,附表3_火險200RP颱洪非比例層調整係數!$B:$AF,MATCH($D105&amp;"a",附表3_火險200RP颱洪非比例層調整係數!$1:$1,0)-1,FALSE))
-VLOOKUP($S105,附表3_火險200RP颱洪非比例層調整係數!$B:$AF,MATCH($D105,附表3_火險200RP颱洪非比例層調整係數!$1:$1,0)-1,FALSE)*(S105/100-M105/G105)*100
-VLOOKUP($R105,附表3_火險200RP颱洪非比例層調整係數!$B:$AF,MATCH($D105,附表3_火險200RP颱洪非比例層調整係數!$1:$1,0)-1,FALSE)*(1-(R105/100-L105/G105)*100),
IF(C105="E1",VLOOKUP($S105,附表3_工程險200RP颱洪非比例層調整係數!$B$1:$AF$101,MATCH($D105&amp;"a",附表3_工程險200RP颱洪非比例層調整係數!$1:$1,0)-1,FALSE)
-IF($R105-1&lt;=0,0,VLOOKUP($R105-1,附表3_工程險200RP颱洪非比例層調整係數!$B$1:$AF$101,MATCH($D105&amp;"a",附表3_工程險200RP颱洪非比例層調整係數!$1:$1,0)-1,FALSE))
-VLOOKUP($S105,附表3_工程險200RP颱洪非比例層調整係數!$B$1:$AF$101,MATCH($D105,附表3_工程險200RP颱洪非比例層調整係數!$1:$1,0)-1,FALSE)*(S105/100-M105/G105)*100
-VLOOKUP($R105,附表3_工程險200RP颱洪非比例層調整係數!$B$1:$AF$101,MATCH($D105,附表3_工程險200RP颱洪非比例層調整係數!$1:$1,0)-1,FALSE)*(1-(R105/100-L105/G105)*100),
IF(C105="E2",VLOOKUP($S105,附表3_工程險200RP颱洪非比例層調整係數!$B$111:$AF$211,MATCH($D105&amp;"a",附表3_工程險200RP颱洪非比例層調整係數!$1:$1,0)-1,FALSE)
-IF($R105-1&lt;=0,0,VLOOKUP($R105-1,附表3_工程險200RP颱洪非比例層調整係數!$B$111:$AF$211,MATCH($D105&amp;"a",附表3_工程險200RP颱洪非比例層調整係數!$1:$1,0)-1,FALSE))
-VLOOKUP($S105,附表3_工程險200RP颱洪非比例層調整係數!$B$111:$AF$211,MATCH($D105,附表3_工程險200RP颱洪非比例層調整係數!$1:$1,0)-1,FALSE)*(S105/100-M105/G105)*100
-VLOOKUP($R105,附表3_工程險200RP颱洪非比例層調整係數!$B$111:$AF$211,MATCH($D105,附表3_工程險200RP颱洪非比例層調整係數!$1:$1,0)-1,FALSE)*(1-(R105/100-L105/G105)*100),0))))</f>
        <v>0</v>
      </c>
      <c r="V105" s="40">
        <f t="shared" si="22"/>
        <v>0</v>
      </c>
      <c r="W105" s="40">
        <f t="shared" si="23"/>
        <v>0</v>
      </c>
      <c r="X105" s="40">
        <f t="shared" si="24"/>
        <v>0</v>
      </c>
      <c r="Y105" s="40">
        <f t="shared" si="25"/>
        <v>0</v>
      </c>
    </row>
    <row r="106" spans="1:25" x14ac:dyDescent="0.25">
      <c r="A106" s="32" t="str">
        <f t="shared" si="19"/>
        <v/>
      </c>
      <c r="B106" s="33"/>
      <c r="C106" s="33"/>
      <c r="D106" s="33"/>
      <c r="E106" s="34"/>
      <c r="F106" s="34"/>
      <c r="G106" s="35"/>
      <c r="H106" s="42"/>
      <c r="I106" s="42"/>
      <c r="J106" s="42"/>
      <c r="K106" s="42"/>
      <c r="L106" s="34"/>
      <c r="M106" s="34"/>
      <c r="N106" s="36">
        <f t="shared" si="26"/>
        <v>0</v>
      </c>
      <c r="O106" s="36">
        <f t="shared" si="27"/>
        <v>0</v>
      </c>
      <c r="P106" s="37">
        <f t="shared" si="20"/>
        <v>0</v>
      </c>
      <c r="Q106" s="37">
        <f t="shared" si="21"/>
        <v>0</v>
      </c>
      <c r="R106" s="38">
        <f t="shared" si="28"/>
        <v>0</v>
      </c>
      <c r="S106" s="38">
        <f t="shared" si="29"/>
        <v>0</v>
      </c>
      <c r="T106" s="39">
        <f>IF(OR(E106="QS",B106=""),0,
VLOOKUP($S106,附表3_火險100RP颱洪非比例層調整係數!$B:$AF,MATCH($D106&amp;"a",附表3_火險100RP颱洪非比例層調整係數!$1:$1,0)-1,FALSE)
-IF($R106-1&lt;=0,0,VLOOKUP($R106-1,附表3_火險100RP颱洪非比例層調整係數!$B:$AF,MATCH($D106&amp;"a",附表3_火險100RP颱洪非比例層調整係數!$1:$1,0)-1,FALSE))
-VLOOKUP($S106,附表3_火險100RP颱洪非比例層調整係數!$B:$AF,MATCH($D106,附表3_火險100RP颱洪非比例層調整係數!$1:$1,0)-1,FALSE)*(S106/100-M106/G106)*100
-VLOOKUP($R106,附表3_火險100RP颱洪非比例層調整係數!$B:$AF,MATCH($D106,附表3_火險100RP颱洪非比例層調整係數!$1:$1,0)-1,FALSE)*(1-(R106/100-L106/G106)*100)
)</f>
        <v>0</v>
      </c>
      <c r="U106" s="39">
        <f>IF(OR(E106="QS",B106=""),0,
IF(C106="F",VLOOKUP($S106,附表3_火險200RP颱洪非比例層調整係數!$B:$AF,MATCH($D106&amp;"a",附表3_火險200RP颱洪非比例層調整係數!$1:$1,0)-1,FALSE)
-IF($R106-1&lt;=0,0,VLOOKUP($R106-1,附表3_火險200RP颱洪非比例層調整係數!$B:$AF,MATCH($D106&amp;"a",附表3_火險200RP颱洪非比例層調整係數!$1:$1,0)-1,FALSE))
-VLOOKUP($S106,附表3_火險200RP颱洪非比例層調整係數!$B:$AF,MATCH($D106,附表3_火險200RP颱洪非比例層調整係數!$1:$1,0)-1,FALSE)*(S106/100-M106/G106)*100
-VLOOKUP($R106,附表3_火險200RP颱洪非比例層調整係數!$B:$AF,MATCH($D106,附表3_火險200RP颱洪非比例層調整係數!$1:$1,0)-1,FALSE)*(1-(R106/100-L106/G106)*100),
IF(C106="E1",VLOOKUP($S106,附表3_工程險200RP颱洪非比例層調整係數!$B$1:$AF$101,MATCH($D106&amp;"a",附表3_工程險200RP颱洪非比例層調整係數!$1:$1,0)-1,FALSE)
-IF($R106-1&lt;=0,0,VLOOKUP($R106-1,附表3_工程險200RP颱洪非比例層調整係數!$B$1:$AF$101,MATCH($D106&amp;"a",附表3_工程險200RP颱洪非比例層調整係數!$1:$1,0)-1,FALSE))
-VLOOKUP($S106,附表3_工程險200RP颱洪非比例層調整係數!$B$1:$AF$101,MATCH($D106,附表3_工程險200RP颱洪非比例層調整係數!$1:$1,0)-1,FALSE)*(S106/100-M106/G106)*100
-VLOOKUP($R106,附表3_工程險200RP颱洪非比例層調整係數!$B$1:$AF$101,MATCH($D106,附表3_工程險200RP颱洪非比例層調整係數!$1:$1,0)-1,FALSE)*(1-(R106/100-L106/G106)*100),
IF(C106="E2",VLOOKUP($S106,附表3_工程險200RP颱洪非比例層調整係數!$B$111:$AF$211,MATCH($D106&amp;"a",附表3_工程險200RP颱洪非比例層調整係數!$1:$1,0)-1,FALSE)
-IF($R106-1&lt;=0,0,VLOOKUP($R106-1,附表3_工程險200RP颱洪非比例層調整係數!$B$111:$AF$211,MATCH($D106&amp;"a",附表3_工程險200RP颱洪非比例層調整係數!$1:$1,0)-1,FALSE))
-VLOOKUP($S106,附表3_工程險200RP颱洪非比例層調整係數!$B$111:$AF$211,MATCH($D106,附表3_工程險200RP颱洪非比例層調整係數!$1:$1,0)-1,FALSE)*(S106/100-M106/G106)*100
-VLOOKUP($R106,附表3_工程險200RP颱洪非比例層調整係數!$B$111:$AF$211,MATCH($D106,附表3_工程險200RP颱洪非比例層調整係數!$1:$1,0)-1,FALSE)*(1-(R106/100-L106/G106)*100),0))))</f>
        <v>0</v>
      </c>
      <c r="V106" s="40">
        <f t="shared" si="22"/>
        <v>0</v>
      </c>
      <c r="W106" s="40">
        <f t="shared" si="23"/>
        <v>0</v>
      </c>
      <c r="X106" s="40">
        <f t="shared" si="24"/>
        <v>0</v>
      </c>
      <c r="Y106" s="40">
        <f t="shared" si="25"/>
        <v>0</v>
      </c>
    </row>
    <row r="107" spans="1:25" x14ac:dyDescent="0.25">
      <c r="A107" s="32" t="str">
        <f t="shared" si="19"/>
        <v/>
      </c>
      <c r="B107" s="33"/>
      <c r="C107" s="33"/>
      <c r="D107" s="33"/>
      <c r="E107" s="34"/>
      <c r="F107" s="34"/>
      <c r="G107" s="35"/>
      <c r="H107" s="42"/>
      <c r="I107" s="42"/>
      <c r="J107" s="42"/>
      <c r="K107" s="42"/>
      <c r="L107" s="34"/>
      <c r="M107" s="34"/>
      <c r="N107" s="36">
        <f t="shared" si="26"/>
        <v>0</v>
      </c>
      <c r="O107" s="36">
        <f t="shared" si="27"/>
        <v>0</v>
      </c>
      <c r="P107" s="37">
        <f t="shared" si="20"/>
        <v>0</v>
      </c>
      <c r="Q107" s="37">
        <f t="shared" si="21"/>
        <v>0</v>
      </c>
      <c r="R107" s="38">
        <f t="shared" si="28"/>
        <v>0</v>
      </c>
      <c r="S107" s="38">
        <f t="shared" si="29"/>
        <v>0</v>
      </c>
      <c r="T107" s="39">
        <f>IF(OR(E107="QS",B107=""),0,
VLOOKUP($S107,附表3_火險100RP颱洪非比例層調整係數!$B:$AF,MATCH($D107&amp;"a",附表3_火險100RP颱洪非比例層調整係數!$1:$1,0)-1,FALSE)
-IF($R107-1&lt;=0,0,VLOOKUP($R107-1,附表3_火險100RP颱洪非比例層調整係數!$B:$AF,MATCH($D107&amp;"a",附表3_火險100RP颱洪非比例層調整係數!$1:$1,0)-1,FALSE))
-VLOOKUP($S107,附表3_火險100RP颱洪非比例層調整係數!$B:$AF,MATCH($D107,附表3_火險100RP颱洪非比例層調整係數!$1:$1,0)-1,FALSE)*(S107/100-M107/G107)*100
-VLOOKUP($R107,附表3_火險100RP颱洪非比例層調整係數!$B:$AF,MATCH($D107,附表3_火險100RP颱洪非比例層調整係數!$1:$1,0)-1,FALSE)*(1-(R107/100-L107/G107)*100)
)</f>
        <v>0</v>
      </c>
      <c r="U107" s="39">
        <f>IF(OR(E107="QS",B107=""),0,
IF(C107="F",VLOOKUP($S107,附表3_火險200RP颱洪非比例層調整係數!$B:$AF,MATCH($D107&amp;"a",附表3_火險200RP颱洪非比例層調整係數!$1:$1,0)-1,FALSE)
-IF($R107-1&lt;=0,0,VLOOKUP($R107-1,附表3_火險200RP颱洪非比例層調整係數!$B:$AF,MATCH($D107&amp;"a",附表3_火險200RP颱洪非比例層調整係數!$1:$1,0)-1,FALSE))
-VLOOKUP($S107,附表3_火險200RP颱洪非比例層調整係數!$B:$AF,MATCH($D107,附表3_火險200RP颱洪非比例層調整係數!$1:$1,0)-1,FALSE)*(S107/100-M107/G107)*100
-VLOOKUP($R107,附表3_火險200RP颱洪非比例層調整係數!$B:$AF,MATCH($D107,附表3_火險200RP颱洪非比例層調整係數!$1:$1,0)-1,FALSE)*(1-(R107/100-L107/G107)*100),
IF(C107="E1",VLOOKUP($S107,附表3_工程險200RP颱洪非比例層調整係數!$B$1:$AF$101,MATCH($D107&amp;"a",附表3_工程險200RP颱洪非比例層調整係數!$1:$1,0)-1,FALSE)
-IF($R107-1&lt;=0,0,VLOOKUP($R107-1,附表3_工程險200RP颱洪非比例層調整係數!$B$1:$AF$101,MATCH($D107&amp;"a",附表3_工程險200RP颱洪非比例層調整係數!$1:$1,0)-1,FALSE))
-VLOOKUP($S107,附表3_工程險200RP颱洪非比例層調整係數!$B$1:$AF$101,MATCH($D107,附表3_工程險200RP颱洪非比例層調整係數!$1:$1,0)-1,FALSE)*(S107/100-M107/G107)*100
-VLOOKUP($R107,附表3_工程險200RP颱洪非比例層調整係數!$B$1:$AF$101,MATCH($D107,附表3_工程險200RP颱洪非比例層調整係數!$1:$1,0)-1,FALSE)*(1-(R107/100-L107/G107)*100),
IF(C107="E2",VLOOKUP($S107,附表3_工程險200RP颱洪非比例層調整係數!$B$111:$AF$211,MATCH($D107&amp;"a",附表3_工程險200RP颱洪非比例層調整係數!$1:$1,0)-1,FALSE)
-IF($R107-1&lt;=0,0,VLOOKUP($R107-1,附表3_工程險200RP颱洪非比例層調整係數!$B$111:$AF$211,MATCH($D107&amp;"a",附表3_工程險200RP颱洪非比例層調整係數!$1:$1,0)-1,FALSE))
-VLOOKUP($S107,附表3_工程險200RP颱洪非比例層調整係數!$B$111:$AF$211,MATCH($D107,附表3_工程險200RP颱洪非比例層調整係數!$1:$1,0)-1,FALSE)*(S107/100-M107/G107)*100
-VLOOKUP($R107,附表3_工程險200RP颱洪非比例層調整係數!$B$111:$AF$211,MATCH($D107,附表3_工程險200RP颱洪非比例層調整係數!$1:$1,0)-1,FALSE)*(1-(R107/100-L107/G107)*100),0))))</f>
        <v>0</v>
      </c>
      <c r="V107" s="40">
        <f t="shared" si="22"/>
        <v>0</v>
      </c>
      <c r="W107" s="40">
        <f t="shared" si="23"/>
        <v>0</v>
      </c>
      <c r="X107" s="40">
        <f t="shared" si="24"/>
        <v>0</v>
      </c>
      <c r="Y107" s="40">
        <f t="shared" si="25"/>
        <v>0</v>
      </c>
    </row>
    <row r="108" spans="1:25" x14ac:dyDescent="0.25">
      <c r="A108" s="32" t="str">
        <f t="shared" si="19"/>
        <v/>
      </c>
      <c r="B108" s="33"/>
      <c r="C108" s="33"/>
      <c r="D108" s="33"/>
      <c r="E108" s="34"/>
      <c r="F108" s="34"/>
      <c r="G108" s="35"/>
      <c r="H108" s="42"/>
      <c r="I108" s="42"/>
      <c r="J108" s="42"/>
      <c r="K108" s="42"/>
      <c r="L108" s="34"/>
      <c r="M108" s="34"/>
      <c r="N108" s="36">
        <f t="shared" si="26"/>
        <v>0</v>
      </c>
      <c r="O108" s="36">
        <f t="shared" si="27"/>
        <v>0</v>
      </c>
      <c r="P108" s="37">
        <f t="shared" si="20"/>
        <v>0</v>
      </c>
      <c r="Q108" s="37">
        <f t="shared" si="21"/>
        <v>0</v>
      </c>
      <c r="R108" s="38">
        <f t="shared" si="28"/>
        <v>0</v>
      </c>
      <c r="S108" s="38">
        <f t="shared" si="29"/>
        <v>0</v>
      </c>
      <c r="T108" s="39">
        <f>IF(OR(E108="QS",B108=""),0,
VLOOKUP($S108,附表3_火險100RP颱洪非比例層調整係數!$B:$AF,MATCH($D108&amp;"a",附表3_火險100RP颱洪非比例層調整係數!$1:$1,0)-1,FALSE)
-IF($R108-1&lt;=0,0,VLOOKUP($R108-1,附表3_火險100RP颱洪非比例層調整係數!$B:$AF,MATCH($D108&amp;"a",附表3_火險100RP颱洪非比例層調整係數!$1:$1,0)-1,FALSE))
-VLOOKUP($S108,附表3_火險100RP颱洪非比例層調整係數!$B:$AF,MATCH($D108,附表3_火險100RP颱洪非比例層調整係數!$1:$1,0)-1,FALSE)*(S108/100-M108/G108)*100
-VLOOKUP($R108,附表3_火險100RP颱洪非比例層調整係數!$B:$AF,MATCH($D108,附表3_火險100RP颱洪非比例層調整係數!$1:$1,0)-1,FALSE)*(1-(R108/100-L108/G108)*100)
)</f>
        <v>0</v>
      </c>
      <c r="U108" s="39">
        <f>IF(OR(E108="QS",B108=""),0,
IF(C108="F",VLOOKUP($S108,附表3_火險200RP颱洪非比例層調整係數!$B:$AF,MATCH($D108&amp;"a",附表3_火險200RP颱洪非比例層調整係數!$1:$1,0)-1,FALSE)
-IF($R108-1&lt;=0,0,VLOOKUP($R108-1,附表3_火險200RP颱洪非比例層調整係數!$B:$AF,MATCH($D108&amp;"a",附表3_火險200RP颱洪非比例層調整係數!$1:$1,0)-1,FALSE))
-VLOOKUP($S108,附表3_火險200RP颱洪非比例層調整係數!$B:$AF,MATCH($D108,附表3_火險200RP颱洪非比例層調整係數!$1:$1,0)-1,FALSE)*(S108/100-M108/G108)*100
-VLOOKUP($R108,附表3_火險200RP颱洪非比例層調整係數!$B:$AF,MATCH($D108,附表3_火險200RP颱洪非比例層調整係數!$1:$1,0)-1,FALSE)*(1-(R108/100-L108/G108)*100),
IF(C108="E1",VLOOKUP($S108,附表3_工程險200RP颱洪非比例層調整係數!$B$1:$AF$101,MATCH($D108&amp;"a",附表3_工程險200RP颱洪非比例層調整係數!$1:$1,0)-1,FALSE)
-IF($R108-1&lt;=0,0,VLOOKUP($R108-1,附表3_工程險200RP颱洪非比例層調整係數!$B$1:$AF$101,MATCH($D108&amp;"a",附表3_工程險200RP颱洪非比例層調整係數!$1:$1,0)-1,FALSE))
-VLOOKUP($S108,附表3_工程險200RP颱洪非比例層調整係數!$B$1:$AF$101,MATCH($D108,附表3_工程險200RP颱洪非比例層調整係數!$1:$1,0)-1,FALSE)*(S108/100-M108/G108)*100
-VLOOKUP($R108,附表3_工程險200RP颱洪非比例層調整係數!$B$1:$AF$101,MATCH($D108,附表3_工程險200RP颱洪非比例層調整係數!$1:$1,0)-1,FALSE)*(1-(R108/100-L108/G108)*100),
IF(C108="E2",VLOOKUP($S108,附表3_工程險200RP颱洪非比例層調整係數!$B$111:$AF$211,MATCH($D108&amp;"a",附表3_工程險200RP颱洪非比例層調整係數!$1:$1,0)-1,FALSE)
-IF($R108-1&lt;=0,0,VLOOKUP($R108-1,附表3_工程險200RP颱洪非比例層調整係數!$B$111:$AF$211,MATCH($D108&amp;"a",附表3_工程險200RP颱洪非比例層調整係數!$1:$1,0)-1,FALSE))
-VLOOKUP($S108,附表3_工程險200RP颱洪非比例層調整係數!$B$111:$AF$211,MATCH($D108,附表3_工程險200RP颱洪非比例層調整係數!$1:$1,0)-1,FALSE)*(S108/100-M108/G108)*100
-VLOOKUP($R108,附表3_工程險200RP颱洪非比例層調整係數!$B$111:$AF$211,MATCH($D108,附表3_工程險200RP颱洪非比例層調整係數!$1:$1,0)-1,FALSE)*(1-(R108/100-L108/G108)*100),0))))</f>
        <v>0</v>
      </c>
      <c r="V108" s="40">
        <f t="shared" si="22"/>
        <v>0</v>
      </c>
      <c r="W108" s="40">
        <f t="shared" si="23"/>
        <v>0</v>
      </c>
      <c r="X108" s="40">
        <f t="shared" si="24"/>
        <v>0</v>
      </c>
      <c r="Y108" s="40">
        <f t="shared" si="25"/>
        <v>0</v>
      </c>
    </row>
    <row r="109" spans="1:25" x14ac:dyDescent="0.25">
      <c r="A109" s="32" t="str">
        <f t="shared" si="19"/>
        <v/>
      </c>
      <c r="B109" s="33"/>
      <c r="C109" s="33"/>
      <c r="D109" s="33"/>
      <c r="E109" s="34"/>
      <c r="F109" s="34"/>
      <c r="G109" s="35"/>
      <c r="H109" s="42"/>
      <c r="I109" s="42"/>
      <c r="J109" s="42"/>
      <c r="K109" s="42"/>
      <c r="L109" s="34"/>
      <c r="M109" s="34"/>
      <c r="N109" s="36">
        <f t="shared" si="26"/>
        <v>0</v>
      </c>
      <c r="O109" s="36">
        <f t="shared" si="27"/>
        <v>0</v>
      </c>
      <c r="P109" s="37">
        <f t="shared" si="20"/>
        <v>0</v>
      </c>
      <c r="Q109" s="37">
        <f t="shared" si="21"/>
        <v>0</v>
      </c>
      <c r="R109" s="38">
        <f t="shared" si="28"/>
        <v>0</v>
      </c>
      <c r="S109" s="38">
        <f t="shared" si="29"/>
        <v>0</v>
      </c>
      <c r="T109" s="39">
        <f>IF(OR(E109="QS",B109=""),0,
VLOOKUP($S109,附表3_火險100RP颱洪非比例層調整係數!$B:$AF,MATCH($D109&amp;"a",附表3_火險100RP颱洪非比例層調整係數!$1:$1,0)-1,FALSE)
-IF($R109-1&lt;=0,0,VLOOKUP($R109-1,附表3_火險100RP颱洪非比例層調整係數!$B:$AF,MATCH($D109&amp;"a",附表3_火險100RP颱洪非比例層調整係數!$1:$1,0)-1,FALSE))
-VLOOKUP($S109,附表3_火險100RP颱洪非比例層調整係數!$B:$AF,MATCH($D109,附表3_火險100RP颱洪非比例層調整係數!$1:$1,0)-1,FALSE)*(S109/100-M109/G109)*100
-VLOOKUP($R109,附表3_火險100RP颱洪非比例層調整係數!$B:$AF,MATCH($D109,附表3_火險100RP颱洪非比例層調整係數!$1:$1,0)-1,FALSE)*(1-(R109/100-L109/G109)*100)
)</f>
        <v>0</v>
      </c>
      <c r="U109" s="39">
        <f>IF(OR(E109="QS",B109=""),0,
IF(C109="F",VLOOKUP($S109,附表3_火險200RP颱洪非比例層調整係數!$B:$AF,MATCH($D109&amp;"a",附表3_火險200RP颱洪非比例層調整係數!$1:$1,0)-1,FALSE)
-IF($R109-1&lt;=0,0,VLOOKUP($R109-1,附表3_火險200RP颱洪非比例層調整係數!$B:$AF,MATCH($D109&amp;"a",附表3_火險200RP颱洪非比例層調整係數!$1:$1,0)-1,FALSE))
-VLOOKUP($S109,附表3_火險200RP颱洪非比例層調整係數!$B:$AF,MATCH($D109,附表3_火險200RP颱洪非比例層調整係數!$1:$1,0)-1,FALSE)*(S109/100-M109/G109)*100
-VLOOKUP($R109,附表3_火險200RP颱洪非比例層調整係數!$B:$AF,MATCH($D109,附表3_火險200RP颱洪非比例層調整係數!$1:$1,0)-1,FALSE)*(1-(R109/100-L109/G109)*100),
IF(C109="E1",VLOOKUP($S109,附表3_工程險200RP颱洪非比例層調整係數!$B$1:$AF$101,MATCH($D109&amp;"a",附表3_工程險200RP颱洪非比例層調整係數!$1:$1,0)-1,FALSE)
-IF($R109-1&lt;=0,0,VLOOKUP($R109-1,附表3_工程險200RP颱洪非比例層調整係數!$B$1:$AF$101,MATCH($D109&amp;"a",附表3_工程險200RP颱洪非比例層調整係數!$1:$1,0)-1,FALSE))
-VLOOKUP($S109,附表3_工程險200RP颱洪非比例層調整係數!$B$1:$AF$101,MATCH($D109,附表3_工程險200RP颱洪非比例層調整係數!$1:$1,0)-1,FALSE)*(S109/100-M109/G109)*100
-VLOOKUP($R109,附表3_工程險200RP颱洪非比例層調整係數!$B$1:$AF$101,MATCH($D109,附表3_工程險200RP颱洪非比例層調整係數!$1:$1,0)-1,FALSE)*(1-(R109/100-L109/G109)*100),
IF(C109="E2",VLOOKUP($S109,附表3_工程險200RP颱洪非比例層調整係數!$B$111:$AF$211,MATCH($D109&amp;"a",附表3_工程險200RP颱洪非比例層調整係數!$1:$1,0)-1,FALSE)
-IF($R109-1&lt;=0,0,VLOOKUP($R109-1,附表3_工程險200RP颱洪非比例層調整係數!$B$111:$AF$211,MATCH($D109&amp;"a",附表3_工程險200RP颱洪非比例層調整係數!$1:$1,0)-1,FALSE))
-VLOOKUP($S109,附表3_工程險200RP颱洪非比例層調整係數!$B$111:$AF$211,MATCH($D109,附表3_工程險200RP颱洪非比例層調整係數!$1:$1,0)-1,FALSE)*(S109/100-M109/G109)*100
-VLOOKUP($R109,附表3_工程險200RP颱洪非比例層調整係數!$B$111:$AF$211,MATCH($D109,附表3_工程險200RP颱洪非比例層調整係數!$1:$1,0)-1,FALSE)*(1-(R109/100-L109/G109)*100),0))))</f>
        <v>0</v>
      </c>
      <c r="V109" s="40">
        <f t="shared" si="22"/>
        <v>0</v>
      </c>
      <c r="W109" s="40">
        <f t="shared" si="23"/>
        <v>0</v>
      </c>
      <c r="X109" s="40">
        <f t="shared" si="24"/>
        <v>0</v>
      </c>
      <c r="Y109" s="40">
        <f t="shared" si="25"/>
        <v>0</v>
      </c>
    </row>
    <row r="110" spans="1:25" x14ac:dyDescent="0.25">
      <c r="A110" s="32" t="str">
        <f t="shared" si="19"/>
        <v/>
      </c>
      <c r="B110" s="33"/>
      <c r="C110" s="33"/>
      <c r="D110" s="33"/>
      <c r="E110" s="34"/>
      <c r="F110" s="34"/>
      <c r="G110" s="35"/>
      <c r="H110" s="42"/>
      <c r="I110" s="42"/>
      <c r="J110" s="42"/>
      <c r="K110" s="42"/>
      <c r="L110" s="34"/>
      <c r="M110" s="34"/>
      <c r="N110" s="36">
        <f t="shared" si="26"/>
        <v>0</v>
      </c>
      <c r="O110" s="36">
        <f t="shared" si="27"/>
        <v>0</v>
      </c>
      <c r="P110" s="37">
        <f t="shared" si="20"/>
        <v>0</v>
      </c>
      <c r="Q110" s="37">
        <f t="shared" si="21"/>
        <v>0</v>
      </c>
      <c r="R110" s="38">
        <f t="shared" si="28"/>
        <v>0</v>
      </c>
      <c r="S110" s="38">
        <f t="shared" si="29"/>
        <v>0</v>
      </c>
      <c r="T110" s="39">
        <f>IF(OR(E110="QS",B110=""),0,
VLOOKUP($S110,附表3_火險100RP颱洪非比例層調整係數!$B:$AF,MATCH($D110&amp;"a",附表3_火險100RP颱洪非比例層調整係數!$1:$1,0)-1,FALSE)
-IF($R110-1&lt;=0,0,VLOOKUP($R110-1,附表3_火險100RP颱洪非比例層調整係數!$B:$AF,MATCH($D110&amp;"a",附表3_火險100RP颱洪非比例層調整係數!$1:$1,0)-1,FALSE))
-VLOOKUP($S110,附表3_火險100RP颱洪非比例層調整係數!$B:$AF,MATCH($D110,附表3_火險100RP颱洪非比例層調整係數!$1:$1,0)-1,FALSE)*(S110/100-M110/G110)*100
-VLOOKUP($R110,附表3_火險100RP颱洪非比例層調整係數!$B:$AF,MATCH($D110,附表3_火險100RP颱洪非比例層調整係數!$1:$1,0)-1,FALSE)*(1-(R110/100-L110/G110)*100)
)</f>
        <v>0</v>
      </c>
      <c r="U110" s="39">
        <f>IF(OR(E110="QS",B110=""),0,
IF(C110="F",VLOOKUP($S110,附表3_火險200RP颱洪非比例層調整係數!$B:$AF,MATCH($D110&amp;"a",附表3_火險200RP颱洪非比例層調整係數!$1:$1,0)-1,FALSE)
-IF($R110-1&lt;=0,0,VLOOKUP($R110-1,附表3_火險200RP颱洪非比例層調整係數!$B:$AF,MATCH($D110&amp;"a",附表3_火險200RP颱洪非比例層調整係數!$1:$1,0)-1,FALSE))
-VLOOKUP($S110,附表3_火險200RP颱洪非比例層調整係數!$B:$AF,MATCH($D110,附表3_火險200RP颱洪非比例層調整係數!$1:$1,0)-1,FALSE)*(S110/100-M110/G110)*100
-VLOOKUP($R110,附表3_火險200RP颱洪非比例層調整係數!$B:$AF,MATCH($D110,附表3_火險200RP颱洪非比例層調整係數!$1:$1,0)-1,FALSE)*(1-(R110/100-L110/G110)*100),
IF(C110="E1",VLOOKUP($S110,附表3_工程險200RP颱洪非比例層調整係數!$B$1:$AF$101,MATCH($D110&amp;"a",附表3_工程險200RP颱洪非比例層調整係數!$1:$1,0)-1,FALSE)
-IF($R110-1&lt;=0,0,VLOOKUP($R110-1,附表3_工程險200RP颱洪非比例層調整係數!$B$1:$AF$101,MATCH($D110&amp;"a",附表3_工程險200RP颱洪非比例層調整係數!$1:$1,0)-1,FALSE))
-VLOOKUP($S110,附表3_工程險200RP颱洪非比例層調整係數!$B$1:$AF$101,MATCH($D110,附表3_工程險200RP颱洪非比例層調整係數!$1:$1,0)-1,FALSE)*(S110/100-M110/G110)*100
-VLOOKUP($R110,附表3_工程險200RP颱洪非比例層調整係數!$B$1:$AF$101,MATCH($D110,附表3_工程險200RP颱洪非比例層調整係數!$1:$1,0)-1,FALSE)*(1-(R110/100-L110/G110)*100),
IF(C110="E2",VLOOKUP($S110,附表3_工程險200RP颱洪非比例層調整係數!$B$111:$AF$211,MATCH($D110&amp;"a",附表3_工程險200RP颱洪非比例層調整係數!$1:$1,0)-1,FALSE)
-IF($R110-1&lt;=0,0,VLOOKUP($R110-1,附表3_工程險200RP颱洪非比例層調整係數!$B$111:$AF$211,MATCH($D110&amp;"a",附表3_工程險200RP颱洪非比例層調整係數!$1:$1,0)-1,FALSE))
-VLOOKUP($S110,附表3_工程險200RP颱洪非比例層調整係數!$B$111:$AF$211,MATCH($D110,附表3_工程險200RP颱洪非比例層調整係數!$1:$1,0)-1,FALSE)*(S110/100-M110/G110)*100
-VLOOKUP($R110,附表3_工程險200RP颱洪非比例層調整係數!$B$111:$AF$211,MATCH($D110,附表3_工程險200RP颱洪非比例層調整係數!$1:$1,0)-1,FALSE)*(1-(R110/100-L110/G110)*100),0))))</f>
        <v>0</v>
      </c>
      <c r="V110" s="40">
        <f t="shared" si="22"/>
        <v>0</v>
      </c>
      <c r="W110" s="40">
        <f t="shared" si="23"/>
        <v>0</v>
      </c>
      <c r="X110" s="40">
        <f t="shared" si="24"/>
        <v>0</v>
      </c>
      <c r="Y110" s="40">
        <f t="shared" si="25"/>
        <v>0</v>
      </c>
    </row>
    <row r="111" spans="1:25" x14ac:dyDescent="0.25">
      <c r="A111" s="32" t="str">
        <f t="shared" si="19"/>
        <v/>
      </c>
      <c r="B111" s="33"/>
      <c r="C111" s="33"/>
      <c r="D111" s="33"/>
      <c r="E111" s="34"/>
      <c r="F111" s="34"/>
      <c r="G111" s="35"/>
      <c r="H111" s="42"/>
      <c r="I111" s="42"/>
      <c r="J111" s="42"/>
      <c r="K111" s="42"/>
      <c r="L111" s="34"/>
      <c r="M111" s="34"/>
      <c r="N111" s="36">
        <f t="shared" si="26"/>
        <v>0</v>
      </c>
      <c r="O111" s="36">
        <f t="shared" si="27"/>
        <v>0</v>
      </c>
      <c r="P111" s="37">
        <f t="shared" si="20"/>
        <v>0</v>
      </c>
      <c r="Q111" s="37">
        <f t="shared" si="21"/>
        <v>0</v>
      </c>
      <c r="R111" s="38">
        <f t="shared" si="28"/>
        <v>0</v>
      </c>
      <c r="S111" s="38">
        <f t="shared" si="29"/>
        <v>0</v>
      </c>
      <c r="T111" s="39">
        <f>IF(OR(E111="QS",B111=""),0,
VLOOKUP($S111,附表3_火險100RP颱洪非比例層調整係數!$B:$AF,MATCH($D111&amp;"a",附表3_火險100RP颱洪非比例層調整係數!$1:$1,0)-1,FALSE)
-IF($R111-1&lt;=0,0,VLOOKUP($R111-1,附表3_火險100RP颱洪非比例層調整係數!$B:$AF,MATCH($D111&amp;"a",附表3_火險100RP颱洪非比例層調整係數!$1:$1,0)-1,FALSE))
-VLOOKUP($S111,附表3_火險100RP颱洪非比例層調整係數!$B:$AF,MATCH($D111,附表3_火險100RP颱洪非比例層調整係數!$1:$1,0)-1,FALSE)*(S111/100-M111/G111)*100
-VLOOKUP($R111,附表3_火險100RP颱洪非比例層調整係數!$B:$AF,MATCH($D111,附表3_火險100RP颱洪非比例層調整係數!$1:$1,0)-1,FALSE)*(1-(R111/100-L111/G111)*100)
)</f>
        <v>0</v>
      </c>
      <c r="U111" s="39">
        <f>IF(OR(E111="QS",B111=""),0,
IF(C111="F",VLOOKUP($S111,附表3_火險200RP颱洪非比例層調整係數!$B:$AF,MATCH($D111&amp;"a",附表3_火險200RP颱洪非比例層調整係數!$1:$1,0)-1,FALSE)
-IF($R111-1&lt;=0,0,VLOOKUP($R111-1,附表3_火險200RP颱洪非比例層調整係數!$B:$AF,MATCH($D111&amp;"a",附表3_火險200RP颱洪非比例層調整係數!$1:$1,0)-1,FALSE))
-VLOOKUP($S111,附表3_火險200RP颱洪非比例層調整係數!$B:$AF,MATCH($D111,附表3_火險200RP颱洪非比例層調整係數!$1:$1,0)-1,FALSE)*(S111/100-M111/G111)*100
-VLOOKUP($R111,附表3_火險200RP颱洪非比例層調整係數!$B:$AF,MATCH($D111,附表3_火險200RP颱洪非比例層調整係數!$1:$1,0)-1,FALSE)*(1-(R111/100-L111/G111)*100),
IF(C111="E1",VLOOKUP($S111,附表3_工程險200RP颱洪非比例層調整係數!$B$1:$AF$101,MATCH($D111&amp;"a",附表3_工程險200RP颱洪非比例層調整係數!$1:$1,0)-1,FALSE)
-IF($R111-1&lt;=0,0,VLOOKUP($R111-1,附表3_工程險200RP颱洪非比例層調整係數!$B$1:$AF$101,MATCH($D111&amp;"a",附表3_工程險200RP颱洪非比例層調整係數!$1:$1,0)-1,FALSE))
-VLOOKUP($S111,附表3_工程險200RP颱洪非比例層調整係數!$B$1:$AF$101,MATCH($D111,附表3_工程險200RP颱洪非比例層調整係數!$1:$1,0)-1,FALSE)*(S111/100-M111/G111)*100
-VLOOKUP($R111,附表3_工程險200RP颱洪非比例層調整係數!$B$1:$AF$101,MATCH($D111,附表3_工程險200RP颱洪非比例層調整係數!$1:$1,0)-1,FALSE)*(1-(R111/100-L111/G111)*100),
IF(C111="E2",VLOOKUP($S111,附表3_工程險200RP颱洪非比例層調整係數!$B$111:$AF$211,MATCH($D111&amp;"a",附表3_工程險200RP颱洪非比例層調整係數!$1:$1,0)-1,FALSE)
-IF($R111-1&lt;=0,0,VLOOKUP($R111-1,附表3_工程險200RP颱洪非比例層調整係數!$B$111:$AF$211,MATCH($D111&amp;"a",附表3_工程險200RP颱洪非比例層調整係數!$1:$1,0)-1,FALSE))
-VLOOKUP($S111,附表3_工程險200RP颱洪非比例層調整係數!$B$111:$AF$211,MATCH($D111,附表3_工程險200RP颱洪非比例層調整係數!$1:$1,0)-1,FALSE)*(S111/100-M111/G111)*100
-VLOOKUP($R111,附表3_工程險200RP颱洪非比例層調整係數!$B$111:$AF$211,MATCH($D111,附表3_工程險200RP颱洪非比例層調整係數!$1:$1,0)-1,FALSE)*(1-(R111/100-L111/G111)*100),0))))</f>
        <v>0</v>
      </c>
      <c r="V111" s="40">
        <f t="shared" si="22"/>
        <v>0</v>
      </c>
      <c r="W111" s="40">
        <f t="shared" si="23"/>
        <v>0</v>
      </c>
      <c r="X111" s="40">
        <f t="shared" si="24"/>
        <v>0</v>
      </c>
      <c r="Y111" s="40">
        <f t="shared" si="25"/>
        <v>0</v>
      </c>
    </row>
    <row r="112" spans="1:25" x14ac:dyDescent="0.25">
      <c r="A112" s="32" t="str">
        <f t="shared" si="19"/>
        <v/>
      </c>
      <c r="B112" s="33"/>
      <c r="C112" s="33"/>
      <c r="D112" s="33"/>
      <c r="E112" s="34"/>
      <c r="F112" s="34"/>
      <c r="G112" s="35"/>
      <c r="H112" s="42"/>
      <c r="I112" s="42"/>
      <c r="J112" s="42"/>
      <c r="K112" s="42"/>
      <c r="L112" s="34"/>
      <c r="M112" s="34"/>
      <c r="N112" s="36">
        <f t="shared" si="26"/>
        <v>0</v>
      </c>
      <c r="O112" s="36">
        <f t="shared" si="27"/>
        <v>0</v>
      </c>
      <c r="P112" s="37">
        <f t="shared" si="20"/>
        <v>0</v>
      </c>
      <c r="Q112" s="37">
        <f t="shared" si="21"/>
        <v>0</v>
      </c>
      <c r="R112" s="38">
        <f t="shared" si="28"/>
        <v>0</v>
      </c>
      <c r="S112" s="38">
        <f t="shared" si="29"/>
        <v>0</v>
      </c>
      <c r="T112" s="39">
        <f>IF(OR(E112="QS",B112=""),0,
VLOOKUP($S112,附表3_火險100RP颱洪非比例層調整係數!$B:$AF,MATCH($D112&amp;"a",附表3_火險100RP颱洪非比例層調整係數!$1:$1,0)-1,FALSE)
-IF($R112-1&lt;=0,0,VLOOKUP($R112-1,附表3_火險100RP颱洪非比例層調整係數!$B:$AF,MATCH($D112&amp;"a",附表3_火險100RP颱洪非比例層調整係數!$1:$1,0)-1,FALSE))
-VLOOKUP($S112,附表3_火險100RP颱洪非比例層調整係數!$B:$AF,MATCH($D112,附表3_火險100RP颱洪非比例層調整係數!$1:$1,0)-1,FALSE)*(S112/100-M112/G112)*100
-VLOOKUP($R112,附表3_火險100RP颱洪非比例層調整係數!$B:$AF,MATCH($D112,附表3_火險100RP颱洪非比例層調整係數!$1:$1,0)-1,FALSE)*(1-(R112/100-L112/G112)*100)
)</f>
        <v>0</v>
      </c>
      <c r="U112" s="39">
        <f>IF(OR(E112="QS",B112=""),0,
IF(C112="F",VLOOKUP($S112,附表3_火險200RP颱洪非比例層調整係數!$B:$AF,MATCH($D112&amp;"a",附表3_火險200RP颱洪非比例層調整係數!$1:$1,0)-1,FALSE)
-IF($R112-1&lt;=0,0,VLOOKUP($R112-1,附表3_火險200RP颱洪非比例層調整係數!$B:$AF,MATCH($D112&amp;"a",附表3_火險200RP颱洪非比例層調整係數!$1:$1,0)-1,FALSE))
-VLOOKUP($S112,附表3_火險200RP颱洪非比例層調整係數!$B:$AF,MATCH($D112,附表3_火險200RP颱洪非比例層調整係數!$1:$1,0)-1,FALSE)*(S112/100-M112/G112)*100
-VLOOKUP($R112,附表3_火險200RP颱洪非比例層調整係數!$B:$AF,MATCH($D112,附表3_火險200RP颱洪非比例層調整係數!$1:$1,0)-1,FALSE)*(1-(R112/100-L112/G112)*100),
IF(C112="E1",VLOOKUP($S112,附表3_工程險200RP颱洪非比例層調整係數!$B$1:$AF$101,MATCH($D112&amp;"a",附表3_工程險200RP颱洪非比例層調整係數!$1:$1,0)-1,FALSE)
-IF($R112-1&lt;=0,0,VLOOKUP($R112-1,附表3_工程險200RP颱洪非比例層調整係數!$B$1:$AF$101,MATCH($D112&amp;"a",附表3_工程險200RP颱洪非比例層調整係數!$1:$1,0)-1,FALSE))
-VLOOKUP($S112,附表3_工程險200RP颱洪非比例層調整係數!$B$1:$AF$101,MATCH($D112,附表3_工程險200RP颱洪非比例層調整係數!$1:$1,0)-1,FALSE)*(S112/100-M112/G112)*100
-VLOOKUP($R112,附表3_工程險200RP颱洪非比例層調整係數!$B$1:$AF$101,MATCH($D112,附表3_工程險200RP颱洪非比例層調整係數!$1:$1,0)-1,FALSE)*(1-(R112/100-L112/G112)*100),
IF(C112="E2",VLOOKUP($S112,附表3_工程險200RP颱洪非比例層調整係數!$B$111:$AF$211,MATCH($D112&amp;"a",附表3_工程險200RP颱洪非比例層調整係數!$1:$1,0)-1,FALSE)
-IF($R112-1&lt;=0,0,VLOOKUP($R112-1,附表3_工程險200RP颱洪非比例層調整係數!$B$111:$AF$211,MATCH($D112&amp;"a",附表3_工程險200RP颱洪非比例層調整係數!$1:$1,0)-1,FALSE))
-VLOOKUP($S112,附表3_工程險200RP颱洪非比例層調整係數!$B$111:$AF$211,MATCH($D112,附表3_工程險200RP颱洪非比例層調整係數!$1:$1,0)-1,FALSE)*(S112/100-M112/G112)*100
-VLOOKUP($R112,附表3_工程險200RP颱洪非比例層調整係數!$B$111:$AF$211,MATCH($D112,附表3_工程險200RP颱洪非比例層調整係數!$1:$1,0)-1,FALSE)*(1-(R112/100-L112/G112)*100),0))))</f>
        <v>0</v>
      </c>
      <c r="V112" s="40">
        <f t="shared" si="22"/>
        <v>0</v>
      </c>
      <c r="W112" s="40">
        <f t="shared" si="23"/>
        <v>0</v>
      </c>
      <c r="X112" s="40">
        <f t="shared" si="24"/>
        <v>0</v>
      </c>
      <c r="Y112" s="40">
        <f t="shared" si="25"/>
        <v>0</v>
      </c>
    </row>
    <row r="113" spans="1:25" x14ac:dyDescent="0.25">
      <c r="A113" s="32" t="str">
        <f t="shared" si="19"/>
        <v/>
      </c>
      <c r="B113" s="33"/>
      <c r="C113" s="33"/>
      <c r="D113" s="33"/>
      <c r="E113" s="34"/>
      <c r="F113" s="34"/>
      <c r="G113" s="35"/>
      <c r="H113" s="42"/>
      <c r="I113" s="42"/>
      <c r="J113" s="42"/>
      <c r="K113" s="42"/>
      <c r="L113" s="34"/>
      <c r="M113" s="34"/>
      <c r="N113" s="36">
        <f t="shared" si="26"/>
        <v>0</v>
      </c>
      <c r="O113" s="36">
        <f t="shared" si="27"/>
        <v>0</v>
      </c>
      <c r="P113" s="37">
        <f t="shared" si="20"/>
        <v>0</v>
      </c>
      <c r="Q113" s="37">
        <f t="shared" si="21"/>
        <v>0</v>
      </c>
      <c r="R113" s="38">
        <f t="shared" si="28"/>
        <v>0</v>
      </c>
      <c r="S113" s="38">
        <f t="shared" si="29"/>
        <v>0</v>
      </c>
      <c r="T113" s="39">
        <f>IF(OR(E113="QS",B113=""),0,
VLOOKUP($S113,附表3_火險100RP颱洪非比例層調整係數!$B:$AF,MATCH($D113&amp;"a",附表3_火險100RP颱洪非比例層調整係數!$1:$1,0)-1,FALSE)
-IF($R113-1&lt;=0,0,VLOOKUP($R113-1,附表3_火險100RP颱洪非比例層調整係數!$B:$AF,MATCH($D113&amp;"a",附表3_火險100RP颱洪非比例層調整係數!$1:$1,0)-1,FALSE))
-VLOOKUP($S113,附表3_火險100RP颱洪非比例層調整係數!$B:$AF,MATCH($D113,附表3_火險100RP颱洪非比例層調整係數!$1:$1,0)-1,FALSE)*(S113/100-M113/G113)*100
-VLOOKUP($R113,附表3_火險100RP颱洪非比例層調整係數!$B:$AF,MATCH($D113,附表3_火險100RP颱洪非比例層調整係數!$1:$1,0)-1,FALSE)*(1-(R113/100-L113/G113)*100)
)</f>
        <v>0</v>
      </c>
      <c r="U113" s="39">
        <f>IF(OR(E113="QS",B113=""),0,
IF(C113="F",VLOOKUP($S113,附表3_火險200RP颱洪非比例層調整係數!$B:$AF,MATCH($D113&amp;"a",附表3_火險200RP颱洪非比例層調整係數!$1:$1,0)-1,FALSE)
-IF($R113-1&lt;=0,0,VLOOKUP($R113-1,附表3_火險200RP颱洪非比例層調整係數!$B:$AF,MATCH($D113&amp;"a",附表3_火險200RP颱洪非比例層調整係數!$1:$1,0)-1,FALSE))
-VLOOKUP($S113,附表3_火險200RP颱洪非比例層調整係數!$B:$AF,MATCH($D113,附表3_火險200RP颱洪非比例層調整係數!$1:$1,0)-1,FALSE)*(S113/100-M113/G113)*100
-VLOOKUP($R113,附表3_火險200RP颱洪非比例層調整係數!$B:$AF,MATCH($D113,附表3_火險200RP颱洪非比例層調整係數!$1:$1,0)-1,FALSE)*(1-(R113/100-L113/G113)*100),
IF(C113="E1",VLOOKUP($S113,附表3_工程險200RP颱洪非比例層調整係數!$B$1:$AF$101,MATCH($D113&amp;"a",附表3_工程險200RP颱洪非比例層調整係數!$1:$1,0)-1,FALSE)
-IF($R113-1&lt;=0,0,VLOOKUP($R113-1,附表3_工程險200RP颱洪非比例層調整係數!$B$1:$AF$101,MATCH($D113&amp;"a",附表3_工程險200RP颱洪非比例層調整係數!$1:$1,0)-1,FALSE))
-VLOOKUP($S113,附表3_工程險200RP颱洪非比例層調整係數!$B$1:$AF$101,MATCH($D113,附表3_工程險200RP颱洪非比例層調整係數!$1:$1,0)-1,FALSE)*(S113/100-M113/G113)*100
-VLOOKUP($R113,附表3_工程險200RP颱洪非比例層調整係數!$B$1:$AF$101,MATCH($D113,附表3_工程險200RP颱洪非比例層調整係數!$1:$1,0)-1,FALSE)*(1-(R113/100-L113/G113)*100),
IF(C113="E2",VLOOKUP($S113,附表3_工程險200RP颱洪非比例層調整係數!$B$111:$AF$211,MATCH($D113&amp;"a",附表3_工程險200RP颱洪非比例層調整係數!$1:$1,0)-1,FALSE)
-IF($R113-1&lt;=0,0,VLOOKUP($R113-1,附表3_工程險200RP颱洪非比例層調整係數!$B$111:$AF$211,MATCH($D113&amp;"a",附表3_工程險200RP颱洪非比例層調整係數!$1:$1,0)-1,FALSE))
-VLOOKUP($S113,附表3_工程險200RP颱洪非比例層調整係數!$B$111:$AF$211,MATCH($D113,附表3_工程險200RP颱洪非比例層調整係數!$1:$1,0)-1,FALSE)*(S113/100-M113/G113)*100
-VLOOKUP($R113,附表3_工程險200RP颱洪非比例層調整係數!$B$111:$AF$211,MATCH($D113,附表3_工程險200RP颱洪非比例層調整係數!$1:$1,0)-1,FALSE)*(1-(R113/100-L113/G113)*100),0))))</f>
        <v>0</v>
      </c>
      <c r="V113" s="40">
        <f t="shared" si="22"/>
        <v>0</v>
      </c>
      <c r="W113" s="40">
        <f t="shared" si="23"/>
        <v>0</v>
      </c>
      <c r="X113" s="40">
        <f t="shared" si="24"/>
        <v>0</v>
      </c>
      <c r="Y113" s="40">
        <f t="shared" si="25"/>
        <v>0</v>
      </c>
    </row>
    <row r="114" spans="1:25" x14ac:dyDescent="0.25">
      <c r="A114" s="32" t="str">
        <f t="shared" si="19"/>
        <v/>
      </c>
      <c r="B114" s="33"/>
      <c r="C114" s="33"/>
      <c r="D114" s="33"/>
      <c r="E114" s="34"/>
      <c r="F114" s="34"/>
      <c r="G114" s="35"/>
      <c r="H114" s="42"/>
      <c r="I114" s="42"/>
      <c r="J114" s="42"/>
      <c r="K114" s="42"/>
      <c r="L114" s="34"/>
      <c r="M114" s="34"/>
      <c r="N114" s="36">
        <f t="shared" si="26"/>
        <v>0</v>
      </c>
      <c r="O114" s="36">
        <f t="shared" si="27"/>
        <v>0</v>
      </c>
      <c r="P114" s="37">
        <f t="shared" si="20"/>
        <v>0</v>
      </c>
      <c r="Q114" s="37">
        <f t="shared" si="21"/>
        <v>0</v>
      </c>
      <c r="R114" s="38">
        <f t="shared" si="28"/>
        <v>0</v>
      </c>
      <c r="S114" s="38">
        <f t="shared" si="29"/>
        <v>0</v>
      </c>
      <c r="T114" s="39">
        <f>IF(OR(E114="QS",B114=""),0,
VLOOKUP($S114,附表3_火險100RP颱洪非比例層調整係數!$B:$AF,MATCH($D114&amp;"a",附表3_火險100RP颱洪非比例層調整係數!$1:$1,0)-1,FALSE)
-IF($R114-1&lt;=0,0,VLOOKUP($R114-1,附表3_火險100RP颱洪非比例層調整係數!$B:$AF,MATCH($D114&amp;"a",附表3_火險100RP颱洪非比例層調整係數!$1:$1,0)-1,FALSE))
-VLOOKUP($S114,附表3_火險100RP颱洪非比例層調整係數!$B:$AF,MATCH($D114,附表3_火險100RP颱洪非比例層調整係數!$1:$1,0)-1,FALSE)*(S114/100-M114/G114)*100
-VLOOKUP($R114,附表3_火險100RP颱洪非比例層調整係數!$B:$AF,MATCH($D114,附表3_火險100RP颱洪非比例層調整係數!$1:$1,0)-1,FALSE)*(1-(R114/100-L114/G114)*100)
)</f>
        <v>0</v>
      </c>
      <c r="U114" s="39">
        <f>IF(OR(E114="QS",B114=""),0,
IF(C114="F",VLOOKUP($S114,附表3_火險200RP颱洪非比例層調整係數!$B:$AF,MATCH($D114&amp;"a",附表3_火險200RP颱洪非比例層調整係數!$1:$1,0)-1,FALSE)
-IF($R114-1&lt;=0,0,VLOOKUP($R114-1,附表3_火險200RP颱洪非比例層調整係數!$B:$AF,MATCH($D114&amp;"a",附表3_火險200RP颱洪非比例層調整係數!$1:$1,0)-1,FALSE))
-VLOOKUP($S114,附表3_火險200RP颱洪非比例層調整係數!$B:$AF,MATCH($D114,附表3_火險200RP颱洪非比例層調整係數!$1:$1,0)-1,FALSE)*(S114/100-M114/G114)*100
-VLOOKUP($R114,附表3_火險200RP颱洪非比例層調整係數!$B:$AF,MATCH($D114,附表3_火險200RP颱洪非比例層調整係數!$1:$1,0)-1,FALSE)*(1-(R114/100-L114/G114)*100),
IF(C114="E1",VLOOKUP($S114,附表3_工程險200RP颱洪非比例層調整係數!$B$1:$AF$101,MATCH($D114&amp;"a",附表3_工程險200RP颱洪非比例層調整係數!$1:$1,0)-1,FALSE)
-IF($R114-1&lt;=0,0,VLOOKUP($R114-1,附表3_工程險200RP颱洪非比例層調整係數!$B$1:$AF$101,MATCH($D114&amp;"a",附表3_工程險200RP颱洪非比例層調整係數!$1:$1,0)-1,FALSE))
-VLOOKUP($S114,附表3_工程險200RP颱洪非比例層調整係數!$B$1:$AF$101,MATCH($D114,附表3_工程險200RP颱洪非比例層調整係數!$1:$1,0)-1,FALSE)*(S114/100-M114/G114)*100
-VLOOKUP($R114,附表3_工程險200RP颱洪非比例層調整係數!$B$1:$AF$101,MATCH($D114,附表3_工程險200RP颱洪非比例層調整係數!$1:$1,0)-1,FALSE)*(1-(R114/100-L114/G114)*100),
IF(C114="E2",VLOOKUP($S114,附表3_工程險200RP颱洪非比例層調整係數!$B$111:$AF$211,MATCH($D114&amp;"a",附表3_工程險200RP颱洪非比例層調整係數!$1:$1,0)-1,FALSE)
-IF($R114-1&lt;=0,0,VLOOKUP($R114-1,附表3_工程險200RP颱洪非比例層調整係數!$B$111:$AF$211,MATCH($D114&amp;"a",附表3_工程險200RP颱洪非比例層調整係數!$1:$1,0)-1,FALSE))
-VLOOKUP($S114,附表3_工程險200RP颱洪非比例層調整係數!$B$111:$AF$211,MATCH($D114,附表3_工程險200RP颱洪非比例層調整係數!$1:$1,0)-1,FALSE)*(S114/100-M114/G114)*100
-VLOOKUP($R114,附表3_工程險200RP颱洪非比例層調整係數!$B$111:$AF$211,MATCH($D114,附表3_工程險200RP颱洪非比例層調整係數!$1:$1,0)-1,FALSE)*(1-(R114/100-L114/G114)*100),0))))</f>
        <v>0</v>
      </c>
      <c r="V114" s="40">
        <f t="shared" si="22"/>
        <v>0</v>
      </c>
      <c r="W114" s="40">
        <f t="shared" si="23"/>
        <v>0</v>
      </c>
      <c r="X114" s="40">
        <f t="shared" si="24"/>
        <v>0</v>
      </c>
      <c r="Y114" s="40">
        <f t="shared" si="25"/>
        <v>0</v>
      </c>
    </row>
    <row r="115" spans="1:25" x14ac:dyDescent="0.25">
      <c r="A115" s="32" t="str">
        <f t="shared" si="19"/>
        <v/>
      </c>
      <c r="B115" s="33"/>
      <c r="C115" s="33"/>
      <c r="D115" s="33"/>
      <c r="E115" s="34"/>
      <c r="F115" s="34"/>
      <c r="G115" s="35"/>
      <c r="H115" s="42"/>
      <c r="I115" s="42"/>
      <c r="J115" s="42"/>
      <c r="K115" s="42"/>
      <c r="L115" s="34"/>
      <c r="M115" s="34"/>
      <c r="N115" s="36">
        <f t="shared" si="26"/>
        <v>0</v>
      </c>
      <c r="O115" s="36">
        <f t="shared" si="27"/>
        <v>0</v>
      </c>
      <c r="P115" s="37">
        <f t="shared" si="20"/>
        <v>0</v>
      </c>
      <c r="Q115" s="37">
        <f t="shared" si="21"/>
        <v>0</v>
      </c>
      <c r="R115" s="38">
        <f t="shared" si="28"/>
        <v>0</v>
      </c>
      <c r="S115" s="38">
        <f t="shared" si="29"/>
        <v>0</v>
      </c>
      <c r="T115" s="39">
        <f>IF(OR(E115="QS",B115=""),0,
VLOOKUP($S115,附表3_火險100RP颱洪非比例層調整係數!$B:$AF,MATCH($D115&amp;"a",附表3_火險100RP颱洪非比例層調整係數!$1:$1,0)-1,FALSE)
-IF($R115-1&lt;=0,0,VLOOKUP($R115-1,附表3_火險100RP颱洪非比例層調整係數!$B:$AF,MATCH($D115&amp;"a",附表3_火險100RP颱洪非比例層調整係數!$1:$1,0)-1,FALSE))
-VLOOKUP($S115,附表3_火險100RP颱洪非比例層調整係數!$B:$AF,MATCH($D115,附表3_火險100RP颱洪非比例層調整係數!$1:$1,0)-1,FALSE)*(S115/100-M115/G115)*100
-VLOOKUP($R115,附表3_火險100RP颱洪非比例層調整係數!$B:$AF,MATCH($D115,附表3_火險100RP颱洪非比例層調整係數!$1:$1,0)-1,FALSE)*(1-(R115/100-L115/G115)*100)
)</f>
        <v>0</v>
      </c>
      <c r="U115" s="39">
        <f>IF(OR(E115="QS",B115=""),0,
IF(C115="F",VLOOKUP($S115,附表3_火險200RP颱洪非比例層調整係數!$B:$AF,MATCH($D115&amp;"a",附表3_火險200RP颱洪非比例層調整係數!$1:$1,0)-1,FALSE)
-IF($R115-1&lt;=0,0,VLOOKUP($R115-1,附表3_火險200RP颱洪非比例層調整係數!$B:$AF,MATCH($D115&amp;"a",附表3_火險200RP颱洪非比例層調整係數!$1:$1,0)-1,FALSE))
-VLOOKUP($S115,附表3_火險200RP颱洪非比例層調整係數!$B:$AF,MATCH($D115,附表3_火險200RP颱洪非比例層調整係數!$1:$1,0)-1,FALSE)*(S115/100-M115/G115)*100
-VLOOKUP($R115,附表3_火險200RP颱洪非比例層調整係數!$B:$AF,MATCH($D115,附表3_火險200RP颱洪非比例層調整係數!$1:$1,0)-1,FALSE)*(1-(R115/100-L115/G115)*100),
IF(C115="E1",VLOOKUP($S115,附表3_工程險200RP颱洪非比例層調整係數!$B$1:$AF$101,MATCH($D115&amp;"a",附表3_工程險200RP颱洪非比例層調整係數!$1:$1,0)-1,FALSE)
-IF($R115-1&lt;=0,0,VLOOKUP($R115-1,附表3_工程險200RP颱洪非比例層調整係數!$B$1:$AF$101,MATCH($D115&amp;"a",附表3_工程險200RP颱洪非比例層調整係數!$1:$1,0)-1,FALSE))
-VLOOKUP($S115,附表3_工程險200RP颱洪非比例層調整係數!$B$1:$AF$101,MATCH($D115,附表3_工程險200RP颱洪非比例層調整係數!$1:$1,0)-1,FALSE)*(S115/100-M115/G115)*100
-VLOOKUP($R115,附表3_工程險200RP颱洪非比例層調整係數!$B$1:$AF$101,MATCH($D115,附表3_工程險200RP颱洪非比例層調整係數!$1:$1,0)-1,FALSE)*(1-(R115/100-L115/G115)*100),
IF(C115="E2",VLOOKUP($S115,附表3_工程險200RP颱洪非比例層調整係數!$B$111:$AF$211,MATCH($D115&amp;"a",附表3_工程險200RP颱洪非比例層調整係數!$1:$1,0)-1,FALSE)
-IF($R115-1&lt;=0,0,VLOOKUP($R115-1,附表3_工程險200RP颱洪非比例層調整係數!$B$111:$AF$211,MATCH($D115&amp;"a",附表3_工程險200RP颱洪非比例層調整係數!$1:$1,0)-1,FALSE))
-VLOOKUP($S115,附表3_工程險200RP颱洪非比例層調整係數!$B$111:$AF$211,MATCH($D115,附表3_工程險200RP颱洪非比例層調整係數!$1:$1,0)-1,FALSE)*(S115/100-M115/G115)*100
-VLOOKUP($R115,附表3_工程險200RP颱洪非比例層調整係數!$B$111:$AF$211,MATCH($D115,附表3_工程險200RP颱洪非比例層調整係數!$1:$1,0)-1,FALSE)*(1-(R115/100-L115/G115)*100),0))))</f>
        <v>0</v>
      </c>
      <c r="V115" s="40">
        <f t="shared" si="22"/>
        <v>0</v>
      </c>
      <c r="W115" s="40">
        <f t="shared" si="23"/>
        <v>0</v>
      </c>
      <c r="X115" s="40">
        <f t="shared" si="24"/>
        <v>0</v>
      </c>
      <c r="Y115" s="40">
        <f t="shared" si="25"/>
        <v>0</v>
      </c>
    </row>
    <row r="116" spans="1:25" x14ac:dyDescent="0.25">
      <c r="A116" s="32" t="str">
        <f t="shared" si="19"/>
        <v/>
      </c>
      <c r="B116" s="33"/>
      <c r="C116" s="33"/>
      <c r="D116" s="33"/>
      <c r="E116" s="34"/>
      <c r="F116" s="34"/>
      <c r="G116" s="35"/>
      <c r="H116" s="42"/>
      <c r="I116" s="42"/>
      <c r="J116" s="42"/>
      <c r="K116" s="42"/>
      <c r="L116" s="34"/>
      <c r="M116" s="34"/>
      <c r="N116" s="36">
        <f t="shared" si="26"/>
        <v>0</v>
      </c>
      <c r="O116" s="36">
        <f t="shared" si="27"/>
        <v>0</v>
      </c>
      <c r="P116" s="37">
        <f t="shared" si="20"/>
        <v>0</v>
      </c>
      <c r="Q116" s="37">
        <f t="shared" si="21"/>
        <v>0</v>
      </c>
      <c r="R116" s="38">
        <f t="shared" si="28"/>
        <v>0</v>
      </c>
      <c r="S116" s="38">
        <f t="shared" si="29"/>
        <v>0</v>
      </c>
      <c r="T116" s="39">
        <f>IF(OR(E116="QS",B116=""),0,
VLOOKUP($S116,附表3_火險100RP颱洪非比例層調整係數!$B:$AF,MATCH($D116&amp;"a",附表3_火險100RP颱洪非比例層調整係數!$1:$1,0)-1,FALSE)
-IF($R116-1&lt;=0,0,VLOOKUP($R116-1,附表3_火險100RP颱洪非比例層調整係數!$B:$AF,MATCH($D116&amp;"a",附表3_火險100RP颱洪非比例層調整係數!$1:$1,0)-1,FALSE))
-VLOOKUP($S116,附表3_火險100RP颱洪非比例層調整係數!$B:$AF,MATCH($D116,附表3_火險100RP颱洪非比例層調整係數!$1:$1,0)-1,FALSE)*(S116/100-M116/G116)*100
-VLOOKUP($R116,附表3_火險100RP颱洪非比例層調整係數!$B:$AF,MATCH($D116,附表3_火險100RP颱洪非比例層調整係數!$1:$1,0)-1,FALSE)*(1-(R116/100-L116/G116)*100)
)</f>
        <v>0</v>
      </c>
      <c r="U116" s="39">
        <f>IF(OR(E116="QS",B116=""),0,
IF(C116="F",VLOOKUP($S116,附表3_火險200RP颱洪非比例層調整係數!$B:$AF,MATCH($D116&amp;"a",附表3_火險200RP颱洪非比例層調整係數!$1:$1,0)-1,FALSE)
-IF($R116-1&lt;=0,0,VLOOKUP($R116-1,附表3_火險200RP颱洪非比例層調整係數!$B:$AF,MATCH($D116&amp;"a",附表3_火險200RP颱洪非比例層調整係數!$1:$1,0)-1,FALSE))
-VLOOKUP($S116,附表3_火險200RP颱洪非比例層調整係數!$B:$AF,MATCH($D116,附表3_火險200RP颱洪非比例層調整係數!$1:$1,0)-1,FALSE)*(S116/100-M116/G116)*100
-VLOOKUP($R116,附表3_火險200RP颱洪非比例層調整係數!$B:$AF,MATCH($D116,附表3_火險200RP颱洪非比例層調整係數!$1:$1,0)-1,FALSE)*(1-(R116/100-L116/G116)*100),
IF(C116="E1",VLOOKUP($S116,附表3_工程險200RP颱洪非比例層調整係數!$B$1:$AF$101,MATCH($D116&amp;"a",附表3_工程險200RP颱洪非比例層調整係數!$1:$1,0)-1,FALSE)
-IF($R116-1&lt;=0,0,VLOOKUP($R116-1,附表3_工程險200RP颱洪非比例層調整係數!$B$1:$AF$101,MATCH($D116&amp;"a",附表3_工程險200RP颱洪非比例層調整係數!$1:$1,0)-1,FALSE))
-VLOOKUP($S116,附表3_工程險200RP颱洪非比例層調整係數!$B$1:$AF$101,MATCH($D116,附表3_工程險200RP颱洪非比例層調整係數!$1:$1,0)-1,FALSE)*(S116/100-M116/G116)*100
-VLOOKUP($R116,附表3_工程險200RP颱洪非比例層調整係數!$B$1:$AF$101,MATCH($D116,附表3_工程險200RP颱洪非比例層調整係數!$1:$1,0)-1,FALSE)*(1-(R116/100-L116/G116)*100),
IF(C116="E2",VLOOKUP($S116,附表3_工程險200RP颱洪非比例層調整係數!$B$111:$AF$211,MATCH($D116&amp;"a",附表3_工程險200RP颱洪非比例層調整係數!$1:$1,0)-1,FALSE)
-IF($R116-1&lt;=0,0,VLOOKUP($R116-1,附表3_工程險200RP颱洪非比例層調整係數!$B$111:$AF$211,MATCH($D116&amp;"a",附表3_工程險200RP颱洪非比例層調整係數!$1:$1,0)-1,FALSE))
-VLOOKUP($S116,附表3_工程險200RP颱洪非比例層調整係數!$B$111:$AF$211,MATCH($D116,附表3_工程險200RP颱洪非比例層調整係數!$1:$1,0)-1,FALSE)*(S116/100-M116/G116)*100
-VLOOKUP($R116,附表3_工程險200RP颱洪非比例層調整係數!$B$111:$AF$211,MATCH($D116,附表3_工程險200RP颱洪非比例層調整係數!$1:$1,0)-1,FALSE)*(1-(R116/100-L116/G116)*100),0))))</f>
        <v>0</v>
      </c>
      <c r="V116" s="40">
        <f t="shared" si="22"/>
        <v>0</v>
      </c>
      <c r="W116" s="40">
        <f t="shared" si="23"/>
        <v>0</v>
      </c>
      <c r="X116" s="40">
        <f t="shared" si="24"/>
        <v>0</v>
      </c>
      <c r="Y116" s="40">
        <f t="shared" si="25"/>
        <v>0</v>
      </c>
    </row>
    <row r="117" spans="1:25" x14ac:dyDescent="0.25">
      <c r="A117" s="32" t="str">
        <f t="shared" si="19"/>
        <v/>
      </c>
      <c r="B117" s="33"/>
      <c r="C117" s="33"/>
      <c r="D117" s="33"/>
      <c r="E117" s="34"/>
      <c r="F117" s="34"/>
      <c r="G117" s="35"/>
      <c r="H117" s="42"/>
      <c r="I117" s="42"/>
      <c r="J117" s="42"/>
      <c r="K117" s="42"/>
      <c r="L117" s="34"/>
      <c r="M117" s="34"/>
      <c r="N117" s="36">
        <f t="shared" si="26"/>
        <v>0</v>
      </c>
      <c r="O117" s="36">
        <f t="shared" si="27"/>
        <v>0</v>
      </c>
      <c r="P117" s="37">
        <f t="shared" si="20"/>
        <v>0</v>
      </c>
      <c r="Q117" s="37">
        <f t="shared" si="21"/>
        <v>0</v>
      </c>
      <c r="R117" s="38">
        <f t="shared" si="28"/>
        <v>0</v>
      </c>
      <c r="S117" s="38">
        <f t="shared" si="29"/>
        <v>0</v>
      </c>
      <c r="T117" s="39">
        <f>IF(OR(E117="QS",B117=""),0,
VLOOKUP($S117,附表3_火險100RP颱洪非比例層調整係數!$B:$AF,MATCH($D117&amp;"a",附表3_火險100RP颱洪非比例層調整係數!$1:$1,0)-1,FALSE)
-IF($R117-1&lt;=0,0,VLOOKUP($R117-1,附表3_火險100RP颱洪非比例層調整係數!$B:$AF,MATCH($D117&amp;"a",附表3_火險100RP颱洪非比例層調整係數!$1:$1,0)-1,FALSE))
-VLOOKUP($S117,附表3_火險100RP颱洪非比例層調整係數!$B:$AF,MATCH($D117,附表3_火險100RP颱洪非比例層調整係數!$1:$1,0)-1,FALSE)*(S117/100-M117/G117)*100
-VLOOKUP($R117,附表3_火險100RP颱洪非比例層調整係數!$B:$AF,MATCH($D117,附表3_火險100RP颱洪非比例層調整係數!$1:$1,0)-1,FALSE)*(1-(R117/100-L117/G117)*100)
)</f>
        <v>0</v>
      </c>
      <c r="U117" s="39">
        <f>IF(OR(E117="QS",B117=""),0,
IF(C117="F",VLOOKUP($S117,附表3_火險200RP颱洪非比例層調整係數!$B:$AF,MATCH($D117&amp;"a",附表3_火險200RP颱洪非比例層調整係數!$1:$1,0)-1,FALSE)
-IF($R117-1&lt;=0,0,VLOOKUP($R117-1,附表3_火險200RP颱洪非比例層調整係數!$B:$AF,MATCH($D117&amp;"a",附表3_火險200RP颱洪非比例層調整係數!$1:$1,0)-1,FALSE))
-VLOOKUP($S117,附表3_火險200RP颱洪非比例層調整係數!$B:$AF,MATCH($D117,附表3_火險200RP颱洪非比例層調整係數!$1:$1,0)-1,FALSE)*(S117/100-M117/G117)*100
-VLOOKUP($R117,附表3_火險200RP颱洪非比例層調整係數!$B:$AF,MATCH($D117,附表3_火險200RP颱洪非比例層調整係數!$1:$1,0)-1,FALSE)*(1-(R117/100-L117/G117)*100),
IF(C117="E1",VLOOKUP($S117,附表3_工程險200RP颱洪非比例層調整係數!$B$1:$AF$101,MATCH($D117&amp;"a",附表3_工程險200RP颱洪非比例層調整係數!$1:$1,0)-1,FALSE)
-IF($R117-1&lt;=0,0,VLOOKUP($R117-1,附表3_工程險200RP颱洪非比例層調整係數!$B$1:$AF$101,MATCH($D117&amp;"a",附表3_工程險200RP颱洪非比例層調整係數!$1:$1,0)-1,FALSE))
-VLOOKUP($S117,附表3_工程險200RP颱洪非比例層調整係數!$B$1:$AF$101,MATCH($D117,附表3_工程險200RP颱洪非比例層調整係數!$1:$1,0)-1,FALSE)*(S117/100-M117/G117)*100
-VLOOKUP($R117,附表3_工程險200RP颱洪非比例層調整係數!$B$1:$AF$101,MATCH($D117,附表3_工程險200RP颱洪非比例層調整係數!$1:$1,0)-1,FALSE)*(1-(R117/100-L117/G117)*100),
IF(C117="E2",VLOOKUP($S117,附表3_工程險200RP颱洪非比例層調整係數!$B$111:$AF$211,MATCH($D117&amp;"a",附表3_工程險200RP颱洪非比例層調整係數!$1:$1,0)-1,FALSE)
-IF($R117-1&lt;=0,0,VLOOKUP($R117-1,附表3_工程險200RP颱洪非比例層調整係數!$B$111:$AF$211,MATCH($D117&amp;"a",附表3_工程險200RP颱洪非比例層調整係數!$1:$1,0)-1,FALSE))
-VLOOKUP($S117,附表3_工程險200RP颱洪非比例層調整係數!$B$111:$AF$211,MATCH($D117,附表3_工程險200RP颱洪非比例層調整係數!$1:$1,0)-1,FALSE)*(S117/100-M117/G117)*100
-VLOOKUP($R117,附表3_工程險200RP颱洪非比例層調整係數!$B$111:$AF$211,MATCH($D117,附表3_工程險200RP颱洪非比例層調整係數!$1:$1,0)-1,FALSE)*(1-(R117/100-L117/G117)*100),0))))</f>
        <v>0</v>
      </c>
      <c r="V117" s="40">
        <f t="shared" si="22"/>
        <v>0</v>
      </c>
      <c r="W117" s="40">
        <f t="shared" si="23"/>
        <v>0</v>
      </c>
      <c r="X117" s="40">
        <f t="shared" si="24"/>
        <v>0</v>
      </c>
      <c r="Y117" s="40">
        <f t="shared" si="25"/>
        <v>0</v>
      </c>
    </row>
    <row r="118" spans="1:25" x14ac:dyDescent="0.25">
      <c r="A118" s="32" t="str">
        <f t="shared" si="19"/>
        <v/>
      </c>
      <c r="B118" s="33"/>
      <c r="C118" s="33"/>
      <c r="D118" s="33"/>
      <c r="E118" s="34"/>
      <c r="F118" s="34"/>
      <c r="G118" s="35"/>
      <c r="H118" s="42"/>
      <c r="I118" s="42"/>
      <c r="J118" s="42"/>
      <c r="K118" s="42"/>
      <c r="L118" s="34"/>
      <c r="M118" s="34"/>
      <c r="N118" s="36">
        <f t="shared" si="26"/>
        <v>0</v>
      </c>
      <c r="O118" s="36">
        <f t="shared" si="27"/>
        <v>0</v>
      </c>
      <c r="P118" s="37">
        <f t="shared" si="20"/>
        <v>0</v>
      </c>
      <c r="Q118" s="37">
        <f t="shared" si="21"/>
        <v>0</v>
      </c>
      <c r="R118" s="38">
        <f t="shared" si="28"/>
        <v>0</v>
      </c>
      <c r="S118" s="38">
        <f t="shared" si="29"/>
        <v>0</v>
      </c>
      <c r="T118" s="39">
        <f>IF(OR(E118="QS",B118=""),0,
VLOOKUP($S118,附表3_火險100RP颱洪非比例層調整係數!$B:$AF,MATCH($D118&amp;"a",附表3_火險100RP颱洪非比例層調整係數!$1:$1,0)-1,FALSE)
-IF($R118-1&lt;=0,0,VLOOKUP($R118-1,附表3_火險100RP颱洪非比例層調整係數!$B:$AF,MATCH($D118&amp;"a",附表3_火險100RP颱洪非比例層調整係數!$1:$1,0)-1,FALSE))
-VLOOKUP($S118,附表3_火險100RP颱洪非比例層調整係數!$B:$AF,MATCH($D118,附表3_火險100RP颱洪非比例層調整係數!$1:$1,0)-1,FALSE)*(S118/100-M118/G118)*100
-VLOOKUP($R118,附表3_火險100RP颱洪非比例層調整係數!$B:$AF,MATCH($D118,附表3_火險100RP颱洪非比例層調整係數!$1:$1,0)-1,FALSE)*(1-(R118/100-L118/G118)*100)
)</f>
        <v>0</v>
      </c>
      <c r="U118" s="39">
        <f>IF(OR(E118="QS",B118=""),0,
IF(C118="F",VLOOKUP($S118,附表3_火險200RP颱洪非比例層調整係數!$B:$AF,MATCH($D118&amp;"a",附表3_火險200RP颱洪非比例層調整係數!$1:$1,0)-1,FALSE)
-IF($R118-1&lt;=0,0,VLOOKUP($R118-1,附表3_火險200RP颱洪非比例層調整係數!$B:$AF,MATCH($D118&amp;"a",附表3_火險200RP颱洪非比例層調整係數!$1:$1,0)-1,FALSE))
-VLOOKUP($S118,附表3_火險200RP颱洪非比例層調整係數!$B:$AF,MATCH($D118,附表3_火險200RP颱洪非比例層調整係數!$1:$1,0)-1,FALSE)*(S118/100-M118/G118)*100
-VLOOKUP($R118,附表3_火險200RP颱洪非比例層調整係數!$B:$AF,MATCH($D118,附表3_火險200RP颱洪非比例層調整係數!$1:$1,0)-1,FALSE)*(1-(R118/100-L118/G118)*100),
IF(C118="E1",VLOOKUP($S118,附表3_工程險200RP颱洪非比例層調整係數!$B$1:$AF$101,MATCH($D118&amp;"a",附表3_工程險200RP颱洪非比例層調整係數!$1:$1,0)-1,FALSE)
-IF($R118-1&lt;=0,0,VLOOKUP($R118-1,附表3_工程險200RP颱洪非比例層調整係數!$B$1:$AF$101,MATCH($D118&amp;"a",附表3_工程險200RP颱洪非比例層調整係數!$1:$1,0)-1,FALSE))
-VLOOKUP($S118,附表3_工程險200RP颱洪非比例層調整係數!$B$1:$AF$101,MATCH($D118,附表3_工程險200RP颱洪非比例層調整係數!$1:$1,0)-1,FALSE)*(S118/100-M118/G118)*100
-VLOOKUP($R118,附表3_工程險200RP颱洪非比例層調整係數!$B$1:$AF$101,MATCH($D118,附表3_工程險200RP颱洪非比例層調整係數!$1:$1,0)-1,FALSE)*(1-(R118/100-L118/G118)*100),
IF(C118="E2",VLOOKUP($S118,附表3_工程險200RP颱洪非比例層調整係數!$B$111:$AF$211,MATCH($D118&amp;"a",附表3_工程險200RP颱洪非比例層調整係數!$1:$1,0)-1,FALSE)
-IF($R118-1&lt;=0,0,VLOOKUP($R118-1,附表3_工程險200RP颱洪非比例層調整係數!$B$111:$AF$211,MATCH($D118&amp;"a",附表3_工程險200RP颱洪非比例層調整係數!$1:$1,0)-1,FALSE))
-VLOOKUP($S118,附表3_工程險200RP颱洪非比例層調整係數!$B$111:$AF$211,MATCH($D118,附表3_工程險200RP颱洪非比例層調整係數!$1:$1,0)-1,FALSE)*(S118/100-M118/G118)*100
-VLOOKUP($R118,附表3_工程險200RP颱洪非比例層調整係數!$B$111:$AF$211,MATCH($D118,附表3_工程險200RP颱洪非比例層調整係數!$1:$1,0)-1,FALSE)*(1-(R118/100-L118/G118)*100),0))))</f>
        <v>0</v>
      </c>
      <c r="V118" s="40">
        <f t="shared" si="22"/>
        <v>0</v>
      </c>
      <c r="W118" s="40">
        <f t="shared" si="23"/>
        <v>0</v>
      </c>
      <c r="X118" s="40">
        <f t="shared" si="24"/>
        <v>0</v>
      </c>
      <c r="Y118" s="40">
        <f t="shared" si="25"/>
        <v>0</v>
      </c>
    </row>
    <row r="119" spans="1:25" x14ac:dyDescent="0.25">
      <c r="A119" s="32" t="str">
        <f t="shared" si="19"/>
        <v/>
      </c>
      <c r="B119" s="33"/>
      <c r="C119" s="33"/>
      <c r="D119" s="33"/>
      <c r="E119" s="34"/>
      <c r="F119" s="34"/>
      <c r="G119" s="35"/>
      <c r="H119" s="42"/>
      <c r="I119" s="42"/>
      <c r="J119" s="42"/>
      <c r="K119" s="42"/>
      <c r="L119" s="34"/>
      <c r="M119" s="34"/>
      <c r="N119" s="36">
        <f t="shared" si="26"/>
        <v>0</v>
      </c>
      <c r="O119" s="36">
        <f t="shared" si="27"/>
        <v>0</v>
      </c>
      <c r="P119" s="37">
        <f t="shared" si="20"/>
        <v>0</v>
      </c>
      <c r="Q119" s="37">
        <f t="shared" si="21"/>
        <v>0</v>
      </c>
      <c r="R119" s="38">
        <f t="shared" si="28"/>
        <v>0</v>
      </c>
      <c r="S119" s="38">
        <f t="shared" si="29"/>
        <v>0</v>
      </c>
      <c r="T119" s="39">
        <f>IF(OR(E119="QS",B119=""),0,
VLOOKUP($S119,附表3_火險100RP颱洪非比例層調整係數!$B:$AF,MATCH($D119&amp;"a",附表3_火險100RP颱洪非比例層調整係數!$1:$1,0)-1,FALSE)
-IF($R119-1&lt;=0,0,VLOOKUP($R119-1,附表3_火險100RP颱洪非比例層調整係數!$B:$AF,MATCH($D119&amp;"a",附表3_火險100RP颱洪非比例層調整係數!$1:$1,0)-1,FALSE))
-VLOOKUP($S119,附表3_火險100RP颱洪非比例層調整係數!$B:$AF,MATCH($D119,附表3_火險100RP颱洪非比例層調整係數!$1:$1,0)-1,FALSE)*(S119/100-M119/G119)*100
-VLOOKUP($R119,附表3_火險100RP颱洪非比例層調整係數!$B:$AF,MATCH($D119,附表3_火險100RP颱洪非比例層調整係數!$1:$1,0)-1,FALSE)*(1-(R119/100-L119/G119)*100)
)</f>
        <v>0</v>
      </c>
      <c r="U119" s="39">
        <f>IF(OR(E119="QS",B119=""),0,
IF(C119="F",VLOOKUP($S119,附表3_火險200RP颱洪非比例層調整係數!$B:$AF,MATCH($D119&amp;"a",附表3_火險200RP颱洪非比例層調整係數!$1:$1,0)-1,FALSE)
-IF($R119-1&lt;=0,0,VLOOKUP($R119-1,附表3_火險200RP颱洪非比例層調整係數!$B:$AF,MATCH($D119&amp;"a",附表3_火險200RP颱洪非比例層調整係數!$1:$1,0)-1,FALSE))
-VLOOKUP($S119,附表3_火險200RP颱洪非比例層調整係數!$B:$AF,MATCH($D119,附表3_火險200RP颱洪非比例層調整係數!$1:$1,0)-1,FALSE)*(S119/100-M119/G119)*100
-VLOOKUP($R119,附表3_火險200RP颱洪非比例層調整係數!$B:$AF,MATCH($D119,附表3_火險200RP颱洪非比例層調整係數!$1:$1,0)-1,FALSE)*(1-(R119/100-L119/G119)*100),
IF(C119="E1",VLOOKUP($S119,附表3_工程險200RP颱洪非比例層調整係數!$B$1:$AF$101,MATCH($D119&amp;"a",附表3_工程險200RP颱洪非比例層調整係數!$1:$1,0)-1,FALSE)
-IF($R119-1&lt;=0,0,VLOOKUP($R119-1,附表3_工程險200RP颱洪非比例層調整係數!$B$1:$AF$101,MATCH($D119&amp;"a",附表3_工程險200RP颱洪非比例層調整係數!$1:$1,0)-1,FALSE))
-VLOOKUP($S119,附表3_工程險200RP颱洪非比例層調整係數!$B$1:$AF$101,MATCH($D119,附表3_工程險200RP颱洪非比例層調整係數!$1:$1,0)-1,FALSE)*(S119/100-M119/G119)*100
-VLOOKUP($R119,附表3_工程險200RP颱洪非比例層調整係數!$B$1:$AF$101,MATCH($D119,附表3_工程險200RP颱洪非比例層調整係數!$1:$1,0)-1,FALSE)*(1-(R119/100-L119/G119)*100),
IF(C119="E2",VLOOKUP($S119,附表3_工程險200RP颱洪非比例層調整係數!$B$111:$AF$211,MATCH($D119&amp;"a",附表3_工程險200RP颱洪非比例層調整係數!$1:$1,0)-1,FALSE)
-IF($R119-1&lt;=0,0,VLOOKUP($R119-1,附表3_工程險200RP颱洪非比例層調整係數!$B$111:$AF$211,MATCH($D119&amp;"a",附表3_工程險200RP颱洪非比例層調整係數!$1:$1,0)-1,FALSE))
-VLOOKUP($S119,附表3_工程險200RP颱洪非比例層調整係數!$B$111:$AF$211,MATCH($D119,附表3_工程險200RP颱洪非比例層調整係數!$1:$1,0)-1,FALSE)*(S119/100-M119/G119)*100
-VLOOKUP($R119,附表3_工程險200RP颱洪非比例層調整係數!$B$111:$AF$211,MATCH($D119,附表3_工程險200RP颱洪非比例層調整係數!$1:$1,0)-1,FALSE)*(1-(R119/100-L119/G119)*100),0))))</f>
        <v>0</v>
      </c>
      <c r="V119" s="40">
        <f t="shared" si="22"/>
        <v>0</v>
      </c>
      <c r="W119" s="40">
        <f t="shared" si="23"/>
        <v>0</v>
      </c>
      <c r="X119" s="40">
        <f t="shared" si="24"/>
        <v>0</v>
      </c>
      <c r="Y119" s="40">
        <f t="shared" si="25"/>
        <v>0</v>
      </c>
    </row>
    <row r="120" spans="1:25" x14ac:dyDescent="0.25">
      <c r="A120" s="32" t="str">
        <f t="shared" si="19"/>
        <v/>
      </c>
      <c r="B120" s="33"/>
      <c r="C120" s="33"/>
      <c r="D120" s="33"/>
      <c r="E120" s="34"/>
      <c r="F120" s="34"/>
      <c r="G120" s="35"/>
      <c r="H120" s="42"/>
      <c r="I120" s="42"/>
      <c r="J120" s="42"/>
      <c r="K120" s="42"/>
      <c r="L120" s="34"/>
      <c r="M120" s="34"/>
      <c r="N120" s="36">
        <f t="shared" si="26"/>
        <v>0</v>
      </c>
      <c r="O120" s="36">
        <f t="shared" si="27"/>
        <v>0</v>
      </c>
      <c r="P120" s="37">
        <f t="shared" si="20"/>
        <v>0</v>
      </c>
      <c r="Q120" s="37">
        <f t="shared" si="21"/>
        <v>0</v>
      </c>
      <c r="R120" s="38">
        <f t="shared" si="28"/>
        <v>0</v>
      </c>
      <c r="S120" s="38">
        <f t="shared" si="29"/>
        <v>0</v>
      </c>
      <c r="T120" s="39">
        <f>IF(OR(E120="QS",B120=""),0,
VLOOKUP($S120,附表3_火險100RP颱洪非比例層調整係數!$B:$AF,MATCH($D120&amp;"a",附表3_火險100RP颱洪非比例層調整係數!$1:$1,0)-1,FALSE)
-IF($R120-1&lt;=0,0,VLOOKUP($R120-1,附表3_火險100RP颱洪非比例層調整係數!$B:$AF,MATCH($D120&amp;"a",附表3_火險100RP颱洪非比例層調整係數!$1:$1,0)-1,FALSE))
-VLOOKUP($S120,附表3_火險100RP颱洪非比例層調整係數!$B:$AF,MATCH($D120,附表3_火險100RP颱洪非比例層調整係數!$1:$1,0)-1,FALSE)*(S120/100-M120/G120)*100
-VLOOKUP($R120,附表3_火險100RP颱洪非比例層調整係數!$B:$AF,MATCH($D120,附表3_火險100RP颱洪非比例層調整係數!$1:$1,0)-1,FALSE)*(1-(R120/100-L120/G120)*100)
)</f>
        <v>0</v>
      </c>
      <c r="U120" s="39">
        <f>IF(OR(E120="QS",B120=""),0,
IF(C120="F",VLOOKUP($S120,附表3_火險200RP颱洪非比例層調整係數!$B:$AF,MATCH($D120&amp;"a",附表3_火險200RP颱洪非比例層調整係數!$1:$1,0)-1,FALSE)
-IF($R120-1&lt;=0,0,VLOOKUP($R120-1,附表3_火險200RP颱洪非比例層調整係數!$B:$AF,MATCH($D120&amp;"a",附表3_火險200RP颱洪非比例層調整係數!$1:$1,0)-1,FALSE))
-VLOOKUP($S120,附表3_火險200RP颱洪非比例層調整係數!$B:$AF,MATCH($D120,附表3_火險200RP颱洪非比例層調整係數!$1:$1,0)-1,FALSE)*(S120/100-M120/G120)*100
-VLOOKUP($R120,附表3_火險200RP颱洪非比例層調整係數!$B:$AF,MATCH($D120,附表3_火險200RP颱洪非比例層調整係數!$1:$1,0)-1,FALSE)*(1-(R120/100-L120/G120)*100),
IF(C120="E1",VLOOKUP($S120,附表3_工程險200RP颱洪非比例層調整係數!$B$1:$AF$101,MATCH($D120&amp;"a",附表3_工程險200RP颱洪非比例層調整係數!$1:$1,0)-1,FALSE)
-IF($R120-1&lt;=0,0,VLOOKUP($R120-1,附表3_工程險200RP颱洪非比例層調整係數!$B$1:$AF$101,MATCH($D120&amp;"a",附表3_工程險200RP颱洪非比例層調整係數!$1:$1,0)-1,FALSE))
-VLOOKUP($S120,附表3_工程險200RP颱洪非比例層調整係數!$B$1:$AF$101,MATCH($D120,附表3_工程險200RP颱洪非比例層調整係數!$1:$1,0)-1,FALSE)*(S120/100-M120/G120)*100
-VLOOKUP($R120,附表3_工程險200RP颱洪非比例層調整係數!$B$1:$AF$101,MATCH($D120,附表3_工程險200RP颱洪非比例層調整係數!$1:$1,0)-1,FALSE)*(1-(R120/100-L120/G120)*100),
IF(C120="E2",VLOOKUP($S120,附表3_工程險200RP颱洪非比例層調整係數!$B$111:$AF$211,MATCH($D120&amp;"a",附表3_工程險200RP颱洪非比例層調整係數!$1:$1,0)-1,FALSE)
-IF($R120-1&lt;=0,0,VLOOKUP($R120-1,附表3_工程險200RP颱洪非比例層調整係數!$B$111:$AF$211,MATCH($D120&amp;"a",附表3_工程險200RP颱洪非比例層調整係數!$1:$1,0)-1,FALSE))
-VLOOKUP($S120,附表3_工程險200RP颱洪非比例層調整係數!$B$111:$AF$211,MATCH($D120,附表3_工程險200RP颱洪非比例層調整係數!$1:$1,0)-1,FALSE)*(S120/100-M120/G120)*100
-VLOOKUP($R120,附表3_工程險200RP颱洪非比例層調整係數!$B$111:$AF$211,MATCH($D120,附表3_工程險200RP颱洪非比例層調整係數!$1:$1,0)-1,FALSE)*(1-(R120/100-L120/G120)*100),0))))</f>
        <v>0</v>
      </c>
      <c r="V120" s="40">
        <f t="shared" si="22"/>
        <v>0</v>
      </c>
      <c r="W120" s="40">
        <f t="shared" si="23"/>
        <v>0</v>
      </c>
      <c r="X120" s="40">
        <f t="shared" si="24"/>
        <v>0</v>
      </c>
      <c r="Y120" s="40">
        <f t="shared" si="25"/>
        <v>0</v>
      </c>
    </row>
    <row r="121" spans="1:25" x14ac:dyDescent="0.25">
      <c r="A121" s="32" t="str">
        <f t="shared" si="19"/>
        <v/>
      </c>
      <c r="B121" s="33"/>
      <c r="C121" s="33"/>
      <c r="D121" s="33"/>
      <c r="E121" s="34"/>
      <c r="F121" s="34"/>
      <c r="G121" s="35"/>
      <c r="H121" s="42"/>
      <c r="I121" s="42"/>
      <c r="J121" s="42"/>
      <c r="K121" s="42"/>
      <c r="L121" s="34"/>
      <c r="M121" s="34"/>
      <c r="N121" s="36">
        <f t="shared" si="26"/>
        <v>0</v>
      </c>
      <c r="O121" s="36">
        <f t="shared" si="27"/>
        <v>0</v>
      </c>
      <c r="P121" s="37">
        <f t="shared" si="20"/>
        <v>0</v>
      </c>
      <c r="Q121" s="37">
        <f t="shared" si="21"/>
        <v>0</v>
      </c>
      <c r="R121" s="38">
        <f t="shared" si="28"/>
        <v>0</v>
      </c>
      <c r="S121" s="38">
        <f t="shared" si="29"/>
        <v>0</v>
      </c>
      <c r="T121" s="39">
        <f>IF(OR(E121="QS",B121=""),0,
VLOOKUP($S121,附表3_火險100RP颱洪非比例層調整係數!$B:$AF,MATCH($D121&amp;"a",附表3_火險100RP颱洪非比例層調整係數!$1:$1,0)-1,FALSE)
-IF($R121-1&lt;=0,0,VLOOKUP($R121-1,附表3_火險100RP颱洪非比例層調整係數!$B:$AF,MATCH($D121&amp;"a",附表3_火險100RP颱洪非比例層調整係數!$1:$1,0)-1,FALSE))
-VLOOKUP($S121,附表3_火險100RP颱洪非比例層調整係數!$B:$AF,MATCH($D121,附表3_火險100RP颱洪非比例層調整係數!$1:$1,0)-1,FALSE)*(S121/100-M121/G121)*100
-VLOOKUP($R121,附表3_火險100RP颱洪非比例層調整係數!$B:$AF,MATCH($D121,附表3_火險100RP颱洪非比例層調整係數!$1:$1,0)-1,FALSE)*(1-(R121/100-L121/G121)*100)
)</f>
        <v>0</v>
      </c>
      <c r="U121" s="39">
        <f>IF(OR(E121="QS",B121=""),0,
IF(C121="F",VLOOKUP($S121,附表3_火險200RP颱洪非比例層調整係數!$B:$AF,MATCH($D121&amp;"a",附表3_火險200RP颱洪非比例層調整係數!$1:$1,0)-1,FALSE)
-IF($R121-1&lt;=0,0,VLOOKUP($R121-1,附表3_火險200RP颱洪非比例層調整係數!$B:$AF,MATCH($D121&amp;"a",附表3_火險200RP颱洪非比例層調整係數!$1:$1,0)-1,FALSE))
-VLOOKUP($S121,附表3_火險200RP颱洪非比例層調整係數!$B:$AF,MATCH($D121,附表3_火險200RP颱洪非比例層調整係數!$1:$1,0)-1,FALSE)*(S121/100-M121/G121)*100
-VLOOKUP($R121,附表3_火險200RP颱洪非比例層調整係數!$B:$AF,MATCH($D121,附表3_火險200RP颱洪非比例層調整係數!$1:$1,0)-1,FALSE)*(1-(R121/100-L121/G121)*100),
IF(C121="E1",VLOOKUP($S121,附表3_工程險200RP颱洪非比例層調整係數!$B$1:$AF$101,MATCH($D121&amp;"a",附表3_工程險200RP颱洪非比例層調整係數!$1:$1,0)-1,FALSE)
-IF($R121-1&lt;=0,0,VLOOKUP($R121-1,附表3_工程險200RP颱洪非比例層調整係數!$B$1:$AF$101,MATCH($D121&amp;"a",附表3_工程險200RP颱洪非比例層調整係數!$1:$1,0)-1,FALSE))
-VLOOKUP($S121,附表3_工程險200RP颱洪非比例層調整係數!$B$1:$AF$101,MATCH($D121,附表3_工程險200RP颱洪非比例層調整係數!$1:$1,0)-1,FALSE)*(S121/100-M121/G121)*100
-VLOOKUP($R121,附表3_工程險200RP颱洪非比例層調整係數!$B$1:$AF$101,MATCH($D121,附表3_工程險200RP颱洪非比例層調整係數!$1:$1,0)-1,FALSE)*(1-(R121/100-L121/G121)*100),
IF(C121="E2",VLOOKUP($S121,附表3_工程險200RP颱洪非比例層調整係數!$B$111:$AF$211,MATCH($D121&amp;"a",附表3_工程險200RP颱洪非比例層調整係數!$1:$1,0)-1,FALSE)
-IF($R121-1&lt;=0,0,VLOOKUP($R121-1,附表3_工程險200RP颱洪非比例層調整係數!$B$111:$AF$211,MATCH($D121&amp;"a",附表3_工程險200RP颱洪非比例層調整係數!$1:$1,0)-1,FALSE))
-VLOOKUP($S121,附表3_工程險200RP颱洪非比例層調整係數!$B$111:$AF$211,MATCH($D121,附表3_工程險200RP颱洪非比例層調整係數!$1:$1,0)-1,FALSE)*(S121/100-M121/G121)*100
-VLOOKUP($R121,附表3_工程險200RP颱洪非比例層調整係數!$B$111:$AF$211,MATCH($D121,附表3_工程險200RP颱洪非比例層調整係數!$1:$1,0)-1,FALSE)*(1-(R121/100-L121/G121)*100),0))))</f>
        <v>0</v>
      </c>
      <c r="V121" s="40">
        <f t="shared" si="22"/>
        <v>0</v>
      </c>
      <c r="W121" s="40">
        <f t="shared" si="23"/>
        <v>0</v>
      </c>
      <c r="X121" s="40">
        <f t="shared" si="24"/>
        <v>0</v>
      </c>
      <c r="Y121" s="40">
        <f t="shared" si="25"/>
        <v>0</v>
      </c>
    </row>
    <row r="122" spans="1:25" x14ac:dyDescent="0.25">
      <c r="A122" s="32" t="str">
        <f t="shared" si="19"/>
        <v/>
      </c>
      <c r="B122" s="33"/>
      <c r="C122" s="33"/>
      <c r="D122" s="33"/>
      <c r="E122" s="34"/>
      <c r="F122" s="34"/>
      <c r="G122" s="35"/>
      <c r="H122" s="42"/>
      <c r="I122" s="42"/>
      <c r="J122" s="42"/>
      <c r="K122" s="42"/>
      <c r="L122" s="34"/>
      <c r="M122" s="34"/>
      <c r="N122" s="36">
        <f t="shared" si="26"/>
        <v>0</v>
      </c>
      <c r="O122" s="36">
        <f t="shared" si="27"/>
        <v>0</v>
      </c>
      <c r="P122" s="37">
        <f t="shared" si="20"/>
        <v>0</v>
      </c>
      <c r="Q122" s="37">
        <f t="shared" si="21"/>
        <v>0</v>
      </c>
      <c r="R122" s="38">
        <f t="shared" si="28"/>
        <v>0</v>
      </c>
      <c r="S122" s="38">
        <f t="shared" si="29"/>
        <v>0</v>
      </c>
      <c r="T122" s="39">
        <f>IF(OR(E122="QS",B122=""),0,
VLOOKUP($S122,附表3_火險100RP颱洪非比例層調整係數!$B:$AF,MATCH($D122&amp;"a",附表3_火險100RP颱洪非比例層調整係數!$1:$1,0)-1,FALSE)
-IF($R122-1&lt;=0,0,VLOOKUP($R122-1,附表3_火險100RP颱洪非比例層調整係數!$B:$AF,MATCH($D122&amp;"a",附表3_火險100RP颱洪非比例層調整係數!$1:$1,0)-1,FALSE))
-VLOOKUP($S122,附表3_火險100RP颱洪非比例層調整係數!$B:$AF,MATCH($D122,附表3_火險100RP颱洪非比例層調整係數!$1:$1,0)-1,FALSE)*(S122/100-M122/G122)*100
-VLOOKUP($R122,附表3_火險100RP颱洪非比例層調整係數!$B:$AF,MATCH($D122,附表3_火險100RP颱洪非比例層調整係數!$1:$1,0)-1,FALSE)*(1-(R122/100-L122/G122)*100)
)</f>
        <v>0</v>
      </c>
      <c r="U122" s="39">
        <f>IF(OR(E122="QS",B122=""),0,
IF(C122="F",VLOOKUP($S122,附表3_火險200RP颱洪非比例層調整係數!$B:$AF,MATCH($D122&amp;"a",附表3_火險200RP颱洪非比例層調整係數!$1:$1,0)-1,FALSE)
-IF($R122-1&lt;=0,0,VLOOKUP($R122-1,附表3_火險200RP颱洪非比例層調整係數!$B:$AF,MATCH($D122&amp;"a",附表3_火險200RP颱洪非比例層調整係數!$1:$1,0)-1,FALSE))
-VLOOKUP($S122,附表3_火險200RP颱洪非比例層調整係數!$B:$AF,MATCH($D122,附表3_火險200RP颱洪非比例層調整係數!$1:$1,0)-1,FALSE)*(S122/100-M122/G122)*100
-VLOOKUP($R122,附表3_火險200RP颱洪非比例層調整係數!$B:$AF,MATCH($D122,附表3_火險200RP颱洪非比例層調整係數!$1:$1,0)-1,FALSE)*(1-(R122/100-L122/G122)*100),
IF(C122="E1",VLOOKUP($S122,附表3_工程險200RP颱洪非比例層調整係數!$B$1:$AF$101,MATCH($D122&amp;"a",附表3_工程險200RP颱洪非比例層調整係數!$1:$1,0)-1,FALSE)
-IF($R122-1&lt;=0,0,VLOOKUP($R122-1,附表3_工程險200RP颱洪非比例層調整係數!$B$1:$AF$101,MATCH($D122&amp;"a",附表3_工程險200RP颱洪非比例層調整係數!$1:$1,0)-1,FALSE))
-VLOOKUP($S122,附表3_工程險200RP颱洪非比例層調整係數!$B$1:$AF$101,MATCH($D122,附表3_工程險200RP颱洪非比例層調整係數!$1:$1,0)-1,FALSE)*(S122/100-M122/G122)*100
-VLOOKUP($R122,附表3_工程險200RP颱洪非比例層調整係數!$B$1:$AF$101,MATCH($D122,附表3_工程險200RP颱洪非比例層調整係數!$1:$1,0)-1,FALSE)*(1-(R122/100-L122/G122)*100),
IF(C122="E2",VLOOKUP($S122,附表3_工程險200RP颱洪非比例層調整係數!$B$111:$AF$211,MATCH($D122&amp;"a",附表3_工程險200RP颱洪非比例層調整係數!$1:$1,0)-1,FALSE)
-IF($R122-1&lt;=0,0,VLOOKUP($R122-1,附表3_工程險200RP颱洪非比例層調整係數!$B$111:$AF$211,MATCH($D122&amp;"a",附表3_工程險200RP颱洪非比例層調整係數!$1:$1,0)-1,FALSE))
-VLOOKUP($S122,附表3_工程險200RP颱洪非比例層調整係數!$B$111:$AF$211,MATCH($D122,附表3_工程險200RP颱洪非比例層調整係數!$1:$1,0)-1,FALSE)*(S122/100-M122/G122)*100
-VLOOKUP($R122,附表3_工程險200RP颱洪非比例層調整係數!$B$111:$AF$211,MATCH($D122,附表3_工程險200RP颱洪非比例層調整係數!$1:$1,0)-1,FALSE)*(1-(R122/100-L122/G122)*100),0))))</f>
        <v>0</v>
      </c>
      <c r="V122" s="40">
        <f t="shared" si="22"/>
        <v>0</v>
      </c>
      <c r="W122" s="40">
        <f t="shared" si="23"/>
        <v>0</v>
      </c>
      <c r="X122" s="40">
        <f t="shared" si="24"/>
        <v>0</v>
      </c>
      <c r="Y122" s="40">
        <f t="shared" si="25"/>
        <v>0</v>
      </c>
    </row>
    <row r="123" spans="1:25" x14ac:dyDescent="0.25">
      <c r="A123" s="32" t="str">
        <f t="shared" si="19"/>
        <v/>
      </c>
      <c r="B123" s="33"/>
      <c r="C123" s="33"/>
      <c r="D123" s="33"/>
      <c r="E123" s="34"/>
      <c r="F123" s="34"/>
      <c r="G123" s="35"/>
      <c r="H123" s="42"/>
      <c r="I123" s="42"/>
      <c r="J123" s="42"/>
      <c r="K123" s="42"/>
      <c r="L123" s="34"/>
      <c r="M123" s="34"/>
      <c r="N123" s="36">
        <f t="shared" si="26"/>
        <v>0</v>
      </c>
      <c r="O123" s="36">
        <f t="shared" si="27"/>
        <v>0</v>
      </c>
      <c r="P123" s="37">
        <f t="shared" si="20"/>
        <v>0</v>
      </c>
      <c r="Q123" s="37">
        <f t="shared" si="21"/>
        <v>0</v>
      </c>
      <c r="R123" s="38">
        <f t="shared" si="28"/>
        <v>0</v>
      </c>
      <c r="S123" s="38">
        <f t="shared" si="29"/>
        <v>0</v>
      </c>
      <c r="T123" s="39">
        <f>IF(OR(E123="QS",B123=""),0,
VLOOKUP($S123,附表3_火險100RP颱洪非比例層調整係數!$B:$AF,MATCH($D123&amp;"a",附表3_火險100RP颱洪非比例層調整係數!$1:$1,0)-1,FALSE)
-IF($R123-1&lt;=0,0,VLOOKUP($R123-1,附表3_火險100RP颱洪非比例層調整係數!$B:$AF,MATCH($D123&amp;"a",附表3_火險100RP颱洪非比例層調整係數!$1:$1,0)-1,FALSE))
-VLOOKUP($S123,附表3_火險100RP颱洪非比例層調整係數!$B:$AF,MATCH($D123,附表3_火險100RP颱洪非比例層調整係數!$1:$1,0)-1,FALSE)*(S123/100-M123/G123)*100
-VLOOKUP($R123,附表3_火險100RP颱洪非比例層調整係數!$B:$AF,MATCH($D123,附表3_火險100RP颱洪非比例層調整係數!$1:$1,0)-1,FALSE)*(1-(R123/100-L123/G123)*100)
)</f>
        <v>0</v>
      </c>
      <c r="U123" s="39">
        <f>IF(OR(E123="QS",B123=""),0,
IF(C123="F",VLOOKUP($S123,附表3_火險200RP颱洪非比例層調整係數!$B:$AF,MATCH($D123&amp;"a",附表3_火險200RP颱洪非比例層調整係數!$1:$1,0)-1,FALSE)
-IF($R123-1&lt;=0,0,VLOOKUP($R123-1,附表3_火險200RP颱洪非比例層調整係數!$B:$AF,MATCH($D123&amp;"a",附表3_火險200RP颱洪非比例層調整係數!$1:$1,0)-1,FALSE))
-VLOOKUP($S123,附表3_火險200RP颱洪非比例層調整係數!$B:$AF,MATCH($D123,附表3_火險200RP颱洪非比例層調整係數!$1:$1,0)-1,FALSE)*(S123/100-M123/G123)*100
-VLOOKUP($R123,附表3_火險200RP颱洪非比例層調整係數!$B:$AF,MATCH($D123,附表3_火險200RP颱洪非比例層調整係數!$1:$1,0)-1,FALSE)*(1-(R123/100-L123/G123)*100),
IF(C123="E1",VLOOKUP($S123,附表3_工程險200RP颱洪非比例層調整係數!$B$1:$AF$101,MATCH($D123&amp;"a",附表3_工程險200RP颱洪非比例層調整係數!$1:$1,0)-1,FALSE)
-IF($R123-1&lt;=0,0,VLOOKUP($R123-1,附表3_工程險200RP颱洪非比例層調整係數!$B$1:$AF$101,MATCH($D123&amp;"a",附表3_工程險200RP颱洪非比例層調整係數!$1:$1,0)-1,FALSE))
-VLOOKUP($S123,附表3_工程險200RP颱洪非比例層調整係數!$B$1:$AF$101,MATCH($D123,附表3_工程險200RP颱洪非比例層調整係數!$1:$1,0)-1,FALSE)*(S123/100-M123/G123)*100
-VLOOKUP($R123,附表3_工程險200RP颱洪非比例層調整係數!$B$1:$AF$101,MATCH($D123,附表3_工程險200RP颱洪非比例層調整係數!$1:$1,0)-1,FALSE)*(1-(R123/100-L123/G123)*100),
IF(C123="E2",VLOOKUP($S123,附表3_工程險200RP颱洪非比例層調整係數!$B$111:$AF$211,MATCH($D123&amp;"a",附表3_工程險200RP颱洪非比例層調整係數!$1:$1,0)-1,FALSE)
-IF($R123-1&lt;=0,0,VLOOKUP($R123-1,附表3_工程險200RP颱洪非比例層調整係數!$B$111:$AF$211,MATCH($D123&amp;"a",附表3_工程險200RP颱洪非比例層調整係數!$1:$1,0)-1,FALSE))
-VLOOKUP($S123,附表3_工程險200RP颱洪非比例層調整係數!$B$111:$AF$211,MATCH($D123,附表3_工程險200RP颱洪非比例層調整係數!$1:$1,0)-1,FALSE)*(S123/100-M123/G123)*100
-VLOOKUP($R123,附表3_工程險200RP颱洪非比例層調整係數!$B$111:$AF$211,MATCH($D123,附表3_工程險200RP颱洪非比例層調整係數!$1:$1,0)-1,FALSE)*(1-(R123/100-L123/G123)*100),0))))</f>
        <v>0</v>
      </c>
      <c r="V123" s="40">
        <f t="shared" si="22"/>
        <v>0</v>
      </c>
      <c r="W123" s="40">
        <f t="shared" si="23"/>
        <v>0</v>
      </c>
      <c r="X123" s="40">
        <f t="shared" si="24"/>
        <v>0</v>
      </c>
      <c r="Y123" s="40">
        <f t="shared" si="25"/>
        <v>0</v>
      </c>
    </row>
    <row r="124" spans="1:25" x14ac:dyDescent="0.25">
      <c r="A124" s="32" t="str">
        <f t="shared" si="19"/>
        <v/>
      </c>
      <c r="B124" s="33"/>
      <c r="C124" s="33"/>
      <c r="D124" s="33"/>
      <c r="E124" s="34"/>
      <c r="F124" s="34"/>
      <c r="G124" s="35"/>
      <c r="H124" s="42"/>
      <c r="I124" s="42"/>
      <c r="J124" s="42"/>
      <c r="K124" s="42"/>
      <c r="L124" s="34"/>
      <c r="M124" s="34"/>
      <c r="N124" s="36">
        <f t="shared" si="26"/>
        <v>0</v>
      </c>
      <c r="O124" s="36">
        <f t="shared" si="27"/>
        <v>0</v>
      </c>
      <c r="P124" s="37">
        <f t="shared" si="20"/>
        <v>0</v>
      </c>
      <c r="Q124" s="37">
        <f t="shared" si="21"/>
        <v>0</v>
      </c>
      <c r="R124" s="38">
        <f t="shared" si="28"/>
        <v>0</v>
      </c>
      <c r="S124" s="38">
        <f t="shared" si="29"/>
        <v>0</v>
      </c>
      <c r="T124" s="39">
        <f>IF(OR(E124="QS",B124=""),0,
VLOOKUP($S124,附表3_火險100RP颱洪非比例層調整係數!$B:$AF,MATCH($D124&amp;"a",附表3_火險100RP颱洪非比例層調整係數!$1:$1,0)-1,FALSE)
-IF($R124-1&lt;=0,0,VLOOKUP($R124-1,附表3_火險100RP颱洪非比例層調整係數!$B:$AF,MATCH($D124&amp;"a",附表3_火險100RP颱洪非比例層調整係數!$1:$1,0)-1,FALSE))
-VLOOKUP($S124,附表3_火險100RP颱洪非比例層調整係數!$B:$AF,MATCH($D124,附表3_火險100RP颱洪非比例層調整係數!$1:$1,0)-1,FALSE)*(S124/100-M124/G124)*100
-VLOOKUP($R124,附表3_火險100RP颱洪非比例層調整係數!$B:$AF,MATCH($D124,附表3_火險100RP颱洪非比例層調整係數!$1:$1,0)-1,FALSE)*(1-(R124/100-L124/G124)*100)
)</f>
        <v>0</v>
      </c>
      <c r="U124" s="39">
        <f>IF(OR(E124="QS",B124=""),0,
IF(C124="F",VLOOKUP($S124,附表3_火險200RP颱洪非比例層調整係數!$B:$AF,MATCH($D124&amp;"a",附表3_火險200RP颱洪非比例層調整係數!$1:$1,0)-1,FALSE)
-IF($R124-1&lt;=0,0,VLOOKUP($R124-1,附表3_火險200RP颱洪非比例層調整係數!$B:$AF,MATCH($D124&amp;"a",附表3_火險200RP颱洪非比例層調整係數!$1:$1,0)-1,FALSE))
-VLOOKUP($S124,附表3_火險200RP颱洪非比例層調整係數!$B:$AF,MATCH($D124,附表3_火險200RP颱洪非比例層調整係數!$1:$1,0)-1,FALSE)*(S124/100-M124/G124)*100
-VLOOKUP($R124,附表3_火險200RP颱洪非比例層調整係數!$B:$AF,MATCH($D124,附表3_火險200RP颱洪非比例層調整係數!$1:$1,0)-1,FALSE)*(1-(R124/100-L124/G124)*100),
IF(C124="E1",VLOOKUP($S124,附表3_工程險200RP颱洪非比例層調整係數!$B$1:$AF$101,MATCH($D124&amp;"a",附表3_工程險200RP颱洪非比例層調整係數!$1:$1,0)-1,FALSE)
-IF($R124-1&lt;=0,0,VLOOKUP($R124-1,附表3_工程險200RP颱洪非比例層調整係數!$B$1:$AF$101,MATCH($D124&amp;"a",附表3_工程險200RP颱洪非比例層調整係數!$1:$1,0)-1,FALSE))
-VLOOKUP($S124,附表3_工程險200RP颱洪非比例層調整係數!$B$1:$AF$101,MATCH($D124,附表3_工程險200RP颱洪非比例層調整係數!$1:$1,0)-1,FALSE)*(S124/100-M124/G124)*100
-VLOOKUP($R124,附表3_工程險200RP颱洪非比例層調整係數!$B$1:$AF$101,MATCH($D124,附表3_工程險200RP颱洪非比例層調整係數!$1:$1,0)-1,FALSE)*(1-(R124/100-L124/G124)*100),
IF(C124="E2",VLOOKUP($S124,附表3_工程險200RP颱洪非比例層調整係數!$B$111:$AF$211,MATCH($D124&amp;"a",附表3_工程險200RP颱洪非比例層調整係數!$1:$1,0)-1,FALSE)
-IF($R124-1&lt;=0,0,VLOOKUP($R124-1,附表3_工程險200RP颱洪非比例層調整係數!$B$111:$AF$211,MATCH($D124&amp;"a",附表3_工程險200RP颱洪非比例層調整係數!$1:$1,0)-1,FALSE))
-VLOOKUP($S124,附表3_工程險200RP颱洪非比例層調整係數!$B$111:$AF$211,MATCH($D124,附表3_工程險200RP颱洪非比例層調整係數!$1:$1,0)-1,FALSE)*(S124/100-M124/G124)*100
-VLOOKUP($R124,附表3_工程險200RP颱洪非比例層調整係數!$B$111:$AF$211,MATCH($D124,附表3_工程險200RP颱洪非比例層調整係數!$1:$1,0)-1,FALSE)*(1-(R124/100-L124/G124)*100),0))))</f>
        <v>0</v>
      </c>
      <c r="V124" s="40">
        <f t="shared" si="22"/>
        <v>0</v>
      </c>
      <c r="W124" s="40">
        <f t="shared" si="23"/>
        <v>0</v>
      </c>
      <c r="X124" s="40">
        <f t="shared" si="24"/>
        <v>0</v>
      </c>
      <c r="Y124" s="40">
        <f t="shared" si="25"/>
        <v>0</v>
      </c>
    </row>
    <row r="125" spans="1:25" x14ac:dyDescent="0.25">
      <c r="A125" s="32" t="str">
        <f t="shared" si="19"/>
        <v/>
      </c>
      <c r="B125" s="33"/>
      <c r="C125" s="33"/>
      <c r="D125" s="33"/>
      <c r="E125" s="34"/>
      <c r="F125" s="34"/>
      <c r="G125" s="35"/>
      <c r="H125" s="42"/>
      <c r="I125" s="42"/>
      <c r="J125" s="42"/>
      <c r="K125" s="42"/>
      <c r="L125" s="34"/>
      <c r="M125" s="34"/>
      <c r="N125" s="36">
        <f t="shared" si="26"/>
        <v>0</v>
      </c>
      <c r="O125" s="36">
        <f t="shared" si="27"/>
        <v>0</v>
      </c>
      <c r="P125" s="37">
        <f t="shared" si="20"/>
        <v>0</v>
      </c>
      <c r="Q125" s="37">
        <f t="shared" si="21"/>
        <v>0</v>
      </c>
      <c r="R125" s="38">
        <f t="shared" si="28"/>
        <v>0</v>
      </c>
      <c r="S125" s="38">
        <f t="shared" si="29"/>
        <v>0</v>
      </c>
      <c r="T125" s="39">
        <f>IF(OR(E125="QS",B125=""),0,
VLOOKUP($S125,附表3_火險100RP颱洪非比例層調整係數!$B:$AF,MATCH($D125&amp;"a",附表3_火險100RP颱洪非比例層調整係數!$1:$1,0)-1,FALSE)
-IF($R125-1&lt;=0,0,VLOOKUP($R125-1,附表3_火險100RP颱洪非比例層調整係數!$B:$AF,MATCH($D125&amp;"a",附表3_火險100RP颱洪非比例層調整係數!$1:$1,0)-1,FALSE))
-VLOOKUP($S125,附表3_火險100RP颱洪非比例層調整係數!$B:$AF,MATCH($D125,附表3_火險100RP颱洪非比例層調整係數!$1:$1,0)-1,FALSE)*(S125/100-M125/G125)*100
-VLOOKUP($R125,附表3_火險100RP颱洪非比例層調整係數!$B:$AF,MATCH($D125,附表3_火險100RP颱洪非比例層調整係數!$1:$1,0)-1,FALSE)*(1-(R125/100-L125/G125)*100)
)</f>
        <v>0</v>
      </c>
      <c r="U125" s="39">
        <f>IF(OR(E125="QS",B125=""),0,
IF(C125="F",VLOOKUP($S125,附表3_火險200RP颱洪非比例層調整係數!$B:$AF,MATCH($D125&amp;"a",附表3_火險200RP颱洪非比例層調整係數!$1:$1,0)-1,FALSE)
-IF($R125-1&lt;=0,0,VLOOKUP($R125-1,附表3_火險200RP颱洪非比例層調整係數!$B:$AF,MATCH($D125&amp;"a",附表3_火險200RP颱洪非比例層調整係數!$1:$1,0)-1,FALSE))
-VLOOKUP($S125,附表3_火險200RP颱洪非比例層調整係數!$B:$AF,MATCH($D125,附表3_火險200RP颱洪非比例層調整係數!$1:$1,0)-1,FALSE)*(S125/100-M125/G125)*100
-VLOOKUP($R125,附表3_火險200RP颱洪非比例層調整係數!$B:$AF,MATCH($D125,附表3_火險200RP颱洪非比例層調整係數!$1:$1,0)-1,FALSE)*(1-(R125/100-L125/G125)*100),
IF(C125="E1",VLOOKUP($S125,附表3_工程險200RP颱洪非比例層調整係數!$B$1:$AF$101,MATCH($D125&amp;"a",附表3_工程險200RP颱洪非比例層調整係數!$1:$1,0)-1,FALSE)
-IF($R125-1&lt;=0,0,VLOOKUP($R125-1,附表3_工程險200RP颱洪非比例層調整係數!$B$1:$AF$101,MATCH($D125&amp;"a",附表3_工程險200RP颱洪非比例層調整係數!$1:$1,0)-1,FALSE))
-VLOOKUP($S125,附表3_工程險200RP颱洪非比例層調整係數!$B$1:$AF$101,MATCH($D125,附表3_工程險200RP颱洪非比例層調整係數!$1:$1,0)-1,FALSE)*(S125/100-M125/G125)*100
-VLOOKUP($R125,附表3_工程險200RP颱洪非比例層調整係數!$B$1:$AF$101,MATCH($D125,附表3_工程險200RP颱洪非比例層調整係數!$1:$1,0)-1,FALSE)*(1-(R125/100-L125/G125)*100),
IF(C125="E2",VLOOKUP($S125,附表3_工程險200RP颱洪非比例層調整係數!$B$111:$AF$211,MATCH($D125&amp;"a",附表3_工程險200RP颱洪非比例層調整係數!$1:$1,0)-1,FALSE)
-IF($R125-1&lt;=0,0,VLOOKUP($R125-1,附表3_工程險200RP颱洪非比例層調整係數!$B$111:$AF$211,MATCH($D125&amp;"a",附表3_工程險200RP颱洪非比例層調整係數!$1:$1,0)-1,FALSE))
-VLOOKUP($S125,附表3_工程險200RP颱洪非比例層調整係數!$B$111:$AF$211,MATCH($D125,附表3_工程險200RP颱洪非比例層調整係數!$1:$1,0)-1,FALSE)*(S125/100-M125/G125)*100
-VLOOKUP($R125,附表3_工程險200RP颱洪非比例層調整係數!$B$111:$AF$211,MATCH($D125,附表3_工程險200RP颱洪非比例層調整係數!$1:$1,0)-1,FALSE)*(1-(R125/100-L125/G125)*100),0))))</f>
        <v>0</v>
      </c>
      <c r="V125" s="40">
        <f t="shared" si="22"/>
        <v>0</v>
      </c>
      <c r="W125" s="40">
        <f t="shared" si="23"/>
        <v>0</v>
      </c>
      <c r="X125" s="40">
        <f t="shared" si="24"/>
        <v>0</v>
      </c>
      <c r="Y125" s="40">
        <f t="shared" si="25"/>
        <v>0</v>
      </c>
    </row>
    <row r="126" spans="1:25" x14ac:dyDescent="0.25">
      <c r="A126" s="32" t="str">
        <f t="shared" si="19"/>
        <v/>
      </c>
      <c r="B126" s="33"/>
      <c r="C126" s="33"/>
      <c r="D126" s="33"/>
      <c r="E126" s="34"/>
      <c r="F126" s="34"/>
      <c r="G126" s="35"/>
      <c r="H126" s="42"/>
      <c r="I126" s="42"/>
      <c r="J126" s="42"/>
      <c r="K126" s="42"/>
      <c r="L126" s="34"/>
      <c r="M126" s="34"/>
      <c r="N126" s="36">
        <f t="shared" si="26"/>
        <v>0</v>
      </c>
      <c r="O126" s="36">
        <f t="shared" si="27"/>
        <v>0</v>
      </c>
      <c r="P126" s="37">
        <f t="shared" si="20"/>
        <v>0</v>
      </c>
      <c r="Q126" s="37">
        <f t="shared" si="21"/>
        <v>0</v>
      </c>
      <c r="R126" s="38">
        <f t="shared" si="28"/>
        <v>0</v>
      </c>
      <c r="S126" s="38">
        <f t="shared" si="29"/>
        <v>0</v>
      </c>
      <c r="T126" s="39">
        <f>IF(OR(E126="QS",B126=""),0,
VLOOKUP($S126,附表3_火險100RP颱洪非比例層調整係數!$B:$AF,MATCH($D126&amp;"a",附表3_火險100RP颱洪非比例層調整係數!$1:$1,0)-1,FALSE)
-IF($R126-1&lt;=0,0,VLOOKUP($R126-1,附表3_火險100RP颱洪非比例層調整係數!$B:$AF,MATCH($D126&amp;"a",附表3_火險100RP颱洪非比例層調整係數!$1:$1,0)-1,FALSE))
-VLOOKUP($S126,附表3_火險100RP颱洪非比例層調整係數!$B:$AF,MATCH($D126,附表3_火險100RP颱洪非比例層調整係數!$1:$1,0)-1,FALSE)*(S126/100-M126/G126)*100
-VLOOKUP($R126,附表3_火險100RP颱洪非比例層調整係數!$B:$AF,MATCH($D126,附表3_火險100RP颱洪非比例層調整係數!$1:$1,0)-1,FALSE)*(1-(R126/100-L126/G126)*100)
)</f>
        <v>0</v>
      </c>
      <c r="U126" s="39">
        <f>IF(OR(E126="QS",B126=""),0,
IF(C126="F",VLOOKUP($S126,附表3_火險200RP颱洪非比例層調整係數!$B:$AF,MATCH($D126&amp;"a",附表3_火險200RP颱洪非比例層調整係數!$1:$1,0)-1,FALSE)
-IF($R126-1&lt;=0,0,VLOOKUP($R126-1,附表3_火險200RP颱洪非比例層調整係數!$B:$AF,MATCH($D126&amp;"a",附表3_火險200RP颱洪非比例層調整係數!$1:$1,0)-1,FALSE))
-VLOOKUP($S126,附表3_火險200RP颱洪非比例層調整係數!$B:$AF,MATCH($D126,附表3_火險200RP颱洪非比例層調整係數!$1:$1,0)-1,FALSE)*(S126/100-M126/G126)*100
-VLOOKUP($R126,附表3_火險200RP颱洪非比例層調整係數!$B:$AF,MATCH($D126,附表3_火險200RP颱洪非比例層調整係數!$1:$1,0)-1,FALSE)*(1-(R126/100-L126/G126)*100),
IF(C126="E1",VLOOKUP($S126,附表3_工程險200RP颱洪非比例層調整係數!$B$1:$AF$101,MATCH($D126&amp;"a",附表3_工程險200RP颱洪非比例層調整係數!$1:$1,0)-1,FALSE)
-IF($R126-1&lt;=0,0,VLOOKUP($R126-1,附表3_工程險200RP颱洪非比例層調整係數!$B$1:$AF$101,MATCH($D126&amp;"a",附表3_工程險200RP颱洪非比例層調整係數!$1:$1,0)-1,FALSE))
-VLOOKUP($S126,附表3_工程險200RP颱洪非比例層調整係數!$B$1:$AF$101,MATCH($D126,附表3_工程險200RP颱洪非比例層調整係數!$1:$1,0)-1,FALSE)*(S126/100-M126/G126)*100
-VLOOKUP($R126,附表3_工程險200RP颱洪非比例層調整係數!$B$1:$AF$101,MATCH($D126,附表3_工程險200RP颱洪非比例層調整係數!$1:$1,0)-1,FALSE)*(1-(R126/100-L126/G126)*100),
IF(C126="E2",VLOOKUP($S126,附表3_工程險200RP颱洪非比例層調整係數!$B$111:$AF$211,MATCH($D126&amp;"a",附表3_工程險200RP颱洪非比例層調整係數!$1:$1,0)-1,FALSE)
-IF($R126-1&lt;=0,0,VLOOKUP($R126-1,附表3_工程險200RP颱洪非比例層調整係數!$B$111:$AF$211,MATCH($D126&amp;"a",附表3_工程險200RP颱洪非比例層調整係數!$1:$1,0)-1,FALSE))
-VLOOKUP($S126,附表3_工程險200RP颱洪非比例層調整係數!$B$111:$AF$211,MATCH($D126,附表3_工程險200RP颱洪非比例層調整係數!$1:$1,0)-1,FALSE)*(S126/100-M126/G126)*100
-VLOOKUP($R126,附表3_工程險200RP颱洪非比例層調整係數!$B$111:$AF$211,MATCH($D126,附表3_工程險200RP颱洪非比例層調整係數!$1:$1,0)-1,FALSE)*(1-(R126/100-L126/G126)*100),0))))</f>
        <v>0</v>
      </c>
      <c r="V126" s="40">
        <f t="shared" si="22"/>
        <v>0</v>
      </c>
      <c r="W126" s="40">
        <f t="shared" si="23"/>
        <v>0</v>
      </c>
      <c r="X126" s="40">
        <f t="shared" si="24"/>
        <v>0</v>
      </c>
      <c r="Y126" s="40">
        <f t="shared" si="25"/>
        <v>0</v>
      </c>
    </row>
    <row r="127" spans="1:25" x14ac:dyDescent="0.25">
      <c r="A127" s="32" t="str">
        <f t="shared" si="19"/>
        <v/>
      </c>
      <c r="B127" s="33"/>
      <c r="C127" s="33"/>
      <c r="D127" s="33"/>
      <c r="E127" s="34"/>
      <c r="F127" s="34"/>
      <c r="G127" s="35"/>
      <c r="H127" s="42"/>
      <c r="I127" s="42"/>
      <c r="J127" s="42"/>
      <c r="K127" s="42"/>
      <c r="L127" s="34"/>
      <c r="M127" s="34"/>
      <c r="N127" s="36">
        <f t="shared" si="26"/>
        <v>0</v>
      </c>
      <c r="O127" s="36">
        <f t="shared" si="27"/>
        <v>0</v>
      </c>
      <c r="P127" s="37">
        <f t="shared" si="20"/>
        <v>0</v>
      </c>
      <c r="Q127" s="37">
        <f t="shared" si="21"/>
        <v>0</v>
      </c>
      <c r="R127" s="38">
        <f t="shared" si="28"/>
        <v>0</v>
      </c>
      <c r="S127" s="38">
        <f t="shared" si="29"/>
        <v>0</v>
      </c>
      <c r="T127" s="39">
        <f>IF(OR(E127="QS",B127=""),0,
VLOOKUP($S127,附表3_火險100RP颱洪非比例層調整係數!$B:$AF,MATCH($D127&amp;"a",附表3_火險100RP颱洪非比例層調整係數!$1:$1,0)-1,FALSE)
-IF($R127-1&lt;=0,0,VLOOKUP($R127-1,附表3_火險100RP颱洪非比例層調整係數!$B:$AF,MATCH($D127&amp;"a",附表3_火險100RP颱洪非比例層調整係數!$1:$1,0)-1,FALSE))
-VLOOKUP($S127,附表3_火險100RP颱洪非比例層調整係數!$B:$AF,MATCH($D127,附表3_火險100RP颱洪非比例層調整係數!$1:$1,0)-1,FALSE)*(S127/100-M127/G127)*100
-VLOOKUP($R127,附表3_火險100RP颱洪非比例層調整係數!$B:$AF,MATCH($D127,附表3_火險100RP颱洪非比例層調整係數!$1:$1,0)-1,FALSE)*(1-(R127/100-L127/G127)*100)
)</f>
        <v>0</v>
      </c>
      <c r="U127" s="39">
        <f>IF(OR(E127="QS",B127=""),0,
IF(C127="F",VLOOKUP($S127,附表3_火險200RP颱洪非比例層調整係數!$B:$AF,MATCH($D127&amp;"a",附表3_火險200RP颱洪非比例層調整係數!$1:$1,0)-1,FALSE)
-IF($R127-1&lt;=0,0,VLOOKUP($R127-1,附表3_火險200RP颱洪非比例層調整係數!$B:$AF,MATCH($D127&amp;"a",附表3_火險200RP颱洪非比例層調整係數!$1:$1,0)-1,FALSE))
-VLOOKUP($S127,附表3_火險200RP颱洪非比例層調整係數!$B:$AF,MATCH($D127,附表3_火險200RP颱洪非比例層調整係數!$1:$1,0)-1,FALSE)*(S127/100-M127/G127)*100
-VLOOKUP($R127,附表3_火險200RP颱洪非比例層調整係數!$B:$AF,MATCH($D127,附表3_火險200RP颱洪非比例層調整係數!$1:$1,0)-1,FALSE)*(1-(R127/100-L127/G127)*100),
IF(C127="E1",VLOOKUP($S127,附表3_工程險200RP颱洪非比例層調整係數!$B$1:$AF$101,MATCH($D127&amp;"a",附表3_工程險200RP颱洪非比例層調整係數!$1:$1,0)-1,FALSE)
-IF($R127-1&lt;=0,0,VLOOKUP($R127-1,附表3_工程險200RP颱洪非比例層調整係數!$B$1:$AF$101,MATCH($D127&amp;"a",附表3_工程險200RP颱洪非比例層調整係數!$1:$1,0)-1,FALSE))
-VLOOKUP($S127,附表3_工程險200RP颱洪非比例層調整係數!$B$1:$AF$101,MATCH($D127,附表3_工程險200RP颱洪非比例層調整係數!$1:$1,0)-1,FALSE)*(S127/100-M127/G127)*100
-VLOOKUP($R127,附表3_工程險200RP颱洪非比例層調整係數!$B$1:$AF$101,MATCH($D127,附表3_工程險200RP颱洪非比例層調整係數!$1:$1,0)-1,FALSE)*(1-(R127/100-L127/G127)*100),
IF(C127="E2",VLOOKUP($S127,附表3_工程險200RP颱洪非比例層調整係數!$B$111:$AF$211,MATCH($D127&amp;"a",附表3_工程險200RP颱洪非比例層調整係數!$1:$1,0)-1,FALSE)
-IF($R127-1&lt;=0,0,VLOOKUP($R127-1,附表3_工程險200RP颱洪非比例層調整係數!$B$111:$AF$211,MATCH($D127&amp;"a",附表3_工程險200RP颱洪非比例層調整係數!$1:$1,0)-1,FALSE))
-VLOOKUP($S127,附表3_工程險200RP颱洪非比例層調整係數!$B$111:$AF$211,MATCH($D127,附表3_工程險200RP颱洪非比例層調整係數!$1:$1,0)-1,FALSE)*(S127/100-M127/G127)*100
-VLOOKUP($R127,附表3_工程險200RP颱洪非比例層調整係數!$B$111:$AF$211,MATCH($D127,附表3_工程險200RP颱洪非比例層調整係數!$1:$1,0)-1,FALSE)*(1-(R127/100-L127/G127)*100),0))))</f>
        <v>0</v>
      </c>
      <c r="V127" s="40">
        <f t="shared" si="22"/>
        <v>0</v>
      </c>
      <c r="W127" s="40">
        <f t="shared" si="23"/>
        <v>0</v>
      </c>
      <c r="X127" s="40">
        <f t="shared" si="24"/>
        <v>0</v>
      </c>
      <c r="Y127" s="40">
        <f t="shared" si="25"/>
        <v>0</v>
      </c>
    </row>
    <row r="128" spans="1:25" x14ac:dyDescent="0.25">
      <c r="A128" s="32" t="str">
        <f t="shared" si="19"/>
        <v/>
      </c>
      <c r="B128" s="33"/>
      <c r="C128" s="33"/>
      <c r="D128" s="33"/>
      <c r="E128" s="34"/>
      <c r="F128" s="34"/>
      <c r="G128" s="35"/>
      <c r="H128" s="42"/>
      <c r="I128" s="42"/>
      <c r="J128" s="42"/>
      <c r="K128" s="42"/>
      <c r="L128" s="34"/>
      <c r="M128" s="34"/>
      <c r="N128" s="36">
        <f t="shared" si="26"/>
        <v>0</v>
      </c>
      <c r="O128" s="36">
        <f t="shared" si="27"/>
        <v>0</v>
      </c>
      <c r="P128" s="37">
        <f t="shared" si="20"/>
        <v>0</v>
      </c>
      <c r="Q128" s="37">
        <f t="shared" si="21"/>
        <v>0</v>
      </c>
      <c r="R128" s="38">
        <f t="shared" si="28"/>
        <v>0</v>
      </c>
      <c r="S128" s="38">
        <f t="shared" si="29"/>
        <v>0</v>
      </c>
      <c r="T128" s="39">
        <f>IF(OR(E128="QS",B128=""),0,
VLOOKUP($S128,附表3_火險100RP颱洪非比例層調整係數!$B:$AF,MATCH($D128&amp;"a",附表3_火險100RP颱洪非比例層調整係數!$1:$1,0)-1,FALSE)
-IF($R128-1&lt;=0,0,VLOOKUP($R128-1,附表3_火險100RP颱洪非比例層調整係數!$B:$AF,MATCH($D128&amp;"a",附表3_火險100RP颱洪非比例層調整係數!$1:$1,0)-1,FALSE))
-VLOOKUP($S128,附表3_火險100RP颱洪非比例層調整係數!$B:$AF,MATCH($D128,附表3_火險100RP颱洪非比例層調整係數!$1:$1,0)-1,FALSE)*(S128/100-M128/G128)*100
-VLOOKUP($R128,附表3_火險100RP颱洪非比例層調整係數!$B:$AF,MATCH($D128,附表3_火險100RP颱洪非比例層調整係數!$1:$1,0)-1,FALSE)*(1-(R128/100-L128/G128)*100)
)</f>
        <v>0</v>
      </c>
      <c r="U128" s="39">
        <f>IF(OR(E128="QS",B128=""),0,
IF(C128="F",VLOOKUP($S128,附表3_火險200RP颱洪非比例層調整係數!$B:$AF,MATCH($D128&amp;"a",附表3_火險200RP颱洪非比例層調整係數!$1:$1,0)-1,FALSE)
-IF($R128-1&lt;=0,0,VLOOKUP($R128-1,附表3_火險200RP颱洪非比例層調整係數!$B:$AF,MATCH($D128&amp;"a",附表3_火險200RP颱洪非比例層調整係數!$1:$1,0)-1,FALSE))
-VLOOKUP($S128,附表3_火險200RP颱洪非比例層調整係數!$B:$AF,MATCH($D128,附表3_火險200RP颱洪非比例層調整係數!$1:$1,0)-1,FALSE)*(S128/100-M128/G128)*100
-VLOOKUP($R128,附表3_火險200RP颱洪非比例層調整係數!$B:$AF,MATCH($D128,附表3_火險200RP颱洪非比例層調整係數!$1:$1,0)-1,FALSE)*(1-(R128/100-L128/G128)*100),
IF(C128="E1",VLOOKUP($S128,附表3_工程險200RP颱洪非比例層調整係數!$B$1:$AF$101,MATCH($D128&amp;"a",附表3_工程險200RP颱洪非比例層調整係數!$1:$1,0)-1,FALSE)
-IF($R128-1&lt;=0,0,VLOOKUP($R128-1,附表3_工程險200RP颱洪非比例層調整係數!$B$1:$AF$101,MATCH($D128&amp;"a",附表3_工程險200RP颱洪非比例層調整係數!$1:$1,0)-1,FALSE))
-VLOOKUP($S128,附表3_工程險200RP颱洪非比例層調整係數!$B$1:$AF$101,MATCH($D128,附表3_工程險200RP颱洪非比例層調整係數!$1:$1,0)-1,FALSE)*(S128/100-M128/G128)*100
-VLOOKUP($R128,附表3_工程險200RP颱洪非比例層調整係數!$B$1:$AF$101,MATCH($D128,附表3_工程險200RP颱洪非比例層調整係數!$1:$1,0)-1,FALSE)*(1-(R128/100-L128/G128)*100),
IF(C128="E2",VLOOKUP($S128,附表3_工程險200RP颱洪非比例層調整係數!$B$111:$AF$211,MATCH($D128&amp;"a",附表3_工程險200RP颱洪非比例層調整係數!$1:$1,0)-1,FALSE)
-IF($R128-1&lt;=0,0,VLOOKUP($R128-1,附表3_工程險200RP颱洪非比例層調整係數!$B$111:$AF$211,MATCH($D128&amp;"a",附表3_工程險200RP颱洪非比例層調整係數!$1:$1,0)-1,FALSE))
-VLOOKUP($S128,附表3_工程險200RP颱洪非比例層調整係數!$B$111:$AF$211,MATCH($D128,附表3_工程險200RP颱洪非比例層調整係數!$1:$1,0)-1,FALSE)*(S128/100-M128/G128)*100
-VLOOKUP($R128,附表3_工程險200RP颱洪非比例層調整係數!$B$111:$AF$211,MATCH($D128,附表3_工程險200RP颱洪非比例層調整係數!$1:$1,0)-1,FALSE)*(1-(R128/100-L128/G128)*100),0))))</f>
        <v>0</v>
      </c>
      <c r="V128" s="40">
        <f t="shared" si="22"/>
        <v>0</v>
      </c>
      <c r="W128" s="40">
        <f t="shared" si="23"/>
        <v>0</v>
      </c>
      <c r="X128" s="40">
        <f t="shared" si="24"/>
        <v>0</v>
      </c>
      <c r="Y128" s="40">
        <f t="shared" si="25"/>
        <v>0</v>
      </c>
    </row>
    <row r="129" spans="1:25" x14ac:dyDescent="0.25">
      <c r="A129" s="32" t="str">
        <f t="shared" si="19"/>
        <v/>
      </c>
      <c r="B129" s="33"/>
      <c r="C129" s="33"/>
      <c r="D129" s="33"/>
      <c r="E129" s="34"/>
      <c r="F129" s="34"/>
      <c r="G129" s="35"/>
      <c r="H129" s="42"/>
      <c r="I129" s="42"/>
      <c r="J129" s="42"/>
      <c r="K129" s="42"/>
      <c r="L129" s="34"/>
      <c r="M129" s="34"/>
      <c r="N129" s="36">
        <f t="shared" si="26"/>
        <v>0</v>
      </c>
      <c r="O129" s="36">
        <f t="shared" si="27"/>
        <v>0</v>
      </c>
      <c r="P129" s="37">
        <f t="shared" si="20"/>
        <v>0</v>
      </c>
      <c r="Q129" s="37">
        <f t="shared" si="21"/>
        <v>0</v>
      </c>
      <c r="R129" s="38">
        <f t="shared" si="28"/>
        <v>0</v>
      </c>
      <c r="S129" s="38">
        <f t="shared" si="29"/>
        <v>0</v>
      </c>
      <c r="T129" s="39">
        <f>IF(OR(E129="QS",B129=""),0,
VLOOKUP($S129,附表3_火險100RP颱洪非比例層調整係數!$B:$AF,MATCH($D129&amp;"a",附表3_火險100RP颱洪非比例層調整係數!$1:$1,0)-1,FALSE)
-IF($R129-1&lt;=0,0,VLOOKUP($R129-1,附表3_火險100RP颱洪非比例層調整係數!$B:$AF,MATCH($D129&amp;"a",附表3_火險100RP颱洪非比例層調整係數!$1:$1,0)-1,FALSE))
-VLOOKUP($S129,附表3_火險100RP颱洪非比例層調整係數!$B:$AF,MATCH($D129,附表3_火險100RP颱洪非比例層調整係數!$1:$1,0)-1,FALSE)*(S129/100-M129/G129)*100
-VLOOKUP($R129,附表3_火險100RP颱洪非比例層調整係數!$B:$AF,MATCH($D129,附表3_火險100RP颱洪非比例層調整係數!$1:$1,0)-1,FALSE)*(1-(R129/100-L129/G129)*100)
)</f>
        <v>0</v>
      </c>
      <c r="U129" s="39">
        <f>IF(OR(E129="QS",B129=""),0,
IF(C129="F",VLOOKUP($S129,附表3_火險200RP颱洪非比例層調整係數!$B:$AF,MATCH($D129&amp;"a",附表3_火險200RP颱洪非比例層調整係數!$1:$1,0)-1,FALSE)
-IF($R129-1&lt;=0,0,VLOOKUP($R129-1,附表3_火險200RP颱洪非比例層調整係數!$B:$AF,MATCH($D129&amp;"a",附表3_火險200RP颱洪非比例層調整係數!$1:$1,0)-1,FALSE))
-VLOOKUP($S129,附表3_火險200RP颱洪非比例層調整係數!$B:$AF,MATCH($D129,附表3_火險200RP颱洪非比例層調整係數!$1:$1,0)-1,FALSE)*(S129/100-M129/G129)*100
-VLOOKUP($R129,附表3_火險200RP颱洪非比例層調整係數!$B:$AF,MATCH($D129,附表3_火險200RP颱洪非比例層調整係數!$1:$1,0)-1,FALSE)*(1-(R129/100-L129/G129)*100),
IF(C129="E1",VLOOKUP($S129,附表3_工程險200RP颱洪非比例層調整係數!$B$1:$AF$101,MATCH($D129&amp;"a",附表3_工程險200RP颱洪非比例層調整係數!$1:$1,0)-1,FALSE)
-IF($R129-1&lt;=0,0,VLOOKUP($R129-1,附表3_工程險200RP颱洪非比例層調整係數!$B$1:$AF$101,MATCH($D129&amp;"a",附表3_工程險200RP颱洪非比例層調整係數!$1:$1,0)-1,FALSE))
-VLOOKUP($S129,附表3_工程險200RP颱洪非比例層調整係數!$B$1:$AF$101,MATCH($D129,附表3_工程險200RP颱洪非比例層調整係數!$1:$1,0)-1,FALSE)*(S129/100-M129/G129)*100
-VLOOKUP($R129,附表3_工程險200RP颱洪非比例層調整係數!$B$1:$AF$101,MATCH($D129,附表3_工程險200RP颱洪非比例層調整係數!$1:$1,0)-1,FALSE)*(1-(R129/100-L129/G129)*100),
IF(C129="E2",VLOOKUP($S129,附表3_工程險200RP颱洪非比例層調整係數!$B$111:$AF$211,MATCH($D129&amp;"a",附表3_工程險200RP颱洪非比例層調整係數!$1:$1,0)-1,FALSE)
-IF($R129-1&lt;=0,0,VLOOKUP($R129-1,附表3_工程險200RP颱洪非比例層調整係數!$B$111:$AF$211,MATCH($D129&amp;"a",附表3_工程險200RP颱洪非比例層調整係數!$1:$1,0)-1,FALSE))
-VLOOKUP($S129,附表3_工程險200RP颱洪非比例層調整係數!$B$111:$AF$211,MATCH($D129,附表3_工程險200RP颱洪非比例層調整係數!$1:$1,0)-1,FALSE)*(S129/100-M129/G129)*100
-VLOOKUP($R129,附表3_工程險200RP颱洪非比例層調整係數!$B$111:$AF$211,MATCH($D129,附表3_工程險200RP颱洪非比例層調整係數!$1:$1,0)-1,FALSE)*(1-(R129/100-L129/G129)*100),0))))</f>
        <v>0</v>
      </c>
      <c r="V129" s="40">
        <f t="shared" si="22"/>
        <v>0</v>
      </c>
      <c r="W129" s="40">
        <f t="shared" si="23"/>
        <v>0</v>
      </c>
      <c r="X129" s="40">
        <f t="shared" si="24"/>
        <v>0</v>
      </c>
      <c r="Y129" s="40">
        <f t="shared" si="25"/>
        <v>0</v>
      </c>
    </row>
    <row r="130" spans="1:25" x14ac:dyDescent="0.25">
      <c r="A130" s="32" t="str">
        <f t="shared" si="19"/>
        <v/>
      </c>
      <c r="B130" s="33"/>
      <c r="C130" s="33"/>
      <c r="D130" s="33"/>
      <c r="E130" s="34"/>
      <c r="F130" s="34"/>
      <c r="G130" s="35"/>
      <c r="H130" s="42"/>
      <c r="I130" s="42"/>
      <c r="J130" s="42"/>
      <c r="K130" s="42"/>
      <c r="L130" s="34"/>
      <c r="M130" s="34"/>
      <c r="N130" s="36">
        <f t="shared" si="26"/>
        <v>0</v>
      </c>
      <c r="O130" s="36">
        <f t="shared" si="27"/>
        <v>0</v>
      </c>
      <c r="P130" s="37">
        <f t="shared" si="20"/>
        <v>0</v>
      </c>
      <c r="Q130" s="37">
        <f t="shared" si="21"/>
        <v>0</v>
      </c>
      <c r="R130" s="38">
        <f t="shared" si="28"/>
        <v>0</v>
      </c>
      <c r="S130" s="38">
        <f t="shared" si="29"/>
        <v>0</v>
      </c>
      <c r="T130" s="39">
        <f>IF(OR(E130="QS",B130=""),0,
VLOOKUP($S130,附表3_火險100RP颱洪非比例層調整係數!$B:$AF,MATCH($D130&amp;"a",附表3_火險100RP颱洪非比例層調整係數!$1:$1,0)-1,FALSE)
-IF($R130-1&lt;=0,0,VLOOKUP($R130-1,附表3_火險100RP颱洪非比例層調整係數!$B:$AF,MATCH($D130&amp;"a",附表3_火險100RP颱洪非比例層調整係數!$1:$1,0)-1,FALSE))
-VLOOKUP($S130,附表3_火險100RP颱洪非比例層調整係數!$B:$AF,MATCH($D130,附表3_火險100RP颱洪非比例層調整係數!$1:$1,0)-1,FALSE)*(S130/100-M130/G130)*100
-VLOOKUP($R130,附表3_火險100RP颱洪非比例層調整係數!$B:$AF,MATCH($D130,附表3_火險100RP颱洪非比例層調整係數!$1:$1,0)-1,FALSE)*(1-(R130/100-L130/G130)*100)
)</f>
        <v>0</v>
      </c>
      <c r="U130" s="39">
        <f>IF(OR(E130="QS",B130=""),0,
IF(C130="F",VLOOKUP($S130,附表3_火險200RP颱洪非比例層調整係數!$B:$AF,MATCH($D130&amp;"a",附表3_火險200RP颱洪非比例層調整係數!$1:$1,0)-1,FALSE)
-IF($R130-1&lt;=0,0,VLOOKUP($R130-1,附表3_火險200RP颱洪非比例層調整係數!$B:$AF,MATCH($D130&amp;"a",附表3_火險200RP颱洪非比例層調整係數!$1:$1,0)-1,FALSE))
-VLOOKUP($S130,附表3_火險200RP颱洪非比例層調整係數!$B:$AF,MATCH($D130,附表3_火險200RP颱洪非比例層調整係數!$1:$1,0)-1,FALSE)*(S130/100-M130/G130)*100
-VLOOKUP($R130,附表3_火險200RP颱洪非比例層調整係數!$B:$AF,MATCH($D130,附表3_火險200RP颱洪非比例層調整係數!$1:$1,0)-1,FALSE)*(1-(R130/100-L130/G130)*100),
IF(C130="E1",VLOOKUP($S130,附表3_工程險200RP颱洪非比例層調整係數!$B$1:$AF$101,MATCH($D130&amp;"a",附表3_工程險200RP颱洪非比例層調整係數!$1:$1,0)-1,FALSE)
-IF($R130-1&lt;=0,0,VLOOKUP($R130-1,附表3_工程險200RP颱洪非比例層調整係數!$B$1:$AF$101,MATCH($D130&amp;"a",附表3_工程險200RP颱洪非比例層調整係數!$1:$1,0)-1,FALSE))
-VLOOKUP($S130,附表3_工程險200RP颱洪非比例層調整係數!$B$1:$AF$101,MATCH($D130,附表3_工程險200RP颱洪非比例層調整係數!$1:$1,0)-1,FALSE)*(S130/100-M130/G130)*100
-VLOOKUP($R130,附表3_工程險200RP颱洪非比例層調整係數!$B$1:$AF$101,MATCH($D130,附表3_工程險200RP颱洪非比例層調整係數!$1:$1,0)-1,FALSE)*(1-(R130/100-L130/G130)*100),
IF(C130="E2",VLOOKUP($S130,附表3_工程險200RP颱洪非比例層調整係數!$B$111:$AF$211,MATCH($D130&amp;"a",附表3_工程險200RP颱洪非比例層調整係數!$1:$1,0)-1,FALSE)
-IF($R130-1&lt;=0,0,VLOOKUP($R130-1,附表3_工程險200RP颱洪非比例層調整係數!$B$111:$AF$211,MATCH($D130&amp;"a",附表3_工程險200RP颱洪非比例層調整係數!$1:$1,0)-1,FALSE))
-VLOOKUP($S130,附表3_工程險200RP颱洪非比例層調整係數!$B$111:$AF$211,MATCH($D130,附表3_工程險200RP颱洪非比例層調整係數!$1:$1,0)-1,FALSE)*(S130/100-M130/G130)*100
-VLOOKUP($R130,附表3_工程險200RP颱洪非比例層調整係數!$B$111:$AF$211,MATCH($D130,附表3_工程險200RP颱洪非比例層調整係數!$1:$1,0)-1,FALSE)*(1-(R130/100-L130/G130)*100),0))))</f>
        <v>0</v>
      </c>
      <c r="V130" s="40">
        <f t="shared" si="22"/>
        <v>0</v>
      </c>
      <c r="W130" s="40">
        <f t="shared" si="23"/>
        <v>0</v>
      </c>
      <c r="X130" s="40">
        <f t="shared" si="24"/>
        <v>0</v>
      </c>
      <c r="Y130" s="40">
        <f t="shared" si="25"/>
        <v>0</v>
      </c>
    </row>
    <row r="131" spans="1:25" x14ac:dyDescent="0.25">
      <c r="A131" s="32" t="str">
        <f t="shared" si="19"/>
        <v/>
      </c>
      <c r="B131" s="33"/>
      <c r="C131" s="33"/>
      <c r="D131" s="33"/>
      <c r="E131" s="34"/>
      <c r="F131" s="34"/>
      <c r="G131" s="35"/>
      <c r="H131" s="42"/>
      <c r="I131" s="42"/>
      <c r="J131" s="42"/>
      <c r="K131" s="42"/>
      <c r="L131" s="34"/>
      <c r="M131" s="34"/>
      <c r="N131" s="36">
        <f t="shared" ref="N131:N162" si="30">IF(E131="QS",F131*H131,0)</f>
        <v>0</v>
      </c>
      <c r="O131" s="36">
        <f t="shared" ref="O131:O162" si="31">IF(E131="QS",F131*I131,0)</f>
        <v>0</v>
      </c>
      <c r="P131" s="37">
        <f t="shared" si="20"/>
        <v>0</v>
      </c>
      <c r="Q131" s="37">
        <f t="shared" si="21"/>
        <v>0</v>
      </c>
      <c r="R131" s="38">
        <f t="shared" ref="R131:R162" si="32">IF(OR(E131="QS",B131=""),0,CEILING((L131+1)/G131*100,1))</f>
        <v>0</v>
      </c>
      <c r="S131" s="38">
        <f t="shared" ref="S131:S162" si="33">IF(OR(E131="QS",B131=""),0,CEILING(M131/G131*100,1))</f>
        <v>0</v>
      </c>
      <c r="T131" s="39">
        <f>IF(OR(E131="QS",B131=""),0,
VLOOKUP($S131,附表3_火險100RP颱洪非比例層調整係數!$B:$AF,MATCH($D131&amp;"a",附表3_火險100RP颱洪非比例層調整係數!$1:$1,0)-1,FALSE)
-IF($R131-1&lt;=0,0,VLOOKUP($R131-1,附表3_火險100RP颱洪非比例層調整係數!$B:$AF,MATCH($D131&amp;"a",附表3_火險100RP颱洪非比例層調整係數!$1:$1,0)-1,FALSE))
-VLOOKUP($S131,附表3_火險100RP颱洪非比例層調整係數!$B:$AF,MATCH($D131,附表3_火險100RP颱洪非比例層調整係數!$1:$1,0)-1,FALSE)*(S131/100-M131/G131)*100
-VLOOKUP($R131,附表3_火險100RP颱洪非比例層調整係數!$B:$AF,MATCH($D131,附表3_火險100RP颱洪非比例層調整係數!$1:$1,0)-1,FALSE)*(1-(R131/100-L131/G131)*100)
)</f>
        <v>0</v>
      </c>
      <c r="U131" s="39">
        <f>IF(OR(E131="QS",B131=""),0,
IF(C131="F",VLOOKUP($S131,附表3_火險200RP颱洪非比例層調整係數!$B:$AF,MATCH($D131&amp;"a",附表3_火險200RP颱洪非比例層調整係數!$1:$1,0)-1,FALSE)
-IF($R131-1&lt;=0,0,VLOOKUP($R131-1,附表3_火險200RP颱洪非比例層調整係數!$B:$AF,MATCH($D131&amp;"a",附表3_火險200RP颱洪非比例層調整係數!$1:$1,0)-1,FALSE))
-VLOOKUP($S131,附表3_火險200RP颱洪非比例層調整係數!$B:$AF,MATCH($D131,附表3_火險200RP颱洪非比例層調整係數!$1:$1,0)-1,FALSE)*(S131/100-M131/G131)*100
-VLOOKUP($R131,附表3_火險200RP颱洪非比例層調整係數!$B:$AF,MATCH($D131,附表3_火險200RP颱洪非比例層調整係數!$1:$1,0)-1,FALSE)*(1-(R131/100-L131/G131)*100),
IF(C131="E1",VLOOKUP($S131,附表3_工程險200RP颱洪非比例層調整係數!$B$1:$AF$101,MATCH($D131&amp;"a",附表3_工程險200RP颱洪非比例層調整係數!$1:$1,0)-1,FALSE)
-IF($R131-1&lt;=0,0,VLOOKUP($R131-1,附表3_工程險200RP颱洪非比例層調整係數!$B$1:$AF$101,MATCH($D131&amp;"a",附表3_工程險200RP颱洪非比例層調整係數!$1:$1,0)-1,FALSE))
-VLOOKUP($S131,附表3_工程險200RP颱洪非比例層調整係數!$B$1:$AF$101,MATCH($D131,附表3_工程險200RP颱洪非比例層調整係數!$1:$1,0)-1,FALSE)*(S131/100-M131/G131)*100
-VLOOKUP($R131,附表3_工程險200RP颱洪非比例層調整係數!$B$1:$AF$101,MATCH($D131,附表3_工程險200RP颱洪非比例層調整係數!$1:$1,0)-1,FALSE)*(1-(R131/100-L131/G131)*100),
IF(C131="E2",VLOOKUP($S131,附表3_工程險200RP颱洪非比例層調整係數!$B$111:$AF$211,MATCH($D131&amp;"a",附表3_工程險200RP颱洪非比例層調整係數!$1:$1,0)-1,FALSE)
-IF($R131-1&lt;=0,0,VLOOKUP($R131-1,附表3_工程險200RP颱洪非比例層調整係數!$B$111:$AF$211,MATCH($D131&amp;"a",附表3_工程險200RP颱洪非比例層調整係數!$1:$1,0)-1,FALSE))
-VLOOKUP($S131,附表3_工程險200RP颱洪非比例層調整係數!$B$111:$AF$211,MATCH($D131,附表3_工程險200RP颱洪非比例層調整係數!$1:$1,0)-1,FALSE)*(S131/100-M131/G131)*100
-VLOOKUP($R131,附表3_工程險200RP颱洪非比例層調整係數!$B$111:$AF$211,MATCH($D131,附表3_工程險200RP颱洪非比例層調整係數!$1:$1,0)-1,FALSE)*(1-(R131/100-L131/G131)*100),0))))</f>
        <v>0</v>
      </c>
      <c r="V131" s="40">
        <f t="shared" si="22"/>
        <v>0</v>
      </c>
      <c r="W131" s="40">
        <f t="shared" si="23"/>
        <v>0</v>
      </c>
      <c r="X131" s="40">
        <f t="shared" si="24"/>
        <v>0</v>
      </c>
      <c r="Y131" s="40">
        <f t="shared" si="25"/>
        <v>0</v>
      </c>
    </row>
    <row r="132" spans="1:25" x14ac:dyDescent="0.25">
      <c r="A132" s="32" t="str">
        <f t="shared" ref="A132:A195" si="34">C132&amp;D132&amp;LEFT(E132,1)</f>
        <v/>
      </c>
      <c r="B132" s="33"/>
      <c r="C132" s="33"/>
      <c r="D132" s="33"/>
      <c r="E132" s="34"/>
      <c r="F132" s="34"/>
      <c r="G132" s="35"/>
      <c r="H132" s="42"/>
      <c r="I132" s="42"/>
      <c r="J132" s="42"/>
      <c r="K132" s="42"/>
      <c r="L132" s="34"/>
      <c r="M132" s="34"/>
      <c r="N132" s="36">
        <f t="shared" si="30"/>
        <v>0</v>
      </c>
      <c r="O132" s="36">
        <f t="shared" si="31"/>
        <v>0</v>
      </c>
      <c r="P132" s="37">
        <f t="shared" ref="P132:P195" si="35">IF(OR(E132="QS",E132=""),0,(M132-L132)/G132*J132)</f>
        <v>0</v>
      </c>
      <c r="Q132" s="37">
        <f t="shared" ref="Q132:Q195" si="36">IF(OR(E132="QS",E132=""),0,(M132-L132)/G132*K132)</f>
        <v>0</v>
      </c>
      <c r="R132" s="38">
        <f t="shared" si="32"/>
        <v>0</v>
      </c>
      <c r="S132" s="38">
        <f t="shared" si="33"/>
        <v>0</v>
      </c>
      <c r="T132" s="39">
        <f>IF(OR(E132="QS",B132=""),0,
VLOOKUP($S132,附表3_火險100RP颱洪非比例層調整係數!$B:$AF,MATCH($D132&amp;"a",附表3_火險100RP颱洪非比例層調整係數!$1:$1,0)-1,FALSE)
-IF($R132-1&lt;=0,0,VLOOKUP($R132-1,附表3_火險100RP颱洪非比例層調整係數!$B:$AF,MATCH($D132&amp;"a",附表3_火險100RP颱洪非比例層調整係數!$1:$1,0)-1,FALSE))
-VLOOKUP($S132,附表3_火險100RP颱洪非比例層調整係數!$B:$AF,MATCH($D132,附表3_火險100RP颱洪非比例層調整係數!$1:$1,0)-1,FALSE)*(S132/100-M132/G132)*100
-VLOOKUP($R132,附表3_火險100RP颱洪非比例層調整係數!$B:$AF,MATCH($D132,附表3_火險100RP颱洪非比例層調整係數!$1:$1,0)-1,FALSE)*(1-(R132/100-L132/G132)*100)
)</f>
        <v>0</v>
      </c>
      <c r="U132" s="39">
        <f>IF(OR(E132="QS",B132=""),0,
IF(C132="F",VLOOKUP($S132,附表3_火險200RP颱洪非比例層調整係數!$B:$AF,MATCH($D132&amp;"a",附表3_火險200RP颱洪非比例層調整係數!$1:$1,0)-1,FALSE)
-IF($R132-1&lt;=0,0,VLOOKUP($R132-1,附表3_火險200RP颱洪非比例層調整係數!$B:$AF,MATCH($D132&amp;"a",附表3_火險200RP颱洪非比例層調整係數!$1:$1,0)-1,FALSE))
-VLOOKUP($S132,附表3_火險200RP颱洪非比例層調整係數!$B:$AF,MATCH($D132,附表3_火險200RP颱洪非比例層調整係數!$1:$1,0)-1,FALSE)*(S132/100-M132/G132)*100
-VLOOKUP($R132,附表3_火險200RP颱洪非比例層調整係數!$B:$AF,MATCH($D132,附表3_火險200RP颱洪非比例層調整係數!$1:$1,0)-1,FALSE)*(1-(R132/100-L132/G132)*100),
IF(C132="E1",VLOOKUP($S132,附表3_工程險200RP颱洪非比例層調整係數!$B$1:$AF$101,MATCH($D132&amp;"a",附表3_工程險200RP颱洪非比例層調整係數!$1:$1,0)-1,FALSE)
-IF($R132-1&lt;=0,0,VLOOKUP($R132-1,附表3_工程險200RP颱洪非比例層調整係數!$B$1:$AF$101,MATCH($D132&amp;"a",附表3_工程險200RP颱洪非比例層調整係數!$1:$1,0)-1,FALSE))
-VLOOKUP($S132,附表3_工程險200RP颱洪非比例層調整係數!$B$1:$AF$101,MATCH($D132,附表3_工程險200RP颱洪非比例層調整係數!$1:$1,0)-1,FALSE)*(S132/100-M132/G132)*100
-VLOOKUP($R132,附表3_工程險200RP颱洪非比例層調整係數!$B$1:$AF$101,MATCH($D132,附表3_工程險200RP颱洪非比例層調整係數!$1:$1,0)-1,FALSE)*(1-(R132/100-L132/G132)*100),
IF(C132="E2",VLOOKUP($S132,附表3_工程險200RP颱洪非比例層調整係數!$B$111:$AF$211,MATCH($D132&amp;"a",附表3_工程險200RP颱洪非比例層調整係數!$1:$1,0)-1,FALSE)
-IF($R132-1&lt;=0,0,VLOOKUP($R132-1,附表3_工程險200RP颱洪非比例層調整係數!$B$111:$AF$211,MATCH($D132&amp;"a",附表3_工程險200RP颱洪非比例層調整係數!$1:$1,0)-1,FALSE))
-VLOOKUP($S132,附表3_工程險200RP颱洪非比例層調整係數!$B$111:$AF$211,MATCH($D132,附表3_工程險200RP颱洪非比例層調整係數!$1:$1,0)-1,FALSE)*(S132/100-M132/G132)*100
-VLOOKUP($R132,附表3_工程險200RP颱洪非比例層調整係數!$B$111:$AF$211,MATCH($D132,附表3_工程險200RP颱洪非比例層調整係數!$1:$1,0)-1,FALSE)*(1-(R132/100-L132/G132)*100),0))))</f>
        <v>0</v>
      </c>
      <c r="V132" s="40">
        <f t="shared" ref="V132:V195" si="37">G132*T132*P132</f>
        <v>0</v>
      </c>
      <c r="W132" s="40">
        <f t="shared" ref="W132:W195" si="38">G132*U132*P132</f>
        <v>0</v>
      </c>
      <c r="X132" s="40">
        <f t="shared" ref="X132:X195" si="39">G132*T132*Q132</f>
        <v>0</v>
      </c>
      <c r="Y132" s="40">
        <f t="shared" ref="Y132:Y195" si="40">G132*U132*Q132</f>
        <v>0</v>
      </c>
    </row>
    <row r="133" spans="1:25" x14ac:dyDescent="0.25">
      <c r="A133" s="32" t="str">
        <f t="shared" si="34"/>
        <v/>
      </c>
      <c r="B133" s="33"/>
      <c r="C133" s="33"/>
      <c r="D133" s="33"/>
      <c r="E133" s="34"/>
      <c r="F133" s="34"/>
      <c r="G133" s="35"/>
      <c r="H133" s="42"/>
      <c r="I133" s="42"/>
      <c r="J133" s="42"/>
      <c r="K133" s="42"/>
      <c r="L133" s="34"/>
      <c r="M133" s="34"/>
      <c r="N133" s="36">
        <f t="shared" si="30"/>
        <v>0</v>
      </c>
      <c r="O133" s="36">
        <f t="shared" si="31"/>
        <v>0</v>
      </c>
      <c r="P133" s="37">
        <f t="shared" si="35"/>
        <v>0</v>
      </c>
      <c r="Q133" s="37">
        <f t="shared" si="36"/>
        <v>0</v>
      </c>
      <c r="R133" s="38">
        <f t="shared" si="32"/>
        <v>0</v>
      </c>
      <c r="S133" s="38">
        <f t="shared" si="33"/>
        <v>0</v>
      </c>
      <c r="T133" s="39">
        <f>IF(OR(E133="QS",B133=""),0,
VLOOKUP($S133,附表3_火險100RP颱洪非比例層調整係數!$B:$AF,MATCH($D133&amp;"a",附表3_火險100RP颱洪非比例層調整係數!$1:$1,0)-1,FALSE)
-IF($R133-1&lt;=0,0,VLOOKUP($R133-1,附表3_火險100RP颱洪非比例層調整係數!$B:$AF,MATCH($D133&amp;"a",附表3_火險100RP颱洪非比例層調整係數!$1:$1,0)-1,FALSE))
-VLOOKUP($S133,附表3_火險100RP颱洪非比例層調整係數!$B:$AF,MATCH($D133,附表3_火險100RP颱洪非比例層調整係數!$1:$1,0)-1,FALSE)*(S133/100-M133/G133)*100
-VLOOKUP($R133,附表3_火險100RP颱洪非比例層調整係數!$B:$AF,MATCH($D133,附表3_火險100RP颱洪非比例層調整係數!$1:$1,0)-1,FALSE)*(1-(R133/100-L133/G133)*100)
)</f>
        <v>0</v>
      </c>
      <c r="U133" s="39">
        <f>IF(OR(E133="QS",B133=""),0,
IF(C133="F",VLOOKUP($S133,附表3_火險200RP颱洪非比例層調整係數!$B:$AF,MATCH($D133&amp;"a",附表3_火險200RP颱洪非比例層調整係數!$1:$1,0)-1,FALSE)
-IF($R133-1&lt;=0,0,VLOOKUP($R133-1,附表3_火險200RP颱洪非比例層調整係數!$B:$AF,MATCH($D133&amp;"a",附表3_火險200RP颱洪非比例層調整係數!$1:$1,0)-1,FALSE))
-VLOOKUP($S133,附表3_火險200RP颱洪非比例層調整係數!$B:$AF,MATCH($D133,附表3_火險200RP颱洪非比例層調整係數!$1:$1,0)-1,FALSE)*(S133/100-M133/G133)*100
-VLOOKUP($R133,附表3_火險200RP颱洪非比例層調整係數!$B:$AF,MATCH($D133,附表3_火險200RP颱洪非比例層調整係數!$1:$1,0)-1,FALSE)*(1-(R133/100-L133/G133)*100),
IF(C133="E1",VLOOKUP($S133,附表3_工程險200RP颱洪非比例層調整係數!$B$1:$AF$101,MATCH($D133&amp;"a",附表3_工程險200RP颱洪非比例層調整係數!$1:$1,0)-1,FALSE)
-IF($R133-1&lt;=0,0,VLOOKUP($R133-1,附表3_工程險200RP颱洪非比例層調整係數!$B$1:$AF$101,MATCH($D133&amp;"a",附表3_工程險200RP颱洪非比例層調整係數!$1:$1,0)-1,FALSE))
-VLOOKUP($S133,附表3_工程險200RP颱洪非比例層調整係數!$B$1:$AF$101,MATCH($D133,附表3_工程險200RP颱洪非比例層調整係數!$1:$1,0)-1,FALSE)*(S133/100-M133/G133)*100
-VLOOKUP($R133,附表3_工程險200RP颱洪非比例層調整係數!$B$1:$AF$101,MATCH($D133,附表3_工程險200RP颱洪非比例層調整係數!$1:$1,0)-1,FALSE)*(1-(R133/100-L133/G133)*100),
IF(C133="E2",VLOOKUP($S133,附表3_工程險200RP颱洪非比例層調整係數!$B$111:$AF$211,MATCH($D133&amp;"a",附表3_工程險200RP颱洪非比例層調整係數!$1:$1,0)-1,FALSE)
-IF($R133-1&lt;=0,0,VLOOKUP($R133-1,附表3_工程險200RP颱洪非比例層調整係數!$B$111:$AF$211,MATCH($D133&amp;"a",附表3_工程險200RP颱洪非比例層調整係數!$1:$1,0)-1,FALSE))
-VLOOKUP($S133,附表3_工程險200RP颱洪非比例層調整係數!$B$111:$AF$211,MATCH($D133,附表3_工程險200RP颱洪非比例層調整係數!$1:$1,0)-1,FALSE)*(S133/100-M133/G133)*100
-VLOOKUP($R133,附表3_工程險200RP颱洪非比例層調整係數!$B$111:$AF$211,MATCH($D133,附表3_工程險200RP颱洪非比例層調整係數!$1:$1,0)-1,FALSE)*(1-(R133/100-L133/G133)*100),0))))</f>
        <v>0</v>
      </c>
      <c r="V133" s="40">
        <f t="shared" si="37"/>
        <v>0</v>
      </c>
      <c r="W133" s="40">
        <f t="shared" si="38"/>
        <v>0</v>
      </c>
      <c r="X133" s="40">
        <f t="shared" si="39"/>
        <v>0</v>
      </c>
      <c r="Y133" s="40">
        <f t="shared" si="40"/>
        <v>0</v>
      </c>
    </row>
    <row r="134" spans="1:25" x14ac:dyDescent="0.25">
      <c r="A134" s="32" t="str">
        <f t="shared" si="34"/>
        <v/>
      </c>
      <c r="B134" s="33"/>
      <c r="C134" s="33"/>
      <c r="D134" s="33"/>
      <c r="E134" s="34"/>
      <c r="F134" s="34"/>
      <c r="G134" s="35"/>
      <c r="H134" s="42"/>
      <c r="I134" s="42"/>
      <c r="J134" s="42"/>
      <c r="K134" s="42"/>
      <c r="L134" s="34"/>
      <c r="M134" s="34"/>
      <c r="N134" s="36">
        <f t="shared" si="30"/>
        <v>0</v>
      </c>
      <c r="O134" s="36">
        <f t="shared" si="31"/>
        <v>0</v>
      </c>
      <c r="P134" s="37">
        <f t="shared" si="35"/>
        <v>0</v>
      </c>
      <c r="Q134" s="37">
        <f t="shared" si="36"/>
        <v>0</v>
      </c>
      <c r="R134" s="38">
        <f t="shared" si="32"/>
        <v>0</v>
      </c>
      <c r="S134" s="38">
        <f t="shared" si="33"/>
        <v>0</v>
      </c>
      <c r="T134" s="39">
        <f>IF(OR(E134="QS",B134=""),0,
VLOOKUP($S134,附表3_火險100RP颱洪非比例層調整係數!$B:$AF,MATCH($D134&amp;"a",附表3_火險100RP颱洪非比例層調整係數!$1:$1,0)-1,FALSE)
-IF($R134-1&lt;=0,0,VLOOKUP($R134-1,附表3_火險100RP颱洪非比例層調整係數!$B:$AF,MATCH($D134&amp;"a",附表3_火險100RP颱洪非比例層調整係數!$1:$1,0)-1,FALSE))
-VLOOKUP($S134,附表3_火險100RP颱洪非比例層調整係數!$B:$AF,MATCH($D134,附表3_火險100RP颱洪非比例層調整係數!$1:$1,0)-1,FALSE)*(S134/100-M134/G134)*100
-VLOOKUP($R134,附表3_火險100RP颱洪非比例層調整係數!$B:$AF,MATCH($D134,附表3_火險100RP颱洪非比例層調整係數!$1:$1,0)-1,FALSE)*(1-(R134/100-L134/G134)*100)
)</f>
        <v>0</v>
      </c>
      <c r="U134" s="39">
        <f>IF(OR(E134="QS",B134=""),0,
IF(C134="F",VLOOKUP($S134,附表3_火險200RP颱洪非比例層調整係數!$B:$AF,MATCH($D134&amp;"a",附表3_火險200RP颱洪非比例層調整係數!$1:$1,0)-1,FALSE)
-IF($R134-1&lt;=0,0,VLOOKUP($R134-1,附表3_火險200RP颱洪非比例層調整係數!$B:$AF,MATCH($D134&amp;"a",附表3_火險200RP颱洪非比例層調整係數!$1:$1,0)-1,FALSE))
-VLOOKUP($S134,附表3_火險200RP颱洪非比例層調整係數!$B:$AF,MATCH($D134,附表3_火險200RP颱洪非比例層調整係數!$1:$1,0)-1,FALSE)*(S134/100-M134/G134)*100
-VLOOKUP($R134,附表3_火險200RP颱洪非比例層調整係數!$B:$AF,MATCH($D134,附表3_火險200RP颱洪非比例層調整係數!$1:$1,0)-1,FALSE)*(1-(R134/100-L134/G134)*100),
IF(C134="E1",VLOOKUP($S134,附表3_工程險200RP颱洪非比例層調整係數!$B$1:$AF$101,MATCH($D134&amp;"a",附表3_工程險200RP颱洪非比例層調整係數!$1:$1,0)-1,FALSE)
-IF($R134-1&lt;=0,0,VLOOKUP($R134-1,附表3_工程險200RP颱洪非比例層調整係數!$B$1:$AF$101,MATCH($D134&amp;"a",附表3_工程險200RP颱洪非比例層調整係數!$1:$1,0)-1,FALSE))
-VLOOKUP($S134,附表3_工程險200RP颱洪非比例層調整係數!$B$1:$AF$101,MATCH($D134,附表3_工程險200RP颱洪非比例層調整係數!$1:$1,0)-1,FALSE)*(S134/100-M134/G134)*100
-VLOOKUP($R134,附表3_工程險200RP颱洪非比例層調整係數!$B$1:$AF$101,MATCH($D134,附表3_工程險200RP颱洪非比例層調整係數!$1:$1,0)-1,FALSE)*(1-(R134/100-L134/G134)*100),
IF(C134="E2",VLOOKUP($S134,附表3_工程險200RP颱洪非比例層調整係數!$B$111:$AF$211,MATCH($D134&amp;"a",附表3_工程險200RP颱洪非比例層調整係數!$1:$1,0)-1,FALSE)
-IF($R134-1&lt;=0,0,VLOOKUP($R134-1,附表3_工程險200RP颱洪非比例層調整係數!$B$111:$AF$211,MATCH($D134&amp;"a",附表3_工程險200RP颱洪非比例層調整係數!$1:$1,0)-1,FALSE))
-VLOOKUP($S134,附表3_工程險200RP颱洪非比例層調整係數!$B$111:$AF$211,MATCH($D134,附表3_工程險200RP颱洪非比例層調整係數!$1:$1,0)-1,FALSE)*(S134/100-M134/G134)*100
-VLOOKUP($R134,附表3_工程險200RP颱洪非比例層調整係數!$B$111:$AF$211,MATCH($D134,附表3_工程險200RP颱洪非比例層調整係數!$1:$1,0)-1,FALSE)*(1-(R134/100-L134/G134)*100),0))))</f>
        <v>0</v>
      </c>
      <c r="V134" s="40">
        <f t="shared" si="37"/>
        <v>0</v>
      </c>
      <c r="W134" s="40">
        <f t="shared" si="38"/>
        <v>0</v>
      </c>
      <c r="X134" s="40">
        <f t="shared" si="39"/>
        <v>0</v>
      </c>
      <c r="Y134" s="40">
        <f t="shared" si="40"/>
        <v>0</v>
      </c>
    </row>
    <row r="135" spans="1:25" x14ac:dyDescent="0.25">
      <c r="A135" s="32" t="str">
        <f t="shared" si="34"/>
        <v/>
      </c>
      <c r="B135" s="33"/>
      <c r="C135" s="33"/>
      <c r="D135" s="33"/>
      <c r="E135" s="34"/>
      <c r="F135" s="34"/>
      <c r="G135" s="35"/>
      <c r="H135" s="42"/>
      <c r="I135" s="42"/>
      <c r="J135" s="42"/>
      <c r="K135" s="42"/>
      <c r="L135" s="34"/>
      <c r="M135" s="34"/>
      <c r="N135" s="36">
        <f t="shared" si="30"/>
        <v>0</v>
      </c>
      <c r="O135" s="36">
        <f t="shared" si="31"/>
        <v>0</v>
      </c>
      <c r="P135" s="37">
        <f t="shared" si="35"/>
        <v>0</v>
      </c>
      <c r="Q135" s="37">
        <f t="shared" si="36"/>
        <v>0</v>
      </c>
      <c r="R135" s="38">
        <f t="shared" si="32"/>
        <v>0</v>
      </c>
      <c r="S135" s="38">
        <f t="shared" si="33"/>
        <v>0</v>
      </c>
      <c r="T135" s="39">
        <f>IF(OR(E135="QS",B135=""),0,
VLOOKUP($S135,附表3_火險100RP颱洪非比例層調整係數!$B:$AF,MATCH($D135&amp;"a",附表3_火險100RP颱洪非比例層調整係數!$1:$1,0)-1,FALSE)
-IF($R135-1&lt;=0,0,VLOOKUP($R135-1,附表3_火險100RP颱洪非比例層調整係數!$B:$AF,MATCH($D135&amp;"a",附表3_火險100RP颱洪非比例層調整係數!$1:$1,0)-1,FALSE))
-VLOOKUP($S135,附表3_火險100RP颱洪非比例層調整係數!$B:$AF,MATCH($D135,附表3_火險100RP颱洪非比例層調整係數!$1:$1,0)-1,FALSE)*(S135/100-M135/G135)*100
-VLOOKUP($R135,附表3_火險100RP颱洪非比例層調整係數!$B:$AF,MATCH($D135,附表3_火險100RP颱洪非比例層調整係數!$1:$1,0)-1,FALSE)*(1-(R135/100-L135/G135)*100)
)</f>
        <v>0</v>
      </c>
      <c r="U135" s="39">
        <f>IF(OR(E135="QS",B135=""),0,
IF(C135="F",VLOOKUP($S135,附表3_火險200RP颱洪非比例層調整係數!$B:$AF,MATCH($D135&amp;"a",附表3_火險200RP颱洪非比例層調整係數!$1:$1,0)-1,FALSE)
-IF($R135-1&lt;=0,0,VLOOKUP($R135-1,附表3_火險200RP颱洪非比例層調整係數!$B:$AF,MATCH($D135&amp;"a",附表3_火險200RP颱洪非比例層調整係數!$1:$1,0)-1,FALSE))
-VLOOKUP($S135,附表3_火險200RP颱洪非比例層調整係數!$B:$AF,MATCH($D135,附表3_火險200RP颱洪非比例層調整係數!$1:$1,0)-1,FALSE)*(S135/100-M135/G135)*100
-VLOOKUP($R135,附表3_火險200RP颱洪非比例層調整係數!$B:$AF,MATCH($D135,附表3_火險200RP颱洪非比例層調整係數!$1:$1,0)-1,FALSE)*(1-(R135/100-L135/G135)*100),
IF(C135="E1",VLOOKUP($S135,附表3_工程險200RP颱洪非比例層調整係數!$B$1:$AF$101,MATCH($D135&amp;"a",附表3_工程險200RP颱洪非比例層調整係數!$1:$1,0)-1,FALSE)
-IF($R135-1&lt;=0,0,VLOOKUP($R135-1,附表3_工程險200RP颱洪非比例層調整係數!$B$1:$AF$101,MATCH($D135&amp;"a",附表3_工程險200RP颱洪非比例層調整係數!$1:$1,0)-1,FALSE))
-VLOOKUP($S135,附表3_工程險200RP颱洪非比例層調整係數!$B$1:$AF$101,MATCH($D135,附表3_工程險200RP颱洪非比例層調整係數!$1:$1,0)-1,FALSE)*(S135/100-M135/G135)*100
-VLOOKUP($R135,附表3_工程險200RP颱洪非比例層調整係數!$B$1:$AF$101,MATCH($D135,附表3_工程險200RP颱洪非比例層調整係數!$1:$1,0)-1,FALSE)*(1-(R135/100-L135/G135)*100),
IF(C135="E2",VLOOKUP($S135,附表3_工程險200RP颱洪非比例層調整係數!$B$111:$AF$211,MATCH($D135&amp;"a",附表3_工程險200RP颱洪非比例層調整係數!$1:$1,0)-1,FALSE)
-IF($R135-1&lt;=0,0,VLOOKUP($R135-1,附表3_工程險200RP颱洪非比例層調整係數!$B$111:$AF$211,MATCH($D135&amp;"a",附表3_工程險200RP颱洪非比例層調整係數!$1:$1,0)-1,FALSE))
-VLOOKUP($S135,附表3_工程險200RP颱洪非比例層調整係數!$B$111:$AF$211,MATCH($D135,附表3_工程險200RP颱洪非比例層調整係數!$1:$1,0)-1,FALSE)*(S135/100-M135/G135)*100
-VLOOKUP($R135,附表3_工程險200RP颱洪非比例層調整係數!$B$111:$AF$211,MATCH($D135,附表3_工程險200RP颱洪非比例層調整係數!$1:$1,0)-1,FALSE)*(1-(R135/100-L135/G135)*100),0))))</f>
        <v>0</v>
      </c>
      <c r="V135" s="40">
        <f t="shared" si="37"/>
        <v>0</v>
      </c>
      <c r="W135" s="40">
        <f t="shared" si="38"/>
        <v>0</v>
      </c>
      <c r="X135" s="40">
        <f t="shared" si="39"/>
        <v>0</v>
      </c>
      <c r="Y135" s="40">
        <f t="shared" si="40"/>
        <v>0</v>
      </c>
    </row>
    <row r="136" spans="1:25" x14ac:dyDescent="0.25">
      <c r="A136" s="32" t="str">
        <f t="shared" si="34"/>
        <v/>
      </c>
      <c r="B136" s="33"/>
      <c r="C136" s="33"/>
      <c r="D136" s="33"/>
      <c r="E136" s="34"/>
      <c r="F136" s="34"/>
      <c r="G136" s="35"/>
      <c r="H136" s="42"/>
      <c r="I136" s="42"/>
      <c r="J136" s="42"/>
      <c r="K136" s="42"/>
      <c r="L136" s="34"/>
      <c r="M136" s="34"/>
      <c r="N136" s="36">
        <f t="shared" si="30"/>
        <v>0</v>
      </c>
      <c r="O136" s="36">
        <f t="shared" si="31"/>
        <v>0</v>
      </c>
      <c r="P136" s="37">
        <f t="shared" si="35"/>
        <v>0</v>
      </c>
      <c r="Q136" s="37">
        <f t="shared" si="36"/>
        <v>0</v>
      </c>
      <c r="R136" s="38">
        <f t="shared" si="32"/>
        <v>0</v>
      </c>
      <c r="S136" s="38">
        <f t="shared" si="33"/>
        <v>0</v>
      </c>
      <c r="T136" s="39">
        <f>IF(OR(E136="QS",B136=""),0,
VLOOKUP($S136,附表3_火險100RP颱洪非比例層調整係數!$B:$AF,MATCH($D136&amp;"a",附表3_火險100RP颱洪非比例層調整係數!$1:$1,0)-1,FALSE)
-IF($R136-1&lt;=0,0,VLOOKUP($R136-1,附表3_火險100RP颱洪非比例層調整係數!$B:$AF,MATCH($D136&amp;"a",附表3_火險100RP颱洪非比例層調整係數!$1:$1,0)-1,FALSE))
-VLOOKUP($S136,附表3_火險100RP颱洪非比例層調整係數!$B:$AF,MATCH($D136,附表3_火險100RP颱洪非比例層調整係數!$1:$1,0)-1,FALSE)*(S136/100-M136/G136)*100
-VLOOKUP($R136,附表3_火險100RP颱洪非比例層調整係數!$B:$AF,MATCH($D136,附表3_火險100RP颱洪非比例層調整係數!$1:$1,0)-1,FALSE)*(1-(R136/100-L136/G136)*100)
)</f>
        <v>0</v>
      </c>
      <c r="U136" s="39">
        <f>IF(OR(E136="QS",B136=""),0,
IF(C136="F",VLOOKUP($S136,附表3_火險200RP颱洪非比例層調整係數!$B:$AF,MATCH($D136&amp;"a",附表3_火險200RP颱洪非比例層調整係數!$1:$1,0)-1,FALSE)
-IF($R136-1&lt;=0,0,VLOOKUP($R136-1,附表3_火險200RP颱洪非比例層調整係數!$B:$AF,MATCH($D136&amp;"a",附表3_火險200RP颱洪非比例層調整係數!$1:$1,0)-1,FALSE))
-VLOOKUP($S136,附表3_火險200RP颱洪非比例層調整係數!$B:$AF,MATCH($D136,附表3_火險200RP颱洪非比例層調整係數!$1:$1,0)-1,FALSE)*(S136/100-M136/G136)*100
-VLOOKUP($R136,附表3_火險200RP颱洪非比例層調整係數!$B:$AF,MATCH($D136,附表3_火險200RP颱洪非比例層調整係數!$1:$1,0)-1,FALSE)*(1-(R136/100-L136/G136)*100),
IF(C136="E1",VLOOKUP($S136,附表3_工程險200RP颱洪非比例層調整係數!$B$1:$AF$101,MATCH($D136&amp;"a",附表3_工程險200RP颱洪非比例層調整係數!$1:$1,0)-1,FALSE)
-IF($R136-1&lt;=0,0,VLOOKUP($R136-1,附表3_工程險200RP颱洪非比例層調整係數!$B$1:$AF$101,MATCH($D136&amp;"a",附表3_工程險200RP颱洪非比例層調整係數!$1:$1,0)-1,FALSE))
-VLOOKUP($S136,附表3_工程險200RP颱洪非比例層調整係數!$B$1:$AF$101,MATCH($D136,附表3_工程險200RP颱洪非比例層調整係數!$1:$1,0)-1,FALSE)*(S136/100-M136/G136)*100
-VLOOKUP($R136,附表3_工程險200RP颱洪非比例層調整係數!$B$1:$AF$101,MATCH($D136,附表3_工程險200RP颱洪非比例層調整係數!$1:$1,0)-1,FALSE)*(1-(R136/100-L136/G136)*100),
IF(C136="E2",VLOOKUP($S136,附表3_工程險200RP颱洪非比例層調整係數!$B$111:$AF$211,MATCH($D136&amp;"a",附表3_工程險200RP颱洪非比例層調整係數!$1:$1,0)-1,FALSE)
-IF($R136-1&lt;=0,0,VLOOKUP($R136-1,附表3_工程險200RP颱洪非比例層調整係數!$B$111:$AF$211,MATCH($D136&amp;"a",附表3_工程險200RP颱洪非比例層調整係數!$1:$1,0)-1,FALSE))
-VLOOKUP($S136,附表3_工程險200RP颱洪非比例層調整係數!$B$111:$AF$211,MATCH($D136,附表3_工程險200RP颱洪非比例層調整係數!$1:$1,0)-1,FALSE)*(S136/100-M136/G136)*100
-VLOOKUP($R136,附表3_工程險200RP颱洪非比例層調整係數!$B$111:$AF$211,MATCH($D136,附表3_工程險200RP颱洪非比例層調整係數!$1:$1,0)-1,FALSE)*(1-(R136/100-L136/G136)*100),0))))</f>
        <v>0</v>
      </c>
      <c r="V136" s="40">
        <f t="shared" si="37"/>
        <v>0</v>
      </c>
      <c r="W136" s="40">
        <f t="shared" si="38"/>
        <v>0</v>
      </c>
      <c r="X136" s="40">
        <f t="shared" si="39"/>
        <v>0</v>
      </c>
      <c r="Y136" s="40">
        <f t="shared" si="40"/>
        <v>0</v>
      </c>
    </row>
    <row r="137" spans="1:25" x14ac:dyDescent="0.25">
      <c r="A137" s="32" t="str">
        <f t="shared" si="34"/>
        <v/>
      </c>
      <c r="B137" s="33"/>
      <c r="C137" s="33"/>
      <c r="D137" s="33"/>
      <c r="E137" s="34"/>
      <c r="F137" s="34"/>
      <c r="G137" s="35"/>
      <c r="H137" s="42"/>
      <c r="I137" s="42"/>
      <c r="J137" s="42"/>
      <c r="K137" s="42"/>
      <c r="L137" s="34"/>
      <c r="M137" s="34"/>
      <c r="N137" s="36">
        <f t="shared" si="30"/>
        <v>0</v>
      </c>
      <c r="O137" s="36">
        <f t="shared" si="31"/>
        <v>0</v>
      </c>
      <c r="P137" s="37">
        <f t="shared" si="35"/>
        <v>0</v>
      </c>
      <c r="Q137" s="37">
        <f t="shared" si="36"/>
        <v>0</v>
      </c>
      <c r="R137" s="38">
        <f t="shared" si="32"/>
        <v>0</v>
      </c>
      <c r="S137" s="38">
        <f t="shared" si="33"/>
        <v>0</v>
      </c>
      <c r="T137" s="39">
        <f>IF(OR(E137="QS",B137=""),0,
VLOOKUP($S137,附表3_火險100RP颱洪非比例層調整係數!$B:$AF,MATCH($D137&amp;"a",附表3_火險100RP颱洪非比例層調整係數!$1:$1,0)-1,FALSE)
-IF($R137-1&lt;=0,0,VLOOKUP($R137-1,附表3_火險100RP颱洪非比例層調整係數!$B:$AF,MATCH($D137&amp;"a",附表3_火險100RP颱洪非比例層調整係數!$1:$1,0)-1,FALSE))
-VLOOKUP($S137,附表3_火險100RP颱洪非比例層調整係數!$B:$AF,MATCH($D137,附表3_火險100RP颱洪非比例層調整係數!$1:$1,0)-1,FALSE)*(S137/100-M137/G137)*100
-VLOOKUP($R137,附表3_火險100RP颱洪非比例層調整係數!$B:$AF,MATCH($D137,附表3_火險100RP颱洪非比例層調整係數!$1:$1,0)-1,FALSE)*(1-(R137/100-L137/G137)*100)
)</f>
        <v>0</v>
      </c>
      <c r="U137" s="39">
        <f>IF(OR(E137="QS",B137=""),0,
IF(C137="F",VLOOKUP($S137,附表3_火險200RP颱洪非比例層調整係數!$B:$AF,MATCH($D137&amp;"a",附表3_火險200RP颱洪非比例層調整係數!$1:$1,0)-1,FALSE)
-IF($R137-1&lt;=0,0,VLOOKUP($R137-1,附表3_火險200RP颱洪非比例層調整係數!$B:$AF,MATCH($D137&amp;"a",附表3_火險200RP颱洪非比例層調整係數!$1:$1,0)-1,FALSE))
-VLOOKUP($S137,附表3_火險200RP颱洪非比例層調整係數!$B:$AF,MATCH($D137,附表3_火險200RP颱洪非比例層調整係數!$1:$1,0)-1,FALSE)*(S137/100-M137/G137)*100
-VLOOKUP($R137,附表3_火險200RP颱洪非比例層調整係數!$B:$AF,MATCH($D137,附表3_火險200RP颱洪非比例層調整係數!$1:$1,0)-1,FALSE)*(1-(R137/100-L137/G137)*100),
IF(C137="E1",VLOOKUP($S137,附表3_工程險200RP颱洪非比例層調整係數!$B$1:$AF$101,MATCH($D137&amp;"a",附表3_工程險200RP颱洪非比例層調整係數!$1:$1,0)-1,FALSE)
-IF($R137-1&lt;=0,0,VLOOKUP($R137-1,附表3_工程險200RP颱洪非比例層調整係數!$B$1:$AF$101,MATCH($D137&amp;"a",附表3_工程險200RP颱洪非比例層調整係數!$1:$1,0)-1,FALSE))
-VLOOKUP($S137,附表3_工程險200RP颱洪非比例層調整係數!$B$1:$AF$101,MATCH($D137,附表3_工程險200RP颱洪非比例層調整係數!$1:$1,0)-1,FALSE)*(S137/100-M137/G137)*100
-VLOOKUP($R137,附表3_工程險200RP颱洪非比例層調整係數!$B$1:$AF$101,MATCH($D137,附表3_工程險200RP颱洪非比例層調整係數!$1:$1,0)-1,FALSE)*(1-(R137/100-L137/G137)*100),
IF(C137="E2",VLOOKUP($S137,附表3_工程險200RP颱洪非比例層調整係數!$B$111:$AF$211,MATCH($D137&amp;"a",附表3_工程險200RP颱洪非比例層調整係數!$1:$1,0)-1,FALSE)
-IF($R137-1&lt;=0,0,VLOOKUP($R137-1,附表3_工程險200RP颱洪非比例層調整係數!$B$111:$AF$211,MATCH($D137&amp;"a",附表3_工程險200RP颱洪非比例層調整係數!$1:$1,0)-1,FALSE))
-VLOOKUP($S137,附表3_工程險200RP颱洪非比例層調整係數!$B$111:$AF$211,MATCH($D137,附表3_工程險200RP颱洪非比例層調整係數!$1:$1,0)-1,FALSE)*(S137/100-M137/G137)*100
-VLOOKUP($R137,附表3_工程險200RP颱洪非比例層調整係數!$B$111:$AF$211,MATCH($D137,附表3_工程險200RP颱洪非比例層調整係數!$1:$1,0)-1,FALSE)*(1-(R137/100-L137/G137)*100),0))))</f>
        <v>0</v>
      </c>
      <c r="V137" s="40">
        <f t="shared" si="37"/>
        <v>0</v>
      </c>
      <c r="W137" s="40">
        <f t="shared" si="38"/>
        <v>0</v>
      </c>
      <c r="X137" s="40">
        <f t="shared" si="39"/>
        <v>0</v>
      </c>
      <c r="Y137" s="40">
        <f t="shared" si="40"/>
        <v>0</v>
      </c>
    </row>
    <row r="138" spans="1:25" x14ac:dyDescent="0.25">
      <c r="A138" s="32" t="str">
        <f t="shared" si="34"/>
        <v/>
      </c>
      <c r="B138" s="33"/>
      <c r="C138" s="33"/>
      <c r="D138" s="33"/>
      <c r="E138" s="34"/>
      <c r="F138" s="34"/>
      <c r="G138" s="35"/>
      <c r="H138" s="42"/>
      <c r="I138" s="42"/>
      <c r="J138" s="42"/>
      <c r="K138" s="42"/>
      <c r="L138" s="34"/>
      <c r="M138" s="34"/>
      <c r="N138" s="36">
        <f t="shared" si="30"/>
        <v>0</v>
      </c>
      <c r="O138" s="36">
        <f t="shared" si="31"/>
        <v>0</v>
      </c>
      <c r="P138" s="37">
        <f t="shared" si="35"/>
        <v>0</v>
      </c>
      <c r="Q138" s="37">
        <f t="shared" si="36"/>
        <v>0</v>
      </c>
      <c r="R138" s="38">
        <f t="shared" si="32"/>
        <v>0</v>
      </c>
      <c r="S138" s="38">
        <f t="shared" si="33"/>
        <v>0</v>
      </c>
      <c r="T138" s="39">
        <f>IF(OR(E138="QS",B138=""),0,
VLOOKUP($S138,附表3_火險100RP颱洪非比例層調整係數!$B:$AF,MATCH($D138&amp;"a",附表3_火險100RP颱洪非比例層調整係數!$1:$1,0)-1,FALSE)
-IF($R138-1&lt;=0,0,VLOOKUP($R138-1,附表3_火險100RP颱洪非比例層調整係數!$B:$AF,MATCH($D138&amp;"a",附表3_火險100RP颱洪非比例層調整係數!$1:$1,0)-1,FALSE))
-VLOOKUP($S138,附表3_火險100RP颱洪非比例層調整係數!$B:$AF,MATCH($D138,附表3_火險100RP颱洪非比例層調整係數!$1:$1,0)-1,FALSE)*(S138/100-M138/G138)*100
-VLOOKUP($R138,附表3_火險100RP颱洪非比例層調整係數!$B:$AF,MATCH($D138,附表3_火險100RP颱洪非比例層調整係數!$1:$1,0)-1,FALSE)*(1-(R138/100-L138/G138)*100)
)</f>
        <v>0</v>
      </c>
      <c r="U138" s="39">
        <f>IF(OR(E138="QS",B138=""),0,
IF(C138="F",VLOOKUP($S138,附表3_火險200RP颱洪非比例層調整係數!$B:$AF,MATCH($D138&amp;"a",附表3_火險200RP颱洪非比例層調整係數!$1:$1,0)-1,FALSE)
-IF($R138-1&lt;=0,0,VLOOKUP($R138-1,附表3_火險200RP颱洪非比例層調整係數!$B:$AF,MATCH($D138&amp;"a",附表3_火險200RP颱洪非比例層調整係數!$1:$1,0)-1,FALSE))
-VLOOKUP($S138,附表3_火險200RP颱洪非比例層調整係數!$B:$AF,MATCH($D138,附表3_火險200RP颱洪非比例層調整係數!$1:$1,0)-1,FALSE)*(S138/100-M138/G138)*100
-VLOOKUP($R138,附表3_火險200RP颱洪非比例層調整係數!$B:$AF,MATCH($D138,附表3_火險200RP颱洪非比例層調整係數!$1:$1,0)-1,FALSE)*(1-(R138/100-L138/G138)*100),
IF(C138="E1",VLOOKUP($S138,附表3_工程險200RP颱洪非比例層調整係數!$B$1:$AF$101,MATCH($D138&amp;"a",附表3_工程險200RP颱洪非比例層調整係數!$1:$1,0)-1,FALSE)
-IF($R138-1&lt;=0,0,VLOOKUP($R138-1,附表3_工程險200RP颱洪非比例層調整係數!$B$1:$AF$101,MATCH($D138&amp;"a",附表3_工程險200RP颱洪非比例層調整係數!$1:$1,0)-1,FALSE))
-VLOOKUP($S138,附表3_工程險200RP颱洪非比例層調整係數!$B$1:$AF$101,MATCH($D138,附表3_工程險200RP颱洪非比例層調整係數!$1:$1,0)-1,FALSE)*(S138/100-M138/G138)*100
-VLOOKUP($R138,附表3_工程險200RP颱洪非比例層調整係數!$B$1:$AF$101,MATCH($D138,附表3_工程險200RP颱洪非比例層調整係數!$1:$1,0)-1,FALSE)*(1-(R138/100-L138/G138)*100),
IF(C138="E2",VLOOKUP($S138,附表3_工程險200RP颱洪非比例層調整係數!$B$111:$AF$211,MATCH($D138&amp;"a",附表3_工程險200RP颱洪非比例層調整係數!$1:$1,0)-1,FALSE)
-IF($R138-1&lt;=0,0,VLOOKUP($R138-1,附表3_工程險200RP颱洪非比例層調整係數!$B$111:$AF$211,MATCH($D138&amp;"a",附表3_工程險200RP颱洪非比例層調整係數!$1:$1,0)-1,FALSE))
-VLOOKUP($S138,附表3_工程險200RP颱洪非比例層調整係數!$B$111:$AF$211,MATCH($D138,附表3_工程險200RP颱洪非比例層調整係數!$1:$1,0)-1,FALSE)*(S138/100-M138/G138)*100
-VLOOKUP($R138,附表3_工程險200RP颱洪非比例層調整係數!$B$111:$AF$211,MATCH($D138,附表3_工程險200RP颱洪非比例層調整係數!$1:$1,0)-1,FALSE)*(1-(R138/100-L138/G138)*100),0))))</f>
        <v>0</v>
      </c>
      <c r="V138" s="40">
        <f t="shared" si="37"/>
        <v>0</v>
      </c>
      <c r="W138" s="40">
        <f t="shared" si="38"/>
        <v>0</v>
      </c>
      <c r="X138" s="40">
        <f t="shared" si="39"/>
        <v>0</v>
      </c>
      <c r="Y138" s="40">
        <f t="shared" si="40"/>
        <v>0</v>
      </c>
    </row>
    <row r="139" spans="1:25" x14ac:dyDescent="0.25">
      <c r="A139" s="32" t="str">
        <f t="shared" si="34"/>
        <v/>
      </c>
      <c r="B139" s="33"/>
      <c r="C139" s="33"/>
      <c r="D139" s="33"/>
      <c r="E139" s="34"/>
      <c r="F139" s="34"/>
      <c r="G139" s="35"/>
      <c r="H139" s="42"/>
      <c r="I139" s="42"/>
      <c r="J139" s="42"/>
      <c r="K139" s="42"/>
      <c r="L139" s="34"/>
      <c r="M139" s="34"/>
      <c r="N139" s="36">
        <f t="shared" si="30"/>
        <v>0</v>
      </c>
      <c r="O139" s="36">
        <f t="shared" si="31"/>
        <v>0</v>
      </c>
      <c r="P139" s="37">
        <f t="shared" si="35"/>
        <v>0</v>
      </c>
      <c r="Q139" s="37">
        <f t="shared" si="36"/>
        <v>0</v>
      </c>
      <c r="R139" s="38">
        <f t="shared" si="32"/>
        <v>0</v>
      </c>
      <c r="S139" s="38">
        <f t="shared" si="33"/>
        <v>0</v>
      </c>
      <c r="T139" s="39">
        <f>IF(OR(E139="QS",B139=""),0,
VLOOKUP($S139,附表3_火險100RP颱洪非比例層調整係數!$B:$AF,MATCH($D139&amp;"a",附表3_火險100RP颱洪非比例層調整係數!$1:$1,0)-1,FALSE)
-IF($R139-1&lt;=0,0,VLOOKUP($R139-1,附表3_火險100RP颱洪非比例層調整係數!$B:$AF,MATCH($D139&amp;"a",附表3_火險100RP颱洪非比例層調整係數!$1:$1,0)-1,FALSE))
-VLOOKUP($S139,附表3_火險100RP颱洪非比例層調整係數!$B:$AF,MATCH($D139,附表3_火險100RP颱洪非比例層調整係數!$1:$1,0)-1,FALSE)*(S139/100-M139/G139)*100
-VLOOKUP($R139,附表3_火險100RP颱洪非比例層調整係數!$B:$AF,MATCH($D139,附表3_火險100RP颱洪非比例層調整係數!$1:$1,0)-1,FALSE)*(1-(R139/100-L139/G139)*100)
)</f>
        <v>0</v>
      </c>
      <c r="U139" s="39">
        <f>IF(OR(E139="QS",B139=""),0,
IF(C139="F",VLOOKUP($S139,附表3_火險200RP颱洪非比例層調整係數!$B:$AF,MATCH($D139&amp;"a",附表3_火險200RP颱洪非比例層調整係數!$1:$1,0)-1,FALSE)
-IF($R139-1&lt;=0,0,VLOOKUP($R139-1,附表3_火險200RP颱洪非比例層調整係數!$B:$AF,MATCH($D139&amp;"a",附表3_火險200RP颱洪非比例層調整係數!$1:$1,0)-1,FALSE))
-VLOOKUP($S139,附表3_火險200RP颱洪非比例層調整係數!$B:$AF,MATCH($D139,附表3_火險200RP颱洪非比例層調整係數!$1:$1,0)-1,FALSE)*(S139/100-M139/G139)*100
-VLOOKUP($R139,附表3_火險200RP颱洪非比例層調整係數!$B:$AF,MATCH($D139,附表3_火險200RP颱洪非比例層調整係數!$1:$1,0)-1,FALSE)*(1-(R139/100-L139/G139)*100),
IF(C139="E1",VLOOKUP($S139,附表3_工程險200RP颱洪非比例層調整係數!$B$1:$AF$101,MATCH($D139&amp;"a",附表3_工程險200RP颱洪非比例層調整係數!$1:$1,0)-1,FALSE)
-IF($R139-1&lt;=0,0,VLOOKUP($R139-1,附表3_工程險200RP颱洪非比例層調整係數!$B$1:$AF$101,MATCH($D139&amp;"a",附表3_工程險200RP颱洪非比例層調整係數!$1:$1,0)-1,FALSE))
-VLOOKUP($S139,附表3_工程險200RP颱洪非比例層調整係數!$B$1:$AF$101,MATCH($D139,附表3_工程險200RP颱洪非比例層調整係數!$1:$1,0)-1,FALSE)*(S139/100-M139/G139)*100
-VLOOKUP($R139,附表3_工程險200RP颱洪非比例層調整係數!$B$1:$AF$101,MATCH($D139,附表3_工程險200RP颱洪非比例層調整係數!$1:$1,0)-1,FALSE)*(1-(R139/100-L139/G139)*100),
IF(C139="E2",VLOOKUP($S139,附表3_工程險200RP颱洪非比例層調整係數!$B$111:$AF$211,MATCH($D139&amp;"a",附表3_工程險200RP颱洪非比例層調整係數!$1:$1,0)-1,FALSE)
-IF($R139-1&lt;=0,0,VLOOKUP($R139-1,附表3_工程險200RP颱洪非比例層調整係數!$B$111:$AF$211,MATCH($D139&amp;"a",附表3_工程險200RP颱洪非比例層調整係數!$1:$1,0)-1,FALSE))
-VLOOKUP($S139,附表3_工程險200RP颱洪非比例層調整係數!$B$111:$AF$211,MATCH($D139,附表3_工程險200RP颱洪非比例層調整係數!$1:$1,0)-1,FALSE)*(S139/100-M139/G139)*100
-VLOOKUP($R139,附表3_工程險200RP颱洪非比例層調整係數!$B$111:$AF$211,MATCH($D139,附表3_工程險200RP颱洪非比例層調整係數!$1:$1,0)-1,FALSE)*(1-(R139/100-L139/G139)*100),0))))</f>
        <v>0</v>
      </c>
      <c r="V139" s="40">
        <f t="shared" si="37"/>
        <v>0</v>
      </c>
      <c r="W139" s="40">
        <f t="shared" si="38"/>
        <v>0</v>
      </c>
      <c r="X139" s="40">
        <f t="shared" si="39"/>
        <v>0</v>
      </c>
      <c r="Y139" s="40">
        <f t="shared" si="40"/>
        <v>0</v>
      </c>
    </row>
    <row r="140" spans="1:25" x14ac:dyDescent="0.25">
      <c r="A140" s="32" t="str">
        <f t="shared" si="34"/>
        <v/>
      </c>
      <c r="B140" s="33"/>
      <c r="C140" s="33"/>
      <c r="D140" s="33"/>
      <c r="E140" s="34"/>
      <c r="F140" s="34"/>
      <c r="G140" s="35"/>
      <c r="H140" s="42"/>
      <c r="I140" s="42"/>
      <c r="J140" s="42"/>
      <c r="K140" s="42"/>
      <c r="L140" s="34"/>
      <c r="M140" s="34"/>
      <c r="N140" s="36">
        <f t="shared" si="30"/>
        <v>0</v>
      </c>
      <c r="O140" s="36">
        <f t="shared" si="31"/>
        <v>0</v>
      </c>
      <c r="P140" s="37">
        <f t="shared" si="35"/>
        <v>0</v>
      </c>
      <c r="Q140" s="37">
        <f t="shared" si="36"/>
        <v>0</v>
      </c>
      <c r="R140" s="38">
        <f t="shared" si="32"/>
        <v>0</v>
      </c>
      <c r="S140" s="38">
        <f t="shared" si="33"/>
        <v>0</v>
      </c>
      <c r="T140" s="39">
        <f>IF(OR(E140="QS",B140=""),0,
VLOOKUP($S140,附表3_火險100RP颱洪非比例層調整係數!$B:$AF,MATCH($D140&amp;"a",附表3_火險100RP颱洪非比例層調整係數!$1:$1,0)-1,FALSE)
-IF($R140-1&lt;=0,0,VLOOKUP($R140-1,附表3_火險100RP颱洪非比例層調整係數!$B:$AF,MATCH($D140&amp;"a",附表3_火險100RP颱洪非比例層調整係數!$1:$1,0)-1,FALSE))
-VLOOKUP($S140,附表3_火險100RP颱洪非比例層調整係數!$B:$AF,MATCH($D140,附表3_火險100RP颱洪非比例層調整係數!$1:$1,0)-1,FALSE)*(S140/100-M140/G140)*100
-VLOOKUP($R140,附表3_火險100RP颱洪非比例層調整係數!$B:$AF,MATCH($D140,附表3_火險100RP颱洪非比例層調整係數!$1:$1,0)-1,FALSE)*(1-(R140/100-L140/G140)*100)
)</f>
        <v>0</v>
      </c>
      <c r="U140" s="39">
        <f>IF(OR(E140="QS",B140=""),0,
IF(C140="F",VLOOKUP($S140,附表3_火險200RP颱洪非比例層調整係數!$B:$AF,MATCH($D140&amp;"a",附表3_火險200RP颱洪非比例層調整係數!$1:$1,0)-1,FALSE)
-IF($R140-1&lt;=0,0,VLOOKUP($R140-1,附表3_火險200RP颱洪非比例層調整係數!$B:$AF,MATCH($D140&amp;"a",附表3_火險200RP颱洪非比例層調整係數!$1:$1,0)-1,FALSE))
-VLOOKUP($S140,附表3_火險200RP颱洪非比例層調整係數!$B:$AF,MATCH($D140,附表3_火險200RP颱洪非比例層調整係數!$1:$1,0)-1,FALSE)*(S140/100-M140/G140)*100
-VLOOKUP($R140,附表3_火險200RP颱洪非比例層調整係數!$B:$AF,MATCH($D140,附表3_火險200RP颱洪非比例層調整係數!$1:$1,0)-1,FALSE)*(1-(R140/100-L140/G140)*100),
IF(C140="E1",VLOOKUP($S140,附表3_工程險200RP颱洪非比例層調整係數!$B$1:$AF$101,MATCH($D140&amp;"a",附表3_工程險200RP颱洪非比例層調整係數!$1:$1,0)-1,FALSE)
-IF($R140-1&lt;=0,0,VLOOKUP($R140-1,附表3_工程險200RP颱洪非比例層調整係數!$B$1:$AF$101,MATCH($D140&amp;"a",附表3_工程險200RP颱洪非比例層調整係數!$1:$1,0)-1,FALSE))
-VLOOKUP($S140,附表3_工程險200RP颱洪非比例層調整係數!$B$1:$AF$101,MATCH($D140,附表3_工程險200RP颱洪非比例層調整係數!$1:$1,0)-1,FALSE)*(S140/100-M140/G140)*100
-VLOOKUP($R140,附表3_工程險200RP颱洪非比例層調整係數!$B$1:$AF$101,MATCH($D140,附表3_工程險200RP颱洪非比例層調整係數!$1:$1,0)-1,FALSE)*(1-(R140/100-L140/G140)*100),
IF(C140="E2",VLOOKUP($S140,附表3_工程險200RP颱洪非比例層調整係數!$B$111:$AF$211,MATCH($D140&amp;"a",附表3_工程險200RP颱洪非比例層調整係數!$1:$1,0)-1,FALSE)
-IF($R140-1&lt;=0,0,VLOOKUP($R140-1,附表3_工程險200RP颱洪非比例層調整係數!$B$111:$AF$211,MATCH($D140&amp;"a",附表3_工程險200RP颱洪非比例層調整係數!$1:$1,0)-1,FALSE))
-VLOOKUP($S140,附表3_工程險200RP颱洪非比例層調整係數!$B$111:$AF$211,MATCH($D140,附表3_工程險200RP颱洪非比例層調整係數!$1:$1,0)-1,FALSE)*(S140/100-M140/G140)*100
-VLOOKUP($R140,附表3_工程險200RP颱洪非比例層調整係數!$B$111:$AF$211,MATCH($D140,附表3_工程險200RP颱洪非比例層調整係數!$1:$1,0)-1,FALSE)*(1-(R140/100-L140/G140)*100),0))))</f>
        <v>0</v>
      </c>
      <c r="V140" s="40">
        <f t="shared" si="37"/>
        <v>0</v>
      </c>
      <c r="W140" s="40">
        <f t="shared" si="38"/>
        <v>0</v>
      </c>
      <c r="X140" s="40">
        <f t="shared" si="39"/>
        <v>0</v>
      </c>
      <c r="Y140" s="40">
        <f t="shared" si="40"/>
        <v>0</v>
      </c>
    </row>
    <row r="141" spans="1:25" x14ac:dyDescent="0.25">
      <c r="A141" s="32" t="str">
        <f t="shared" si="34"/>
        <v/>
      </c>
      <c r="B141" s="33"/>
      <c r="C141" s="33"/>
      <c r="D141" s="33"/>
      <c r="E141" s="34"/>
      <c r="F141" s="34"/>
      <c r="G141" s="35"/>
      <c r="H141" s="42"/>
      <c r="I141" s="42"/>
      <c r="J141" s="42"/>
      <c r="K141" s="42"/>
      <c r="L141" s="34"/>
      <c r="M141" s="34"/>
      <c r="N141" s="36">
        <f t="shared" si="30"/>
        <v>0</v>
      </c>
      <c r="O141" s="36">
        <f t="shared" si="31"/>
        <v>0</v>
      </c>
      <c r="P141" s="37">
        <f t="shared" si="35"/>
        <v>0</v>
      </c>
      <c r="Q141" s="37">
        <f t="shared" si="36"/>
        <v>0</v>
      </c>
      <c r="R141" s="38">
        <f t="shared" si="32"/>
        <v>0</v>
      </c>
      <c r="S141" s="38">
        <f t="shared" si="33"/>
        <v>0</v>
      </c>
      <c r="T141" s="39">
        <f>IF(OR(E141="QS",B141=""),0,
VLOOKUP($S141,附表3_火險100RP颱洪非比例層調整係數!$B:$AF,MATCH($D141&amp;"a",附表3_火險100RP颱洪非比例層調整係數!$1:$1,0)-1,FALSE)
-IF($R141-1&lt;=0,0,VLOOKUP($R141-1,附表3_火險100RP颱洪非比例層調整係數!$B:$AF,MATCH($D141&amp;"a",附表3_火險100RP颱洪非比例層調整係數!$1:$1,0)-1,FALSE))
-VLOOKUP($S141,附表3_火險100RP颱洪非比例層調整係數!$B:$AF,MATCH($D141,附表3_火險100RP颱洪非比例層調整係數!$1:$1,0)-1,FALSE)*(S141/100-M141/G141)*100
-VLOOKUP($R141,附表3_火險100RP颱洪非比例層調整係數!$B:$AF,MATCH($D141,附表3_火險100RP颱洪非比例層調整係數!$1:$1,0)-1,FALSE)*(1-(R141/100-L141/G141)*100)
)</f>
        <v>0</v>
      </c>
      <c r="U141" s="39">
        <f>IF(OR(E141="QS",B141=""),0,
IF(C141="F",VLOOKUP($S141,附表3_火險200RP颱洪非比例層調整係數!$B:$AF,MATCH($D141&amp;"a",附表3_火險200RP颱洪非比例層調整係數!$1:$1,0)-1,FALSE)
-IF($R141-1&lt;=0,0,VLOOKUP($R141-1,附表3_火險200RP颱洪非比例層調整係數!$B:$AF,MATCH($D141&amp;"a",附表3_火險200RP颱洪非比例層調整係數!$1:$1,0)-1,FALSE))
-VLOOKUP($S141,附表3_火險200RP颱洪非比例層調整係數!$B:$AF,MATCH($D141,附表3_火險200RP颱洪非比例層調整係數!$1:$1,0)-1,FALSE)*(S141/100-M141/G141)*100
-VLOOKUP($R141,附表3_火險200RP颱洪非比例層調整係數!$B:$AF,MATCH($D141,附表3_火險200RP颱洪非比例層調整係數!$1:$1,0)-1,FALSE)*(1-(R141/100-L141/G141)*100),
IF(C141="E1",VLOOKUP($S141,附表3_工程險200RP颱洪非比例層調整係數!$B$1:$AF$101,MATCH($D141&amp;"a",附表3_工程險200RP颱洪非比例層調整係數!$1:$1,0)-1,FALSE)
-IF($R141-1&lt;=0,0,VLOOKUP($R141-1,附表3_工程險200RP颱洪非比例層調整係數!$B$1:$AF$101,MATCH($D141&amp;"a",附表3_工程險200RP颱洪非比例層調整係數!$1:$1,0)-1,FALSE))
-VLOOKUP($S141,附表3_工程險200RP颱洪非比例層調整係數!$B$1:$AF$101,MATCH($D141,附表3_工程險200RP颱洪非比例層調整係數!$1:$1,0)-1,FALSE)*(S141/100-M141/G141)*100
-VLOOKUP($R141,附表3_工程險200RP颱洪非比例層調整係數!$B$1:$AF$101,MATCH($D141,附表3_工程險200RP颱洪非比例層調整係數!$1:$1,0)-1,FALSE)*(1-(R141/100-L141/G141)*100),
IF(C141="E2",VLOOKUP($S141,附表3_工程險200RP颱洪非比例層調整係數!$B$111:$AF$211,MATCH($D141&amp;"a",附表3_工程險200RP颱洪非比例層調整係數!$1:$1,0)-1,FALSE)
-IF($R141-1&lt;=0,0,VLOOKUP($R141-1,附表3_工程險200RP颱洪非比例層調整係數!$B$111:$AF$211,MATCH($D141&amp;"a",附表3_工程險200RP颱洪非比例層調整係數!$1:$1,0)-1,FALSE))
-VLOOKUP($S141,附表3_工程險200RP颱洪非比例層調整係數!$B$111:$AF$211,MATCH($D141,附表3_工程險200RP颱洪非比例層調整係數!$1:$1,0)-1,FALSE)*(S141/100-M141/G141)*100
-VLOOKUP($R141,附表3_工程險200RP颱洪非比例層調整係數!$B$111:$AF$211,MATCH($D141,附表3_工程險200RP颱洪非比例層調整係數!$1:$1,0)-1,FALSE)*(1-(R141/100-L141/G141)*100),0))))</f>
        <v>0</v>
      </c>
      <c r="V141" s="40">
        <f t="shared" si="37"/>
        <v>0</v>
      </c>
      <c r="W141" s="40">
        <f t="shared" si="38"/>
        <v>0</v>
      </c>
      <c r="X141" s="40">
        <f t="shared" si="39"/>
        <v>0</v>
      </c>
      <c r="Y141" s="40">
        <f t="shared" si="40"/>
        <v>0</v>
      </c>
    </row>
    <row r="142" spans="1:25" x14ac:dyDescent="0.25">
      <c r="A142" s="32" t="str">
        <f t="shared" si="34"/>
        <v/>
      </c>
      <c r="B142" s="33"/>
      <c r="C142" s="33"/>
      <c r="D142" s="33"/>
      <c r="E142" s="34"/>
      <c r="F142" s="34"/>
      <c r="G142" s="35"/>
      <c r="H142" s="42"/>
      <c r="I142" s="42"/>
      <c r="J142" s="42"/>
      <c r="K142" s="42"/>
      <c r="L142" s="34"/>
      <c r="M142" s="34"/>
      <c r="N142" s="36">
        <f t="shared" si="30"/>
        <v>0</v>
      </c>
      <c r="O142" s="36">
        <f t="shared" si="31"/>
        <v>0</v>
      </c>
      <c r="P142" s="37">
        <f t="shared" si="35"/>
        <v>0</v>
      </c>
      <c r="Q142" s="37">
        <f t="shared" si="36"/>
        <v>0</v>
      </c>
      <c r="R142" s="38">
        <f t="shared" si="32"/>
        <v>0</v>
      </c>
      <c r="S142" s="38">
        <f t="shared" si="33"/>
        <v>0</v>
      </c>
      <c r="T142" s="39">
        <f>IF(OR(E142="QS",B142=""),0,
VLOOKUP($S142,附表3_火險100RP颱洪非比例層調整係數!$B:$AF,MATCH($D142&amp;"a",附表3_火險100RP颱洪非比例層調整係數!$1:$1,0)-1,FALSE)
-IF($R142-1&lt;=0,0,VLOOKUP($R142-1,附表3_火險100RP颱洪非比例層調整係數!$B:$AF,MATCH($D142&amp;"a",附表3_火險100RP颱洪非比例層調整係數!$1:$1,0)-1,FALSE))
-VLOOKUP($S142,附表3_火險100RP颱洪非比例層調整係數!$B:$AF,MATCH($D142,附表3_火險100RP颱洪非比例層調整係數!$1:$1,0)-1,FALSE)*(S142/100-M142/G142)*100
-VLOOKUP($R142,附表3_火險100RP颱洪非比例層調整係數!$B:$AF,MATCH($D142,附表3_火險100RP颱洪非比例層調整係數!$1:$1,0)-1,FALSE)*(1-(R142/100-L142/G142)*100)
)</f>
        <v>0</v>
      </c>
      <c r="U142" s="39">
        <f>IF(OR(E142="QS",B142=""),0,
IF(C142="F",VLOOKUP($S142,附表3_火險200RP颱洪非比例層調整係數!$B:$AF,MATCH($D142&amp;"a",附表3_火險200RP颱洪非比例層調整係數!$1:$1,0)-1,FALSE)
-IF($R142-1&lt;=0,0,VLOOKUP($R142-1,附表3_火險200RP颱洪非比例層調整係數!$B:$AF,MATCH($D142&amp;"a",附表3_火險200RP颱洪非比例層調整係數!$1:$1,0)-1,FALSE))
-VLOOKUP($S142,附表3_火險200RP颱洪非比例層調整係數!$B:$AF,MATCH($D142,附表3_火險200RP颱洪非比例層調整係數!$1:$1,0)-1,FALSE)*(S142/100-M142/G142)*100
-VLOOKUP($R142,附表3_火險200RP颱洪非比例層調整係數!$B:$AF,MATCH($D142,附表3_火險200RP颱洪非比例層調整係數!$1:$1,0)-1,FALSE)*(1-(R142/100-L142/G142)*100),
IF(C142="E1",VLOOKUP($S142,附表3_工程險200RP颱洪非比例層調整係數!$B$1:$AF$101,MATCH($D142&amp;"a",附表3_工程險200RP颱洪非比例層調整係數!$1:$1,0)-1,FALSE)
-IF($R142-1&lt;=0,0,VLOOKUP($R142-1,附表3_工程險200RP颱洪非比例層調整係數!$B$1:$AF$101,MATCH($D142&amp;"a",附表3_工程險200RP颱洪非比例層調整係數!$1:$1,0)-1,FALSE))
-VLOOKUP($S142,附表3_工程險200RP颱洪非比例層調整係數!$B$1:$AF$101,MATCH($D142,附表3_工程險200RP颱洪非比例層調整係數!$1:$1,0)-1,FALSE)*(S142/100-M142/G142)*100
-VLOOKUP($R142,附表3_工程險200RP颱洪非比例層調整係數!$B$1:$AF$101,MATCH($D142,附表3_工程險200RP颱洪非比例層調整係數!$1:$1,0)-1,FALSE)*(1-(R142/100-L142/G142)*100),
IF(C142="E2",VLOOKUP($S142,附表3_工程險200RP颱洪非比例層調整係數!$B$111:$AF$211,MATCH($D142&amp;"a",附表3_工程險200RP颱洪非比例層調整係數!$1:$1,0)-1,FALSE)
-IF($R142-1&lt;=0,0,VLOOKUP($R142-1,附表3_工程險200RP颱洪非比例層調整係數!$B$111:$AF$211,MATCH($D142&amp;"a",附表3_工程險200RP颱洪非比例層調整係數!$1:$1,0)-1,FALSE))
-VLOOKUP($S142,附表3_工程險200RP颱洪非比例層調整係數!$B$111:$AF$211,MATCH($D142,附表3_工程險200RP颱洪非比例層調整係數!$1:$1,0)-1,FALSE)*(S142/100-M142/G142)*100
-VLOOKUP($R142,附表3_工程險200RP颱洪非比例層調整係數!$B$111:$AF$211,MATCH($D142,附表3_工程險200RP颱洪非比例層調整係數!$1:$1,0)-1,FALSE)*(1-(R142/100-L142/G142)*100),0))))</f>
        <v>0</v>
      </c>
      <c r="V142" s="40">
        <f t="shared" si="37"/>
        <v>0</v>
      </c>
      <c r="W142" s="40">
        <f t="shared" si="38"/>
        <v>0</v>
      </c>
      <c r="X142" s="40">
        <f t="shared" si="39"/>
        <v>0</v>
      </c>
      <c r="Y142" s="40">
        <f t="shared" si="40"/>
        <v>0</v>
      </c>
    </row>
    <row r="143" spans="1:25" x14ac:dyDescent="0.25">
      <c r="A143" s="32" t="str">
        <f t="shared" si="34"/>
        <v/>
      </c>
      <c r="B143" s="33"/>
      <c r="C143" s="33"/>
      <c r="D143" s="33"/>
      <c r="E143" s="34"/>
      <c r="F143" s="34"/>
      <c r="G143" s="35"/>
      <c r="H143" s="42"/>
      <c r="I143" s="42"/>
      <c r="J143" s="42"/>
      <c r="K143" s="42"/>
      <c r="L143" s="34"/>
      <c r="M143" s="34"/>
      <c r="N143" s="36">
        <f t="shared" si="30"/>
        <v>0</v>
      </c>
      <c r="O143" s="36">
        <f t="shared" si="31"/>
        <v>0</v>
      </c>
      <c r="P143" s="37">
        <f t="shared" si="35"/>
        <v>0</v>
      </c>
      <c r="Q143" s="37">
        <f t="shared" si="36"/>
        <v>0</v>
      </c>
      <c r="R143" s="38">
        <f t="shared" si="32"/>
        <v>0</v>
      </c>
      <c r="S143" s="38">
        <f t="shared" si="33"/>
        <v>0</v>
      </c>
      <c r="T143" s="39">
        <f>IF(OR(E143="QS",B143=""),0,
VLOOKUP($S143,附表3_火險100RP颱洪非比例層調整係數!$B:$AF,MATCH($D143&amp;"a",附表3_火險100RP颱洪非比例層調整係數!$1:$1,0)-1,FALSE)
-IF($R143-1&lt;=0,0,VLOOKUP($R143-1,附表3_火險100RP颱洪非比例層調整係數!$B:$AF,MATCH($D143&amp;"a",附表3_火險100RP颱洪非比例層調整係數!$1:$1,0)-1,FALSE))
-VLOOKUP($S143,附表3_火險100RP颱洪非比例層調整係數!$B:$AF,MATCH($D143,附表3_火險100RP颱洪非比例層調整係數!$1:$1,0)-1,FALSE)*(S143/100-M143/G143)*100
-VLOOKUP($R143,附表3_火險100RP颱洪非比例層調整係數!$B:$AF,MATCH($D143,附表3_火險100RP颱洪非比例層調整係數!$1:$1,0)-1,FALSE)*(1-(R143/100-L143/G143)*100)
)</f>
        <v>0</v>
      </c>
      <c r="U143" s="39">
        <f>IF(OR(E143="QS",B143=""),0,
IF(C143="F",VLOOKUP($S143,附表3_火險200RP颱洪非比例層調整係數!$B:$AF,MATCH($D143&amp;"a",附表3_火險200RP颱洪非比例層調整係數!$1:$1,0)-1,FALSE)
-IF($R143-1&lt;=0,0,VLOOKUP($R143-1,附表3_火險200RP颱洪非比例層調整係數!$B:$AF,MATCH($D143&amp;"a",附表3_火險200RP颱洪非比例層調整係數!$1:$1,0)-1,FALSE))
-VLOOKUP($S143,附表3_火險200RP颱洪非比例層調整係數!$B:$AF,MATCH($D143,附表3_火險200RP颱洪非比例層調整係數!$1:$1,0)-1,FALSE)*(S143/100-M143/G143)*100
-VLOOKUP($R143,附表3_火險200RP颱洪非比例層調整係數!$B:$AF,MATCH($D143,附表3_火險200RP颱洪非比例層調整係數!$1:$1,0)-1,FALSE)*(1-(R143/100-L143/G143)*100),
IF(C143="E1",VLOOKUP($S143,附表3_工程險200RP颱洪非比例層調整係數!$B$1:$AF$101,MATCH($D143&amp;"a",附表3_工程險200RP颱洪非比例層調整係數!$1:$1,0)-1,FALSE)
-IF($R143-1&lt;=0,0,VLOOKUP($R143-1,附表3_工程險200RP颱洪非比例層調整係數!$B$1:$AF$101,MATCH($D143&amp;"a",附表3_工程險200RP颱洪非比例層調整係數!$1:$1,0)-1,FALSE))
-VLOOKUP($S143,附表3_工程險200RP颱洪非比例層調整係數!$B$1:$AF$101,MATCH($D143,附表3_工程險200RP颱洪非比例層調整係數!$1:$1,0)-1,FALSE)*(S143/100-M143/G143)*100
-VLOOKUP($R143,附表3_工程險200RP颱洪非比例層調整係數!$B$1:$AF$101,MATCH($D143,附表3_工程險200RP颱洪非比例層調整係數!$1:$1,0)-1,FALSE)*(1-(R143/100-L143/G143)*100),
IF(C143="E2",VLOOKUP($S143,附表3_工程險200RP颱洪非比例層調整係數!$B$111:$AF$211,MATCH($D143&amp;"a",附表3_工程險200RP颱洪非比例層調整係數!$1:$1,0)-1,FALSE)
-IF($R143-1&lt;=0,0,VLOOKUP($R143-1,附表3_工程險200RP颱洪非比例層調整係數!$B$111:$AF$211,MATCH($D143&amp;"a",附表3_工程險200RP颱洪非比例層調整係數!$1:$1,0)-1,FALSE))
-VLOOKUP($S143,附表3_工程險200RP颱洪非比例層調整係數!$B$111:$AF$211,MATCH($D143,附表3_工程險200RP颱洪非比例層調整係數!$1:$1,0)-1,FALSE)*(S143/100-M143/G143)*100
-VLOOKUP($R143,附表3_工程險200RP颱洪非比例層調整係數!$B$111:$AF$211,MATCH($D143,附表3_工程險200RP颱洪非比例層調整係數!$1:$1,0)-1,FALSE)*(1-(R143/100-L143/G143)*100),0))))</f>
        <v>0</v>
      </c>
      <c r="V143" s="40">
        <f t="shared" si="37"/>
        <v>0</v>
      </c>
      <c r="W143" s="40">
        <f t="shared" si="38"/>
        <v>0</v>
      </c>
      <c r="X143" s="40">
        <f t="shared" si="39"/>
        <v>0</v>
      </c>
      <c r="Y143" s="40">
        <f t="shared" si="40"/>
        <v>0</v>
      </c>
    </row>
    <row r="144" spans="1:25" x14ac:dyDescent="0.25">
      <c r="A144" s="32" t="str">
        <f t="shared" si="34"/>
        <v/>
      </c>
      <c r="B144" s="33"/>
      <c r="C144" s="33"/>
      <c r="D144" s="33"/>
      <c r="E144" s="34"/>
      <c r="F144" s="34"/>
      <c r="G144" s="35"/>
      <c r="H144" s="42"/>
      <c r="I144" s="42"/>
      <c r="J144" s="42"/>
      <c r="K144" s="42"/>
      <c r="L144" s="34"/>
      <c r="M144" s="34"/>
      <c r="N144" s="36">
        <f t="shared" si="30"/>
        <v>0</v>
      </c>
      <c r="O144" s="36">
        <f t="shared" si="31"/>
        <v>0</v>
      </c>
      <c r="P144" s="37">
        <f t="shared" si="35"/>
        <v>0</v>
      </c>
      <c r="Q144" s="37">
        <f t="shared" si="36"/>
        <v>0</v>
      </c>
      <c r="R144" s="38">
        <f t="shared" si="32"/>
        <v>0</v>
      </c>
      <c r="S144" s="38">
        <f t="shared" si="33"/>
        <v>0</v>
      </c>
      <c r="T144" s="39">
        <f>IF(OR(E144="QS",B144=""),0,
VLOOKUP($S144,附表3_火險100RP颱洪非比例層調整係數!$B:$AF,MATCH($D144&amp;"a",附表3_火險100RP颱洪非比例層調整係數!$1:$1,0)-1,FALSE)
-IF($R144-1&lt;=0,0,VLOOKUP($R144-1,附表3_火險100RP颱洪非比例層調整係數!$B:$AF,MATCH($D144&amp;"a",附表3_火險100RP颱洪非比例層調整係數!$1:$1,0)-1,FALSE))
-VLOOKUP($S144,附表3_火險100RP颱洪非比例層調整係數!$B:$AF,MATCH($D144,附表3_火險100RP颱洪非比例層調整係數!$1:$1,0)-1,FALSE)*(S144/100-M144/G144)*100
-VLOOKUP($R144,附表3_火險100RP颱洪非比例層調整係數!$B:$AF,MATCH($D144,附表3_火險100RP颱洪非比例層調整係數!$1:$1,0)-1,FALSE)*(1-(R144/100-L144/G144)*100)
)</f>
        <v>0</v>
      </c>
      <c r="U144" s="39">
        <f>IF(OR(E144="QS",B144=""),0,
IF(C144="F",VLOOKUP($S144,附表3_火險200RP颱洪非比例層調整係數!$B:$AF,MATCH($D144&amp;"a",附表3_火險200RP颱洪非比例層調整係數!$1:$1,0)-1,FALSE)
-IF($R144-1&lt;=0,0,VLOOKUP($R144-1,附表3_火險200RP颱洪非比例層調整係數!$B:$AF,MATCH($D144&amp;"a",附表3_火險200RP颱洪非比例層調整係數!$1:$1,0)-1,FALSE))
-VLOOKUP($S144,附表3_火險200RP颱洪非比例層調整係數!$B:$AF,MATCH($D144,附表3_火險200RP颱洪非比例層調整係數!$1:$1,0)-1,FALSE)*(S144/100-M144/G144)*100
-VLOOKUP($R144,附表3_火險200RP颱洪非比例層調整係數!$B:$AF,MATCH($D144,附表3_火險200RP颱洪非比例層調整係數!$1:$1,0)-1,FALSE)*(1-(R144/100-L144/G144)*100),
IF(C144="E1",VLOOKUP($S144,附表3_工程險200RP颱洪非比例層調整係數!$B$1:$AF$101,MATCH($D144&amp;"a",附表3_工程險200RP颱洪非比例層調整係數!$1:$1,0)-1,FALSE)
-IF($R144-1&lt;=0,0,VLOOKUP($R144-1,附表3_工程險200RP颱洪非比例層調整係數!$B$1:$AF$101,MATCH($D144&amp;"a",附表3_工程險200RP颱洪非比例層調整係數!$1:$1,0)-1,FALSE))
-VLOOKUP($S144,附表3_工程險200RP颱洪非比例層調整係數!$B$1:$AF$101,MATCH($D144,附表3_工程險200RP颱洪非比例層調整係數!$1:$1,0)-1,FALSE)*(S144/100-M144/G144)*100
-VLOOKUP($R144,附表3_工程險200RP颱洪非比例層調整係數!$B$1:$AF$101,MATCH($D144,附表3_工程險200RP颱洪非比例層調整係數!$1:$1,0)-1,FALSE)*(1-(R144/100-L144/G144)*100),
IF(C144="E2",VLOOKUP($S144,附表3_工程險200RP颱洪非比例層調整係數!$B$111:$AF$211,MATCH($D144&amp;"a",附表3_工程險200RP颱洪非比例層調整係數!$1:$1,0)-1,FALSE)
-IF($R144-1&lt;=0,0,VLOOKUP($R144-1,附表3_工程險200RP颱洪非比例層調整係數!$B$111:$AF$211,MATCH($D144&amp;"a",附表3_工程險200RP颱洪非比例層調整係數!$1:$1,0)-1,FALSE))
-VLOOKUP($S144,附表3_工程險200RP颱洪非比例層調整係數!$B$111:$AF$211,MATCH($D144,附表3_工程險200RP颱洪非比例層調整係數!$1:$1,0)-1,FALSE)*(S144/100-M144/G144)*100
-VLOOKUP($R144,附表3_工程險200RP颱洪非比例層調整係數!$B$111:$AF$211,MATCH($D144,附表3_工程險200RP颱洪非比例層調整係數!$1:$1,0)-1,FALSE)*(1-(R144/100-L144/G144)*100),0))))</f>
        <v>0</v>
      </c>
      <c r="V144" s="40">
        <f t="shared" si="37"/>
        <v>0</v>
      </c>
      <c r="W144" s="40">
        <f t="shared" si="38"/>
        <v>0</v>
      </c>
      <c r="X144" s="40">
        <f t="shared" si="39"/>
        <v>0</v>
      </c>
      <c r="Y144" s="40">
        <f t="shared" si="40"/>
        <v>0</v>
      </c>
    </row>
    <row r="145" spans="1:25" x14ac:dyDescent="0.25">
      <c r="A145" s="32" t="str">
        <f t="shared" si="34"/>
        <v/>
      </c>
      <c r="B145" s="33"/>
      <c r="C145" s="33"/>
      <c r="D145" s="33"/>
      <c r="E145" s="34"/>
      <c r="F145" s="34"/>
      <c r="G145" s="35"/>
      <c r="H145" s="42"/>
      <c r="I145" s="42"/>
      <c r="J145" s="42"/>
      <c r="K145" s="42"/>
      <c r="L145" s="34"/>
      <c r="M145" s="34"/>
      <c r="N145" s="36">
        <f t="shared" si="30"/>
        <v>0</v>
      </c>
      <c r="O145" s="36">
        <f t="shared" si="31"/>
        <v>0</v>
      </c>
      <c r="P145" s="37">
        <f t="shared" si="35"/>
        <v>0</v>
      </c>
      <c r="Q145" s="37">
        <f t="shared" si="36"/>
        <v>0</v>
      </c>
      <c r="R145" s="38">
        <f t="shared" si="32"/>
        <v>0</v>
      </c>
      <c r="S145" s="38">
        <f t="shared" si="33"/>
        <v>0</v>
      </c>
      <c r="T145" s="39">
        <f>IF(OR(E145="QS",B145=""),0,
VLOOKUP($S145,附表3_火險100RP颱洪非比例層調整係數!$B:$AF,MATCH($D145&amp;"a",附表3_火險100RP颱洪非比例層調整係數!$1:$1,0)-1,FALSE)
-IF($R145-1&lt;=0,0,VLOOKUP($R145-1,附表3_火險100RP颱洪非比例層調整係數!$B:$AF,MATCH($D145&amp;"a",附表3_火險100RP颱洪非比例層調整係數!$1:$1,0)-1,FALSE))
-VLOOKUP($S145,附表3_火險100RP颱洪非比例層調整係數!$B:$AF,MATCH($D145,附表3_火險100RP颱洪非比例層調整係數!$1:$1,0)-1,FALSE)*(S145/100-M145/G145)*100
-VLOOKUP($R145,附表3_火險100RP颱洪非比例層調整係數!$B:$AF,MATCH($D145,附表3_火險100RP颱洪非比例層調整係數!$1:$1,0)-1,FALSE)*(1-(R145/100-L145/G145)*100)
)</f>
        <v>0</v>
      </c>
      <c r="U145" s="39">
        <f>IF(OR(E145="QS",B145=""),0,
IF(C145="F",VLOOKUP($S145,附表3_火險200RP颱洪非比例層調整係數!$B:$AF,MATCH($D145&amp;"a",附表3_火險200RP颱洪非比例層調整係數!$1:$1,0)-1,FALSE)
-IF($R145-1&lt;=0,0,VLOOKUP($R145-1,附表3_火險200RP颱洪非比例層調整係數!$B:$AF,MATCH($D145&amp;"a",附表3_火險200RP颱洪非比例層調整係數!$1:$1,0)-1,FALSE))
-VLOOKUP($S145,附表3_火險200RP颱洪非比例層調整係數!$B:$AF,MATCH($D145,附表3_火險200RP颱洪非比例層調整係數!$1:$1,0)-1,FALSE)*(S145/100-M145/G145)*100
-VLOOKUP($R145,附表3_火險200RP颱洪非比例層調整係數!$B:$AF,MATCH($D145,附表3_火險200RP颱洪非比例層調整係數!$1:$1,0)-1,FALSE)*(1-(R145/100-L145/G145)*100),
IF(C145="E1",VLOOKUP($S145,附表3_工程險200RP颱洪非比例層調整係數!$B$1:$AF$101,MATCH($D145&amp;"a",附表3_工程險200RP颱洪非比例層調整係數!$1:$1,0)-1,FALSE)
-IF($R145-1&lt;=0,0,VLOOKUP($R145-1,附表3_工程險200RP颱洪非比例層調整係數!$B$1:$AF$101,MATCH($D145&amp;"a",附表3_工程險200RP颱洪非比例層調整係數!$1:$1,0)-1,FALSE))
-VLOOKUP($S145,附表3_工程險200RP颱洪非比例層調整係數!$B$1:$AF$101,MATCH($D145,附表3_工程險200RP颱洪非比例層調整係數!$1:$1,0)-1,FALSE)*(S145/100-M145/G145)*100
-VLOOKUP($R145,附表3_工程險200RP颱洪非比例層調整係數!$B$1:$AF$101,MATCH($D145,附表3_工程險200RP颱洪非比例層調整係數!$1:$1,0)-1,FALSE)*(1-(R145/100-L145/G145)*100),
IF(C145="E2",VLOOKUP($S145,附表3_工程險200RP颱洪非比例層調整係數!$B$111:$AF$211,MATCH($D145&amp;"a",附表3_工程險200RP颱洪非比例層調整係數!$1:$1,0)-1,FALSE)
-IF($R145-1&lt;=0,0,VLOOKUP($R145-1,附表3_工程險200RP颱洪非比例層調整係數!$B$111:$AF$211,MATCH($D145&amp;"a",附表3_工程險200RP颱洪非比例層調整係數!$1:$1,0)-1,FALSE))
-VLOOKUP($S145,附表3_工程險200RP颱洪非比例層調整係數!$B$111:$AF$211,MATCH($D145,附表3_工程險200RP颱洪非比例層調整係數!$1:$1,0)-1,FALSE)*(S145/100-M145/G145)*100
-VLOOKUP($R145,附表3_工程險200RP颱洪非比例層調整係數!$B$111:$AF$211,MATCH($D145,附表3_工程險200RP颱洪非比例層調整係數!$1:$1,0)-1,FALSE)*(1-(R145/100-L145/G145)*100),0))))</f>
        <v>0</v>
      </c>
      <c r="V145" s="40">
        <f t="shared" si="37"/>
        <v>0</v>
      </c>
      <c r="W145" s="40">
        <f t="shared" si="38"/>
        <v>0</v>
      </c>
      <c r="X145" s="40">
        <f t="shared" si="39"/>
        <v>0</v>
      </c>
      <c r="Y145" s="40">
        <f t="shared" si="40"/>
        <v>0</v>
      </c>
    </row>
    <row r="146" spans="1:25" x14ac:dyDescent="0.25">
      <c r="A146" s="32" t="str">
        <f t="shared" si="34"/>
        <v/>
      </c>
      <c r="B146" s="33"/>
      <c r="C146" s="33"/>
      <c r="D146" s="33"/>
      <c r="E146" s="34"/>
      <c r="F146" s="34"/>
      <c r="G146" s="35"/>
      <c r="H146" s="42"/>
      <c r="I146" s="42"/>
      <c r="J146" s="42"/>
      <c r="K146" s="42"/>
      <c r="L146" s="34"/>
      <c r="M146" s="34"/>
      <c r="N146" s="36">
        <f t="shared" si="30"/>
        <v>0</v>
      </c>
      <c r="O146" s="36">
        <f t="shared" si="31"/>
        <v>0</v>
      </c>
      <c r="P146" s="37">
        <f t="shared" si="35"/>
        <v>0</v>
      </c>
      <c r="Q146" s="37">
        <f t="shared" si="36"/>
        <v>0</v>
      </c>
      <c r="R146" s="38">
        <f t="shared" si="32"/>
        <v>0</v>
      </c>
      <c r="S146" s="38">
        <f t="shared" si="33"/>
        <v>0</v>
      </c>
      <c r="T146" s="39">
        <f>IF(OR(E146="QS",B146=""),0,
VLOOKUP($S146,附表3_火險100RP颱洪非比例層調整係數!$B:$AF,MATCH($D146&amp;"a",附表3_火險100RP颱洪非比例層調整係數!$1:$1,0)-1,FALSE)
-IF($R146-1&lt;=0,0,VLOOKUP($R146-1,附表3_火險100RP颱洪非比例層調整係數!$B:$AF,MATCH($D146&amp;"a",附表3_火險100RP颱洪非比例層調整係數!$1:$1,0)-1,FALSE))
-VLOOKUP($S146,附表3_火險100RP颱洪非比例層調整係數!$B:$AF,MATCH($D146,附表3_火險100RP颱洪非比例層調整係數!$1:$1,0)-1,FALSE)*(S146/100-M146/G146)*100
-VLOOKUP($R146,附表3_火險100RP颱洪非比例層調整係數!$B:$AF,MATCH($D146,附表3_火險100RP颱洪非比例層調整係數!$1:$1,0)-1,FALSE)*(1-(R146/100-L146/G146)*100)
)</f>
        <v>0</v>
      </c>
      <c r="U146" s="39">
        <f>IF(OR(E146="QS",B146=""),0,
IF(C146="F",VLOOKUP($S146,附表3_火險200RP颱洪非比例層調整係數!$B:$AF,MATCH($D146&amp;"a",附表3_火險200RP颱洪非比例層調整係數!$1:$1,0)-1,FALSE)
-IF($R146-1&lt;=0,0,VLOOKUP($R146-1,附表3_火險200RP颱洪非比例層調整係數!$B:$AF,MATCH($D146&amp;"a",附表3_火險200RP颱洪非比例層調整係數!$1:$1,0)-1,FALSE))
-VLOOKUP($S146,附表3_火險200RP颱洪非比例層調整係數!$B:$AF,MATCH($D146,附表3_火險200RP颱洪非比例層調整係數!$1:$1,0)-1,FALSE)*(S146/100-M146/G146)*100
-VLOOKUP($R146,附表3_火險200RP颱洪非比例層調整係數!$B:$AF,MATCH($D146,附表3_火險200RP颱洪非比例層調整係數!$1:$1,0)-1,FALSE)*(1-(R146/100-L146/G146)*100),
IF(C146="E1",VLOOKUP($S146,附表3_工程險200RP颱洪非比例層調整係數!$B$1:$AF$101,MATCH($D146&amp;"a",附表3_工程險200RP颱洪非比例層調整係數!$1:$1,0)-1,FALSE)
-IF($R146-1&lt;=0,0,VLOOKUP($R146-1,附表3_工程險200RP颱洪非比例層調整係數!$B$1:$AF$101,MATCH($D146&amp;"a",附表3_工程險200RP颱洪非比例層調整係數!$1:$1,0)-1,FALSE))
-VLOOKUP($S146,附表3_工程險200RP颱洪非比例層調整係數!$B$1:$AF$101,MATCH($D146,附表3_工程險200RP颱洪非比例層調整係數!$1:$1,0)-1,FALSE)*(S146/100-M146/G146)*100
-VLOOKUP($R146,附表3_工程險200RP颱洪非比例層調整係數!$B$1:$AF$101,MATCH($D146,附表3_工程險200RP颱洪非比例層調整係數!$1:$1,0)-1,FALSE)*(1-(R146/100-L146/G146)*100),
IF(C146="E2",VLOOKUP($S146,附表3_工程險200RP颱洪非比例層調整係數!$B$111:$AF$211,MATCH($D146&amp;"a",附表3_工程險200RP颱洪非比例層調整係數!$1:$1,0)-1,FALSE)
-IF($R146-1&lt;=0,0,VLOOKUP($R146-1,附表3_工程險200RP颱洪非比例層調整係數!$B$111:$AF$211,MATCH($D146&amp;"a",附表3_工程險200RP颱洪非比例層調整係數!$1:$1,0)-1,FALSE))
-VLOOKUP($S146,附表3_工程險200RP颱洪非比例層調整係數!$B$111:$AF$211,MATCH($D146,附表3_工程險200RP颱洪非比例層調整係數!$1:$1,0)-1,FALSE)*(S146/100-M146/G146)*100
-VLOOKUP($R146,附表3_工程險200RP颱洪非比例層調整係數!$B$111:$AF$211,MATCH($D146,附表3_工程險200RP颱洪非比例層調整係數!$1:$1,0)-1,FALSE)*(1-(R146/100-L146/G146)*100),0))))</f>
        <v>0</v>
      </c>
      <c r="V146" s="40">
        <f t="shared" si="37"/>
        <v>0</v>
      </c>
      <c r="W146" s="40">
        <f t="shared" si="38"/>
        <v>0</v>
      </c>
      <c r="X146" s="40">
        <f t="shared" si="39"/>
        <v>0</v>
      </c>
      <c r="Y146" s="40">
        <f t="shared" si="40"/>
        <v>0</v>
      </c>
    </row>
    <row r="147" spans="1:25" x14ac:dyDescent="0.25">
      <c r="A147" s="32" t="str">
        <f t="shared" si="34"/>
        <v/>
      </c>
      <c r="B147" s="33"/>
      <c r="C147" s="33"/>
      <c r="D147" s="33"/>
      <c r="E147" s="34"/>
      <c r="F147" s="34"/>
      <c r="G147" s="35"/>
      <c r="H147" s="42"/>
      <c r="I147" s="42"/>
      <c r="J147" s="42"/>
      <c r="K147" s="42"/>
      <c r="L147" s="34"/>
      <c r="M147" s="34"/>
      <c r="N147" s="36">
        <f t="shared" si="30"/>
        <v>0</v>
      </c>
      <c r="O147" s="36">
        <f t="shared" si="31"/>
        <v>0</v>
      </c>
      <c r="P147" s="37">
        <f t="shared" si="35"/>
        <v>0</v>
      </c>
      <c r="Q147" s="37">
        <f t="shared" si="36"/>
        <v>0</v>
      </c>
      <c r="R147" s="38">
        <f t="shared" si="32"/>
        <v>0</v>
      </c>
      <c r="S147" s="38">
        <f t="shared" si="33"/>
        <v>0</v>
      </c>
      <c r="T147" s="39">
        <f>IF(OR(E147="QS",B147=""),0,
VLOOKUP($S147,附表3_火險100RP颱洪非比例層調整係數!$B:$AF,MATCH($D147&amp;"a",附表3_火險100RP颱洪非比例層調整係數!$1:$1,0)-1,FALSE)
-IF($R147-1&lt;=0,0,VLOOKUP($R147-1,附表3_火險100RP颱洪非比例層調整係數!$B:$AF,MATCH($D147&amp;"a",附表3_火險100RP颱洪非比例層調整係數!$1:$1,0)-1,FALSE))
-VLOOKUP($S147,附表3_火險100RP颱洪非比例層調整係數!$B:$AF,MATCH($D147,附表3_火險100RP颱洪非比例層調整係數!$1:$1,0)-1,FALSE)*(S147/100-M147/G147)*100
-VLOOKUP($R147,附表3_火險100RP颱洪非比例層調整係數!$B:$AF,MATCH($D147,附表3_火險100RP颱洪非比例層調整係數!$1:$1,0)-1,FALSE)*(1-(R147/100-L147/G147)*100)
)</f>
        <v>0</v>
      </c>
      <c r="U147" s="39">
        <f>IF(OR(E147="QS",B147=""),0,
IF(C147="F",VLOOKUP($S147,附表3_火險200RP颱洪非比例層調整係數!$B:$AF,MATCH($D147&amp;"a",附表3_火險200RP颱洪非比例層調整係數!$1:$1,0)-1,FALSE)
-IF($R147-1&lt;=0,0,VLOOKUP($R147-1,附表3_火險200RP颱洪非比例層調整係數!$B:$AF,MATCH($D147&amp;"a",附表3_火險200RP颱洪非比例層調整係數!$1:$1,0)-1,FALSE))
-VLOOKUP($S147,附表3_火險200RP颱洪非比例層調整係數!$B:$AF,MATCH($D147,附表3_火險200RP颱洪非比例層調整係數!$1:$1,0)-1,FALSE)*(S147/100-M147/G147)*100
-VLOOKUP($R147,附表3_火險200RP颱洪非比例層調整係數!$B:$AF,MATCH($D147,附表3_火險200RP颱洪非比例層調整係數!$1:$1,0)-1,FALSE)*(1-(R147/100-L147/G147)*100),
IF(C147="E1",VLOOKUP($S147,附表3_工程險200RP颱洪非比例層調整係數!$B$1:$AF$101,MATCH($D147&amp;"a",附表3_工程險200RP颱洪非比例層調整係數!$1:$1,0)-1,FALSE)
-IF($R147-1&lt;=0,0,VLOOKUP($R147-1,附表3_工程險200RP颱洪非比例層調整係數!$B$1:$AF$101,MATCH($D147&amp;"a",附表3_工程險200RP颱洪非比例層調整係數!$1:$1,0)-1,FALSE))
-VLOOKUP($S147,附表3_工程險200RP颱洪非比例層調整係數!$B$1:$AF$101,MATCH($D147,附表3_工程險200RP颱洪非比例層調整係數!$1:$1,0)-1,FALSE)*(S147/100-M147/G147)*100
-VLOOKUP($R147,附表3_工程險200RP颱洪非比例層調整係數!$B$1:$AF$101,MATCH($D147,附表3_工程險200RP颱洪非比例層調整係數!$1:$1,0)-1,FALSE)*(1-(R147/100-L147/G147)*100),
IF(C147="E2",VLOOKUP($S147,附表3_工程險200RP颱洪非比例層調整係數!$B$111:$AF$211,MATCH($D147&amp;"a",附表3_工程險200RP颱洪非比例層調整係數!$1:$1,0)-1,FALSE)
-IF($R147-1&lt;=0,0,VLOOKUP($R147-1,附表3_工程險200RP颱洪非比例層調整係數!$B$111:$AF$211,MATCH($D147&amp;"a",附表3_工程險200RP颱洪非比例層調整係數!$1:$1,0)-1,FALSE))
-VLOOKUP($S147,附表3_工程險200RP颱洪非比例層調整係數!$B$111:$AF$211,MATCH($D147,附表3_工程險200RP颱洪非比例層調整係數!$1:$1,0)-1,FALSE)*(S147/100-M147/G147)*100
-VLOOKUP($R147,附表3_工程險200RP颱洪非比例層調整係數!$B$111:$AF$211,MATCH($D147,附表3_工程險200RP颱洪非比例層調整係數!$1:$1,0)-1,FALSE)*(1-(R147/100-L147/G147)*100),0))))</f>
        <v>0</v>
      </c>
      <c r="V147" s="40">
        <f t="shared" si="37"/>
        <v>0</v>
      </c>
      <c r="W147" s="40">
        <f t="shared" si="38"/>
        <v>0</v>
      </c>
      <c r="X147" s="40">
        <f t="shared" si="39"/>
        <v>0</v>
      </c>
      <c r="Y147" s="40">
        <f t="shared" si="40"/>
        <v>0</v>
      </c>
    </row>
    <row r="148" spans="1:25" x14ac:dyDescent="0.25">
      <c r="A148" s="32" t="str">
        <f t="shared" si="34"/>
        <v/>
      </c>
      <c r="B148" s="33"/>
      <c r="C148" s="33"/>
      <c r="D148" s="33"/>
      <c r="E148" s="34"/>
      <c r="F148" s="34"/>
      <c r="G148" s="35"/>
      <c r="H148" s="42"/>
      <c r="I148" s="42"/>
      <c r="J148" s="42"/>
      <c r="K148" s="42"/>
      <c r="L148" s="34"/>
      <c r="M148" s="34"/>
      <c r="N148" s="36">
        <f t="shared" si="30"/>
        <v>0</v>
      </c>
      <c r="O148" s="36">
        <f t="shared" si="31"/>
        <v>0</v>
      </c>
      <c r="P148" s="37">
        <f t="shared" si="35"/>
        <v>0</v>
      </c>
      <c r="Q148" s="37">
        <f t="shared" si="36"/>
        <v>0</v>
      </c>
      <c r="R148" s="38">
        <f t="shared" si="32"/>
        <v>0</v>
      </c>
      <c r="S148" s="38">
        <f t="shared" si="33"/>
        <v>0</v>
      </c>
      <c r="T148" s="39">
        <f>IF(OR(E148="QS",B148=""),0,
VLOOKUP($S148,附表3_火險100RP颱洪非比例層調整係數!$B:$AF,MATCH($D148&amp;"a",附表3_火險100RP颱洪非比例層調整係數!$1:$1,0)-1,FALSE)
-IF($R148-1&lt;=0,0,VLOOKUP($R148-1,附表3_火險100RP颱洪非比例層調整係數!$B:$AF,MATCH($D148&amp;"a",附表3_火險100RP颱洪非比例層調整係數!$1:$1,0)-1,FALSE))
-VLOOKUP($S148,附表3_火險100RP颱洪非比例層調整係數!$B:$AF,MATCH($D148,附表3_火險100RP颱洪非比例層調整係數!$1:$1,0)-1,FALSE)*(S148/100-M148/G148)*100
-VLOOKUP($R148,附表3_火險100RP颱洪非比例層調整係數!$B:$AF,MATCH($D148,附表3_火險100RP颱洪非比例層調整係數!$1:$1,0)-1,FALSE)*(1-(R148/100-L148/G148)*100)
)</f>
        <v>0</v>
      </c>
      <c r="U148" s="39">
        <f>IF(OR(E148="QS",B148=""),0,
IF(C148="F",VLOOKUP($S148,附表3_火險200RP颱洪非比例層調整係數!$B:$AF,MATCH($D148&amp;"a",附表3_火險200RP颱洪非比例層調整係數!$1:$1,0)-1,FALSE)
-IF($R148-1&lt;=0,0,VLOOKUP($R148-1,附表3_火險200RP颱洪非比例層調整係數!$B:$AF,MATCH($D148&amp;"a",附表3_火險200RP颱洪非比例層調整係數!$1:$1,0)-1,FALSE))
-VLOOKUP($S148,附表3_火險200RP颱洪非比例層調整係數!$B:$AF,MATCH($D148,附表3_火險200RP颱洪非比例層調整係數!$1:$1,0)-1,FALSE)*(S148/100-M148/G148)*100
-VLOOKUP($R148,附表3_火險200RP颱洪非比例層調整係數!$B:$AF,MATCH($D148,附表3_火險200RP颱洪非比例層調整係數!$1:$1,0)-1,FALSE)*(1-(R148/100-L148/G148)*100),
IF(C148="E1",VLOOKUP($S148,附表3_工程險200RP颱洪非比例層調整係數!$B$1:$AF$101,MATCH($D148&amp;"a",附表3_工程險200RP颱洪非比例層調整係數!$1:$1,0)-1,FALSE)
-IF($R148-1&lt;=0,0,VLOOKUP($R148-1,附表3_工程險200RP颱洪非比例層調整係數!$B$1:$AF$101,MATCH($D148&amp;"a",附表3_工程險200RP颱洪非比例層調整係數!$1:$1,0)-1,FALSE))
-VLOOKUP($S148,附表3_工程險200RP颱洪非比例層調整係數!$B$1:$AF$101,MATCH($D148,附表3_工程險200RP颱洪非比例層調整係數!$1:$1,0)-1,FALSE)*(S148/100-M148/G148)*100
-VLOOKUP($R148,附表3_工程險200RP颱洪非比例層調整係數!$B$1:$AF$101,MATCH($D148,附表3_工程險200RP颱洪非比例層調整係數!$1:$1,0)-1,FALSE)*(1-(R148/100-L148/G148)*100),
IF(C148="E2",VLOOKUP($S148,附表3_工程險200RP颱洪非比例層調整係數!$B$111:$AF$211,MATCH($D148&amp;"a",附表3_工程險200RP颱洪非比例層調整係數!$1:$1,0)-1,FALSE)
-IF($R148-1&lt;=0,0,VLOOKUP($R148-1,附表3_工程險200RP颱洪非比例層調整係數!$B$111:$AF$211,MATCH($D148&amp;"a",附表3_工程險200RP颱洪非比例層調整係數!$1:$1,0)-1,FALSE))
-VLOOKUP($S148,附表3_工程險200RP颱洪非比例層調整係數!$B$111:$AF$211,MATCH($D148,附表3_工程險200RP颱洪非比例層調整係數!$1:$1,0)-1,FALSE)*(S148/100-M148/G148)*100
-VLOOKUP($R148,附表3_工程險200RP颱洪非比例層調整係數!$B$111:$AF$211,MATCH($D148,附表3_工程險200RP颱洪非比例層調整係數!$1:$1,0)-1,FALSE)*(1-(R148/100-L148/G148)*100),0))))</f>
        <v>0</v>
      </c>
      <c r="V148" s="40">
        <f t="shared" si="37"/>
        <v>0</v>
      </c>
      <c r="W148" s="40">
        <f t="shared" si="38"/>
        <v>0</v>
      </c>
      <c r="X148" s="40">
        <f t="shared" si="39"/>
        <v>0</v>
      </c>
      <c r="Y148" s="40">
        <f t="shared" si="40"/>
        <v>0</v>
      </c>
    </row>
    <row r="149" spans="1:25" x14ac:dyDescent="0.25">
      <c r="A149" s="32" t="str">
        <f t="shared" si="34"/>
        <v/>
      </c>
      <c r="B149" s="33"/>
      <c r="C149" s="33"/>
      <c r="D149" s="33"/>
      <c r="E149" s="34"/>
      <c r="F149" s="34"/>
      <c r="G149" s="35"/>
      <c r="H149" s="42"/>
      <c r="I149" s="42"/>
      <c r="J149" s="42"/>
      <c r="K149" s="42"/>
      <c r="L149" s="34"/>
      <c r="M149" s="34"/>
      <c r="N149" s="36">
        <f t="shared" si="30"/>
        <v>0</v>
      </c>
      <c r="O149" s="36">
        <f t="shared" si="31"/>
        <v>0</v>
      </c>
      <c r="P149" s="37">
        <f t="shared" si="35"/>
        <v>0</v>
      </c>
      <c r="Q149" s="37">
        <f t="shared" si="36"/>
        <v>0</v>
      </c>
      <c r="R149" s="38">
        <f t="shared" si="32"/>
        <v>0</v>
      </c>
      <c r="S149" s="38">
        <f t="shared" si="33"/>
        <v>0</v>
      </c>
      <c r="T149" s="39">
        <f>IF(OR(E149="QS",B149=""),0,
VLOOKUP($S149,附表3_火險100RP颱洪非比例層調整係數!$B:$AF,MATCH($D149&amp;"a",附表3_火險100RP颱洪非比例層調整係數!$1:$1,0)-1,FALSE)
-IF($R149-1&lt;=0,0,VLOOKUP($R149-1,附表3_火險100RP颱洪非比例層調整係數!$B:$AF,MATCH($D149&amp;"a",附表3_火險100RP颱洪非比例層調整係數!$1:$1,0)-1,FALSE))
-VLOOKUP($S149,附表3_火險100RP颱洪非比例層調整係數!$B:$AF,MATCH($D149,附表3_火險100RP颱洪非比例層調整係數!$1:$1,0)-1,FALSE)*(S149/100-M149/G149)*100
-VLOOKUP($R149,附表3_火險100RP颱洪非比例層調整係數!$B:$AF,MATCH($D149,附表3_火險100RP颱洪非比例層調整係數!$1:$1,0)-1,FALSE)*(1-(R149/100-L149/G149)*100)
)</f>
        <v>0</v>
      </c>
      <c r="U149" s="39">
        <f>IF(OR(E149="QS",B149=""),0,
IF(C149="F",VLOOKUP($S149,附表3_火險200RP颱洪非比例層調整係數!$B:$AF,MATCH($D149&amp;"a",附表3_火險200RP颱洪非比例層調整係數!$1:$1,0)-1,FALSE)
-IF($R149-1&lt;=0,0,VLOOKUP($R149-1,附表3_火險200RP颱洪非比例層調整係數!$B:$AF,MATCH($D149&amp;"a",附表3_火險200RP颱洪非比例層調整係數!$1:$1,0)-1,FALSE))
-VLOOKUP($S149,附表3_火險200RP颱洪非比例層調整係數!$B:$AF,MATCH($D149,附表3_火險200RP颱洪非比例層調整係數!$1:$1,0)-1,FALSE)*(S149/100-M149/G149)*100
-VLOOKUP($R149,附表3_火險200RP颱洪非比例層調整係數!$B:$AF,MATCH($D149,附表3_火險200RP颱洪非比例層調整係數!$1:$1,0)-1,FALSE)*(1-(R149/100-L149/G149)*100),
IF(C149="E1",VLOOKUP($S149,附表3_工程險200RP颱洪非比例層調整係數!$B$1:$AF$101,MATCH($D149&amp;"a",附表3_工程險200RP颱洪非比例層調整係數!$1:$1,0)-1,FALSE)
-IF($R149-1&lt;=0,0,VLOOKUP($R149-1,附表3_工程險200RP颱洪非比例層調整係數!$B$1:$AF$101,MATCH($D149&amp;"a",附表3_工程險200RP颱洪非比例層調整係數!$1:$1,0)-1,FALSE))
-VLOOKUP($S149,附表3_工程險200RP颱洪非比例層調整係數!$B$1:$AF$101,MATCH($D149,附表3_工程險200RP颱洪非比例層調整係數!$1:$1,0)-1,FALSE)*(S149/100-M149/G149)*100
-VLOOKUP($R149,附表3_工程險200RP颱洪非比例層調整係數!$B$1:$AF$101,MATCH($D149,附表3_工程險200RP颱洪非比例層調整係數!$1:$1,0)-1,FALSE)*(1-(R149/100-L149/G149)*100),
IF(C149="E2",VLOOKUP($S149,附表3_工程險200RP颱洪非比例層調整係數!$B$111:$AF$211,MATCH($D149&amp;"a",附表3_工程險200RP颱洪非比例層調整係數!$1:$1,0)-1,FALSE)
-IF($R149-1&lt;=0,0,VLOOKUP($R149-1,附表3_工程險200RP颱洪非比例層調整係數!$B$111:$AF$211,MATCH($D149&amp;"a",附表3_工程險200RP颱洪非比例層調整係數!$1:$1,0)-1,FALSE))
-VLOOKUP($S149,附表3_工程險200RP颱洪非比例層調整係數!$B$111:$AF$211,MATCH($D149,附表3_工程險200RP颱洪非比例層調整係數!$1:$1,0)-1,FALSE)*(S149/100-M149/G149)*100
-VLOOKUP($R149,附表3_工程險200RP颱洪非比例層調整係數!$B$111:$AF$211,MATCH($D149,附表3_工程險200RP颱洪非比例層調整係數!$1:$1,0)-1,FALSE)*(1-(R149/100-L149/G149)*100),0))))</f>
        <v>0</v>
      </c>
      <c r="V149" s="40">
        <f t="shared" si="37"/>
        <v>0</v>
      </c>
      <c r="W149" s="40">
        <f t="shared" si="38"/>
        <v>0</v>
      </c>
      <c r="X149" s="40">
        <f t="shared" si="39"/>
        <v>0</v>
      </c>
      <c r="Y149" s="40">
        <f t="shared" si="40"/>
        <v>0</v>
      </c>
    </row>
    <row r="150" spans="1:25" x14ac:dyDescent="0.25">
      <c r="A150" s="32" t="str">
        <f t="shared" si="34"/>
        <v/>
      </c>
      <c r="B150" s="33"/>
      <c r="C150" s="33"/>
      <c r="D150" s="33"/>
      <c r="E150" s="34"/>
      <c r="F150" s="34"/>
      <c r="G150" s="35"/>
      <c r="H150" s="42"/>
      <c r="I150" s="42"/>
      <c r="J150" s="42"/>
      <c r="K150" s="42"/>
      <c r="L150" s="34"/>
      <c r="M150" s="34"/>
      <c r="N150" s="36">
        <f t="shared" si="30"/>
        <v>0</v>
      </c>
      <c r="O150" s="36">
        <f t="shared" si="31"/>
        <v>0</v>
      </c>
      <c r="P150" s="37">
        <f t="shared" si="35"/>
        <v>0</v>
      </c>
      <c r="Q150" s="37">
        <f t="shared" si="36"/>
        <v>0</v>
      </c>
      <c r="R150" s="38">
        <f t="shared" si="32"/>
        <v>0</v>
      </c>
      <c r="S150" s="38">
        <f t="shared" si="33"/>
        <v>0</v>
      </c>
      <c r="T150" s="39">
        <f>IF(OR(E150="QS",B150=""),0,
VLOOKUP($S150,附表3_火險100RP颱洪非比例層調整係數!$B:$AF,MATCH($D150&amp;"a",附表3_火險100RP颱洪非比例層調整係數!$1:$1,0)-1,FALSE)
-IF($R150-1&lt;=0,0,VLOOKUP($R150-1,附表3_火險100RP颱洪非比例層調整係數!$B:$AF,MATCH($D150&amp;"a",附表3_火險100RP颱洪非比例層調整係數!$1:$1,0)-1,FALSE))
-VLOOKUP($S150,附表3_火險100RP颱洪非比例層調整係數!$B:$AF,MATCH($D150,附表3_火險100RP颱洪非比例層調整係數!$1:$1,0)-1,FALSE)*(S150/100-M150/G150)*100
-VLOOKUP($R150,附表3_火險100RP颱洪非比例層調整係數!$B:$AF,MATCH($D150,附表3_火險100RP颱洪非比例層調整係數!$1:$1,0)-1,FALSE)*(1-(R150/100-L150/G150)*100)
)</f>
        <v>0</v>
      </c>
      <c r="U150" s="39">
        <f>IF(OR(E150="QS",B150=""),0,
IF(C150="F",VLOOKUP($S150,附表3_火險200RP颱洪非比例層調整係數!$B:$AF,MATCH($D150&amp;"a",附表3_火險200RP颱洪非比例層調整係數!$1:$1,0)-1,FALSE)
-IF($R150-1&lt;=0,0,VLOOKUP($R150-1,附表3_火險200RP颱洪非比例層調整係數!$B:$AF,MATCH($D150&amp;"a",附表3_火險200RP颱洪非比例層調整係數!$1:$1,0)-1,FALSE))
-VLOOKUP($S150,附表3_火險200RP颱洪非比例層調整係數!$B:$AF,MATCH($D150,附表3_火險200RP颱洪非比例層調整係數!$1:$1,0)-1,FALSE)*(S150/100-M150/G150)*100
-VLOOKUP($R150,附表3_火險200RP颱洪非比例層調整係數!$B:$AF,MATCH($D150,附表3_火險200RP颱洪非比例層調整係數!$1:$1,0)-1,FALSE)*(1-(R150/100-L150/G150)*100),
IF(C150="E1",VLOOKUP($S150,附表3_工程險200RP颱洪非比例層調整係數!$B$1:$AF$101,MATCH($D150&amp;"a",附表3_工程險200RP颱洪非比例層調整係數!$1:$1,0)-1,FALSE)
-IF($R150-1&lt;=0,0,VLOOKUP($R150-1,附表3_工程險200RP颱洪非比例層調整係數!$B$1:$AF$101,MATCH($D150&amp;"a",附表3_工程險200RP颱洪非比例層調整係數!$1:$1,0)-1,FALSE))
-VLOOKUP($S150,附表3_工程險200RP颱洪非比例層調整係數!$B$1:$AF$101,MATCH($D150,附表3_工程險200RP颱洪非比例層調整係數!$1:$1,0)-1,FALSE)*(S150/100-M150/G150)*100
-VLOOKUP($R150,附表3_工程險200RP颱洪非比例層調整係數!$B$1:$AF$101,MATCH($D150,附表3_工程險200RP颱洪非比例層調整係數!$1:$1,0)-1,FALSE)*(1-(R150/100-L150/G150)*100),
IF(C150="E2",VLOOKUP($S150,附表3_工程險200RP颱洪非比例層調整係數!$B$111:$AF$211,MATCH($D150&amp;"a",附表3_工程險200RP颱洪非比例層調整係數!$1:$1,0)-1,FALSE)
-IF($R150-1&lt;=0,0,VLOOKUP($R150-1,附表3_工程險200RP颱洪非比例層調整係數!$B$111:$AF$211,MATCH($D150&amp;"a",附表3_工程險200RP颱洪非比例層調整係數!$1:$1,0)-1,FALSE))
-VLOOKUP($S150,附表3_工程險200RP颱洪非比例層調整係數!$B$111:$AF$211,MATCH($D150,附表3_工程險200RP颱洪非比例層調整係數!$1:$1,0)-1,FALSE)*(S150/100-M150/G150)*100
-VLOOKUP($R150,附表3_工程險200RP颱洪非比例層調整係數!$B$111:$AF$211,MATCH($D150,附表3_工程險200RP颱洪非比例層調整係數!$1:$1,0)-1,FALSE)*(1-(R150/100-L150/G150)*100),0))))</f>
        <v>0</v>
      </c>
      <c r="V150" s="40">
        <f t="shared" si="37"/>
        <v>0</v>
      </c>
      <c r="W150" s="40">
        <f t="shared" si="38"/>
        <v>0</v>
      </c>
      <c r="X150" s="40">
        <f t="shared" si="39"/>
        <v>0</v>
      </c>
      <c r="Y150" s="40">
        <f t="shared" si="40"/>
        <v>0</v>
      </c>
    </row>
    <row r="151" spans="1:25" x14ac:dyDescent="0.25">
      <c r="A151" s="32" t="str">
        <f t="shared" si="34"/>
        <v/>
      </c>
      <c r="B151" s="33"/>
      <c r="C151" s="33"/>
      <c r="D151" s="33"/>
      <c r="E151" s="34"/>
      <c r="F151" s="34"/>
      <c r="G151" s="35"/>
      <c r="H151" s="42"/>
      <c r="I151" s="42"/>
      <c r="J151" s="42"/>
      <c r="K151" s="42"/>
      <c r="L151" s="34"/>
      <c r="M151" s="34"/>
      <c r="N151" s="36">
        <f t="shared" si="30"/>
        <v>0</v>
      </c>
      <c r="O151" s="36">
        <f t="shared" si="31"/>
        <v>0</v>
      </c>
      <c r="P151" s="37">
        <f t="shared" si="35"/>
        <v>0</v>
      </c>
      <c r="Q151" s="37">
        <f t="shared" si="36"/>
        <v>0</v>
      </c>
      <c r="R151" s="38">
        <f t="shared" si="32"/>
        <v>0</v>
      </c>
      <c r="S151" s="38">
        <f t="shared" si="33"/>
        <v>0</v>
      </c>
      <c r="T151" s="39">
        <f>IF(OR(E151="QS",B151=""),0,
VLOOKUP($S151,附表3_火險100RP颱洪非比例層調整係數!$B:$AF,MATCH($D151&amp;"a",附表3_火險100RP颱洪非比例層調整係數!$1:$1,0)-1,FALSE)
-IF($R151-1&lt;=0,0,VLOOKUP($R151-1,附表3_火險100RP颱洪非比例層調整係數!$B:$AF,MATCH($D151&amp;"a",附表3_火險100RP颱洪非比例層調整係數!$1:$1,0)-1,FALSE))
-VLOOKUP($S151,附表3_火險100RP颱洪非比例層調整係數!$B:$AF,MATCH($D151,附表3_火險100RP颱洪非比例層調整係數!$1:$1,0)-1,FALSE)*(S151/100-M151/G151)*100
-VLOOKUP($R151,附表3_火險100RP颱洪非比例層調整係數!$B:$AF,MATCH($D151,附表3_火險100RP颱洪非比例層調整係數!$1:$1,0)-1,FALSE)*(1-(R151/100-L151/G151)*100)
)</f>
        <v>0</v>
      </c>
      <c r="U151" s="39">
        <f>IF(OR(E151="QS",B151=""),0,
IF(C151="F",VLOOKUP($S151,附表3_火險200RP颱洪非比例層調整係數!$B:$AF,MATCH($D151&amp;"a",附表3_火險200RP颱洪非比例層調整係數!$1:$1,0)-1,FALSE)
-IF($R151-1&lt;=0,0,VLOOKUP($R151-1,附表3_火險200RP颱洪非比例層調整係數!$B:$AF,MATCH($D151&amp;"a",附表3_火險200RP颱洪非比例層調整係數!$1:$1,0)-1,FALSE))
-VLOOKUP($S151,附表3_火險200RP颱洪非比例層調整係數!$B:$AF,MATCH($D151,附表3_火險200RP颱洪非比例層調整係數!$1:$1,0)-1,FALSE)*(S151/100-M151/G151)*100
-VLOOKUP($R151,附表3_火險200RP颱洪非比例層調整係數!$B:$AF,MATCH($D151,附表3_火險200RP颱洪非比例層調整係數!$1:$1,0)-1,FALSE)*(1-(R151/100-L151/G151)*100),
IF(C151="E1",VLOOKUP($S151,附表3_工程險200RP颱洪非比例層調整係數!$B$1:$AF$101,MATCH($D151&amp;"a",附表3_工程險200RP颱洪非比例層調整係數!$1:$1,0)-1,FALSE)
-IF($R151-1&lt;=0,0,VLOOKUP($R151-1,附表3_工程險200RP颱洪非比例層調整係數!$B$1:$AF$101,MATCH($D151&amp;"a",附表3_工程險200RP颱洪非比例層調整係數!$1:$1,0)-1,FALSE))
-VLOOKUP($S151,附表3_工程險200RP颱洪非比例層調整係數!$B$1:$AF$101,MATCH($D151,附表3_工程險200RP颱洪非比例層調整係數!$1:$1,0)-1,FALSE)*(S151/100-M151/G151)*100
-VLOOKUP($R151,附表3_工程險200RP颱洪非比例層調整係數!$B$1:$AF$101,MATCH($D151,附表3_工程險200RP颱洪非比例層調整係數!$1:$1,0)-1,FALSE)*(1-(R151/100-L151/G151)*100),
IF(C151="E2",VLOOKUP($S151,附表3_工程險200RP颱洪非比例層調整係數!$B$111:$AF$211,MATCH($D151&amp;"a",附表3_工程險200RP颱洪非比例層調整係數!$1:$1,0)-1,FALSE)
-IF($R151-1&lt;=0,0,VLOOKUP($R151-1,附表3_工程險200RP颱洪非比例層調整係數!$B$111:$AF$211,MATCH($D151&amp;"a",附表3_工程險200RP颱洪非比例層調整係數!$1:$1,0)-1,FALSE))
-VLOOKUP($S151,附表3_工程險200RP颱洪非比例層調整係數!$B$111:$AF$211,MATCH($D151,附表3_工程險200RP颱洪非比例層調整係數!$1:$1,0)-1,FALSE)*(S151/100-M151/G151)*100
-VLOOKUP($R151,附表3_工程險200RP颱洪非比例層調整係數!$B$111:$AF$211,MATCH($D151,附表3_工程險200RP颱洪非比例層調整係數!$1:$1,0)-1,FALSE)*(1-(R151/100-L151/G151)*100),0))))</f>
        <v>0</v>
      </c>
      <c r="V151" s="40">
        <f t="shared" si="37"/>
        <v>0</v>
      </c>
      <c r="W151" s="40">
        <f t="shared" si="38"/>
        <v>0</v>
      </c>
      <c r="X151" s="40">
        <f t="shared" si="39"/>
        <v>0</v>
      </c>
      <c r="Y151" s="40">
        <f t="shared" si="40"/>
        <v>0</v>
      </c>
    </row>
    <row r="152" spans="1:25" x14ac:dyDescent="0.25">
      <c r="A152" s="32" t="str">
        <f t="shared" si="34"/>
        <v/>
      </c>
      <c r="B152" s="33"/>
      <c r="C152" s="33"/>
      <c r="D152" s="33"/>
      <c r="E152" s="34"/>
      <c r="F152" s="34"/>
      <c r="G152" s="35"/>
      <c r="H152" s="42"/>
      <c r="I152" s="42"/>
      <c r="J152" s="42"/>
      <c r="K152" s="42"/>
      <c r="L152" s="34"/>
      <c r="M152" s="34"/>
      <c r="N152" s="36">
        <f t="shared" si="30"/>
        <v>0</v>
      </c>
      <c r="O152" s="36">
        <f t="shared" si="31"/>
        <v>0</v>
      </c>
      <c r="P152" s="37">
        <f t="shared" si="35"/>
        <v>0</v>
      </c>
      <c r="Q152" s="37">
        <f t="shared" si="36"/>
        <v>0</v>
      </c>
      <c r="R152" s="38">
        <f t="shared" si="32"/>
        <v>0</v>
      </c>
      <c r="S152" s="38">
        <f t="shared" si="33"/>
        <v>0</v>
      </c>
      <c r="T152" s="39">
        <f>IF(OR(E152="QS",B152=""),0,
VLOOKUP($S152,附表3_火險100RP颱洪非比例層調整係數!$B:$AF,MATCH($D152&amp;"a",附表3_火險100RP颱洪非比例層調整係數!$1:$1,0)-1,FALSE)
-IF($R152-1&lt;=0,0,VLOOKUP($R152-1,附表3_火險100RP颱洪非比例層調整係數!$B:$AF,MATCH($D152&amp;"a",附表3_火險100RP颱洪非比例層調整係數!$1:$1,0)-1,FALSE))
-VLOOKUP($S152,附表3_火險100RP颱洪非比例層調整係數!$B:$AF,MATCH($D152,附表3_火險100RP颱洪非比例層調整係數!$1:$1,0)-1,FALSE)*(S152/100-M152/G152)*100
-VLOOKUP($R152,附表3_火險100RP颱洪非比例層調整係數!$B:$AF,MATCH($D152,附表3_火險100RP颱洪非比例層調整係數!$1:$1,0)-1,FALSE)*(1-(R152/100-L152/G152)*100)
)</f>
        <v>0</v>
      </c>
      <c r="U152" s="39">
        <f>IF(OR(E152="QS",B152=""),0,
IF(C152="F",VLOOKUP($S152,附表3_火險200RP颱洪非比例層調整係數!$B:$AF,MATCH($D152&amp;"a",附表3_火險200RP颱洪非比例層調整係數!$1:$1,0)-1,FALSE)
-IF($R152-1&lt;=0,0,VLOOKUP($R152-1,附表3_火險200RP颱洪非比例層調整係數!$B:$AF,MATCH($D152&amp;"a",附表3_火險200RP颱洪非比例層調整係數!$1:$1,0)-1,FALSE))
-VLOOKUP($S152,附表3_火險200RP颱洪非比例層調整係數!$B:$AF,MATCH($D152,附表3_火險200RP颱洪非比例層調整係數!$1:$1,0)-1,FALSE)*(S152/100-M152/G152)*100
-VLOOKUP($R152,附表3_火險200RP颱洪非比例層調整係數!$B:$AF,MATCH($D152,附表3_火險200RP颱洪非比例層調整係數!$1:$1,0)-1,FALSE)*(1-(R152/100-L152/G152)*100),
IF(C152="E1",VLOOKUP($S152,附表3_工程險200RP颱洪非比例層調整係數!$B$1:$AF$101,MATCH($D152&amp;"a",附表3_工程險200RP颱洪非比例層調整係數!$1:$1,0)-1,FALSE)
-IF($R152-1&lt;=0,0,VLOOKUP($R152-1,附表3_工程險200RP颱洪非比例層調整係數!$B$1:$AF$101,MATCH($D152&amp;"a",附表3_工程險200RP颱洪非比例層調整係數!$1:$1,0)-1,FALSE))
-VLOOKUP($S152,附表3_工程險200RP颱洪非比例層調整係數!$B$1:$AF$101,MATCH($D152,附表3_工程險200RP颱洪非比例層調整係數!$1:$1,0)-1,FALSE)*(S152/100-M152/G152)*100
-VLOOKUP($R152,附表3_工程險200RP颱洪非比例層調整係數!$B$1:$AF$101,MATCH($D152,附表3_工程險200RP颱洪非比例層調整係數!$1:$1,0)-1,FALSE)*(1-(R152/100-L152/G152)*100),
IF(C152="E2",VLOOKUP($S152,附表3_工程險200RP颱洪非比例層調整係數!$B$111:$AF$211,MATCH($D152&amp;"a",附表3_工程險200RP颱洪非比例層調整係數!$1:$1,0)-1,FALSE)
-IF($R152-1&lt;=0,0,VLOOKUP($R152-1,附表3_工程險200RP颱洪非比例層調整係數!$B$111:$AF$211,MATCH($D152&amp;"a",附表3_工程險200RP颱洪非比例層調整係數!$1:$1,0)-1,FALSE))
-VLOOKUP($S152,附表3_工程險200RP颱洪非比例層調整係數!$B$111:$AF$211,MATCH($D152,附表3_工程險200RP颱洪非比例層調整係數!$1:$1,0)-1,FALSE)*(S152/100-M152/G152)*100
-VLOOKUP($R152,附表3_工程險200RP颱洪非比例層調整係數!$B$111:$AF$211,MATCH($D152,附表3_工程險200RP颱洪非比例層調整係數!$1:$1,0)-1,FALSE)*(1-(R152/100-L152/G152)*100),0))))</f>
        <v>0</v>
      </c>
      <c r="V152" s="40">
        <f t="shared" si="37"/>
        <v>0</v>
      </c>
      <c r="W152" s="40">
        <f t="shared" si="38"/>
        <v>0</v>
      </c>
      <c r="X152" s="40">
        <f t="shared" si="39"/>
        <v>0</v>
      </c>
      <c r="Y152" s="40">
        <f t="shared" si="40"/>
        <v>0</v>
      </c>
    </row>
    <row r="153" spans="1:25" x14ac:dyDescent="0.25">
      <c r="A153" s="32" t="str">
        <f t="shared" si="34"/>
        <v/>
      </c>
      <c r="B153" s="33"/>
      <c r="C153" s="33"/>
      <c r="D153" s="33"/>
      <c r="E153" s="34"/>
      <c r="F153" s="34"/>
      <c r="G153" s="35"/>
      <c r="H153" s="42"/>
      <c r="I153" s="42"/>
      <c r="J153" s="42"/>
      <c r="K153" s="42"/>
      <c r="L153" s="34"/>
      <c r="M153" s="34"/>
      <c r="N153" s="36">
        <f t="shared" si="30"/>
        <v>0</v>
      </c>
      <c r="O153" s="36">
        <f t="shared" si="31"/>
        <v>0</v>
      </c>
      <c r="P153" s="37">
        <f t="shared" si="35"/>
        <v>0</v>
      </c>
      <c r="Q153" s="37">
        <f t="shared" si="36"/>
        <v>0</v>
      </c>
      <c r="R153" s="38">
        <f t="shared" si="32"/>
        <v>0</v>
      </c>
      <c r="S153" s="38">
        <f t="shared" si="33"/>
        <v>0</v>
      </c>
      <c r="T153" s="39">
        <f>IF(OR(E153="QS",B153=""),0,
VLOOKUP($S153,附表3_火險100RP颱洪非比例層調整係數!$B:$AF,MATCH($D153&amp;"a",附表3_火險100RP颱洪非比例層調整係數!$1:$1,0)-1,FALSE)
-IF($R153-1&lt;=0,0,VLOOKUP($R153-1,附表3_火險100RP颱洪非比例層調整係數!$B:$AF,MATCH($D153&amp;"a",附表3_火險100RP颱洪非比例層調整係數!$1:$1,0)-1,FALSE))
-VLOOKUP($S153,附表3_火險100RP颱洪非比例層調整係數!$B:$AF,MATCH($D153,附表3_火險100RP颱洪非比例層調整係數!$1:$1,0)-1,FALSE)*(S153/100-M153/G153)*100
-VLOOKUP($R153,附表3_火險100RP颱洪非比例層調整係數!$B:$AF,MATCH($D153,附表3_火險100RP颱洪非比例層調整係數!$1:$1,0)-1,FALSE)*(1-(R153/100-L153/G153)*100)
)</f>
        <v>0</v>
      </c>
      <c r="U153" s="39">
        <f>IF(OR(E153="QS",B153=""),0,
IF(C153="F",VLOOKUP($S153,附表3_火險200RP颱洪非比例層調整係數!$B:$AF,MATCH($D153&amp;"a",附表3_火險200RP颱洪非比例層調整係數!$1:$1,0)-1,FALSE)
-IF($R153-1&lt;=0,0,VLOOKUP($R153-1,附表3_火險200RP颱洪非比例層調整係數!$B:$AF,MATCH($D153&amp;"a",附表3_火險200RP颱洪非比例層調整係數!$1:$1,0)-1,FALSE))
-VLOOKUP($S153,附表3_火險200RP颱洪非比例層調整係數!$B:$AF,MATCH($D153,附表3_火險200RP颱洪非比例層調整係數!$1:$1,0)-1,FALSE)*(S153/100-M153/G153)*100
-VLOOKUP($R153,附表3_火險200RP颱洪非比例層調整係數!$B:$AF,MATCH($D153,附表3_火險200RP颱洪非比例層調整係數!$1:$1,0)-1,FALSE)*(1-(R153/100-L153/G153)*100),
IF(C153="E1",VLOOKUP($S153,附表3_工程險200RP颱洪非比例層調整係數!$B$1:$AF$101,MATCH($D153&amp;"a",附表3_工程險200RP颱洪非比例層調整係數!$1:$1,0)-1,FALSE)
-IF($R153-1&lt;=0,0,VLOOKUP($R153-1,附表3_工程險200RP颱洪非比例層調整係數!$B$1:$AF$101,MATCH($D153&amp;"a",附表3_工程險200RP颱洪非比例層調整係數!$1:$1,0)-1,FALSE))
-VLOOKUP($S153,附表3_工程險200RP颱洪非比例層調整係數!$B$1:$AF$101,MATCH($D153,附表3_工程險200RP颱洪非比例層調整係數!$1:$1,0)-1,FALSE)*(S153/100-M153/G153)*100
-VLOOKUP($R153,附表3_工程險200RP颱洪非比例層調整係數!$B$1:$AF$101,MATCH($D153,附表3_工程險200RP颱洪非比例層調整係數!$1:$1,0)-1,FALSE)*(1-(R153/100-L153/G153)*100),
IF(C153="E2",VLOOKUP($S153,附表3_工程險200RP颱洪非比例層調整係數!$B$111:$AF$211,MATCH($D153&amp;"a",附表3_工程險200RP颱洪非比例層調整係數!$1:$1,0)-1,FALSE)
-IF($R153-1&lt;=0,0,VLOOKUP($R153-1,附表3_工程險200RP颱洪非比例層調整係數!$B$111:$AF$211,MATCH($D153&amp;"a",附表3_工程險200RP颱洪非比例層調整係數!$1:$1,0)-1,FALSE))
-VLOOKUP($S153,附表3_工程險200RP颱洪非比例層調整係數!$B$111:$AF$211,MATCH($D153,附表3_工程險200RP颱洪非比例層調整係數!$1:$1,0)-1,FALSE)*(S153/100-M153/G153)*100
-VLOOKUP($R153,附表3_工程險200RP颱洪非比例層調整係數!$B$111:$AF$211,MATCH($D153,附表3_工程險200RP颱洪非比例層調整係數!$1:$1,0)-1,FALSE)*(1-(R153/100-L153/G153)*100),0))))</f>
        <v>0</v>
      </c>
      <c r="V153" s="40">
        <f t="shared" si="37"/>
        <v>0</v>
      </c>
      <c r="W153" s="40">
        <f t="shared" si="38"/>
        <v>0</v>
      </c>
      <c r="X153" s="40">
        <f t="shared" si="39"/>
        <v>0</v>
      </c>
      <c r="Y153" s="40">
        <f t="shared" si="40"/>
        <v>0</v>
      </c>
    </row>
    <row r="154" spans="1:25" x14ac:dyDescent="0.25">
      <c r="A154" s="32" t="str">
        <f t="shared" si="34"/>
        <v/>
      </c>
      <c r="B154" s="33"/>
      <c r="C154" s="33"/>
      <c r="D154" s="33"/>
      <c r="E154" s="34"/>
      <c r="F154" s="34"/>
      <c r="G154" s="35"/>
      <c r="H154" s="42"/>
      <c r="I154" s="42"/>
      <c r="J154" s="42"/>
      <c r="K154" s="42"/>
      <c r="L154" s="34"/>
      <c r="M154" s="34"/>
      <c r="N154" s="36">
        <f t="shared" si="30"/>
        <v>0</v>
      </c>
      <c r="O154" s="36">
        <f t="shared" si="31"/>
        <v>0</v>
      </c>
      <c r="P154" s="37">
        <f t="shared" si="35"/>
        <v>0</v>
      </c>
      <c r="Q154" s="37">
        <f t="shared" si="36"/>
        <v>0</v>
      </c>
      <c r="R154" s="38">
        <f t="shared" si="32"/>
        <v>0</v>
      </c>
      <c r="S154" s="38">
        <f t="shared" si="33"/>
        <v>0</v>
      </c>
      <c r="T154" s="39">
        <f>IF(OR(E154="QS",B154=""),0,
VLOOKUP($S154,附表3_火險100RP颱洪非比例層調整係數!$B:$AF,MATCH($D154&amp;"a",附表3_火險100RP颱洪非比例層調整係數!$1:$1,0)-1,FALSE)
-IF($R154-1&lt;=0,0,VLOOKUP($R154-1,附表3_火險100RP颱洪非比例層調整係數!$B:$AF,MATCH($D154&amp;"a",附表3_火險100RP颱洪非比例層調整係數!$1:$1,0)-1,FALSE))
-VLOOKUP($S154,附表3_火險100RP颱洪非比例層調整係數!$B:$AF,MATCH($D154,附表3_火險100RP颱洪非比例層調整係數!$1:$1,0)-1,FALSE)*(S154/100-M154/G154)*100
-VLOOKUP($R154,附表3_火險100RP颱洪非比例層調整係數!$B:$AF,MATCH($D154,附表3_火險100RP颱洪非比例層調整係數!$1:$1,0)-1,FALSE)*(1-(R154/100-L154/G154)*100)
)</f>
        <v>0</v>
      </c>
      <c r="U154" s="39">
        <f>IF(OR(E154="QS",B154=""),0,
IF(C154="F",VLOOKUP($S154,附表3_火險200RP颱洪非比例層調整係數!$B:$AF,MATCH($D154&amp;"a",附表3_火險200RP颱洪非比例層調整係數!$1:$1,0)-1,FALSE)
-IF($R154-1&lt;=0,0,VLOOKUP($R154-1,附表3_火險200RP颱洪非比例層調整係數!$B:$AF,MATCH($D154&amp;"a",附表3_火險200RP颱洪非比例層調整係數!$1:$1,0)-1,FALSE))
-VLOOKUP($S154,附表3_火險200RP颱洪非比例層調整係數!$B:$AF,MATCH($D154,附表3_火險200RP颱洪非比例層調整係數!$1:$1,0)-1,FALSE)*(S154/100-M154/G154)*100
-VLOOKUP($R154,附表3_火險200RP颱洪非比例層調整係數!$B:$AF,MATCH($D154,附表3_火險200RP颱洪非比例層調整係數!$1:$1,0)-1,FALSE)*(1-(R154/100-L154/G154)*100),
IF(C154="E1",VLOOKUP($S154,附表3_工程險200RP颱洪非比例層調整係數!$B$1:$AF$101,MATCH($D154&amp;"a",附表3_工程險200RP颱洪非比例層調整係數!$1:$1,0)-1,FALSE)
-IF($R154-1&lt;=0,0,VLOOKUP($R154-1,附表3_工程險200RP颱洪非比例層調整係數!$B$1:$AF$101,MATCH($D154&amp;"a",附表3_工程險200RP颱洪非比例層調整係數!$1:$1,0)-1,FALSE))
-VLOOKUP($S154,附表3_工程險200RP颱洪非比例層調整係數!$B$1:$AF$101,MATCH($D154,附表3_工程險200RP颱洪非比例層調整係數!$1:$1,0)-1,FALSE)*(S154/100-M154/G154)*100
-VLOOKUP($R154,附表3_工程險200RP颱洪非比例層調整係數!$B$1:$AF$101,MATCH($D154,附表3_工程險200RP颱洪非比例層調整係數!$1:$1,0)-1,FALSE)*(1-(R154/100-L154/G154)*100),
IF(C154="E2",VLOOKUP($S154,附表3_工程險200RP颱洪非比例層調整係數!$B$111:$AF$211,MATCH($D154&amp;"a",附表3_工程險200RP颱洪非比例層調整係數!$1:$1,0)-1,FALSE)
-IF($R154-1&lt;=0,0,VLOOKUP($R154-1,附表3_工程險200RP颱洪非比例層調整係數!$B$111:$AF$211,MATCH($D154&amp;"a",附表3_工程險200RP颱洪非比例層調整係數!$1:$1,0)-1,FALSE))
-VLOOKUP($S154,附表3_工程險200RP颱洪非比例層調整係數!$B$111:$AF$211,MATCH($D154,附表3_工程險200RP颱洪非比例層調整係數!$1:$1,0)-1,FALSE)*(S154/100-M154/G154)*100
-VLOOKUP($R154,附表3_工程險200RP颱洪非比例層調整係數!$B$111:$AF$211,MATCH($D154,附表3_工程險200RP颱洪非比例層調整係數!$1:$1,0)-1,FALSE)*(1-(R154/100-L154/G154)*100),0))))</f>
        <v>0</v>
      </c>
      <c r="V154" s="40">
        <f t="shared" si="37"/>
        <v>0</v>
      </c>
      <c r="W154" s="40">
        <f t="shared" si="38"/>
        <v>0</v>
      </c>
      <c r="X154" s="40">
        <f t="shared" si="39"/>
        <v>0</v>
      </c>
      <c r="Y154" s="40">
        <f t="shared" si="40"/>
        <v>0</v>
      </c>
    </row>
    <row r="155" spans="1:25" x14ac:dyDescent="0.25">
      <c r="A155" s="32" t="str">
        <f t="shared" si="34"/>
        <v/>
      </c>
      <c r="B155" s="33"/>
      <c r="C155" s="33"/>
      <c r="D155" s="33"/>
      <c r="E155" s="34"/>
      <c r="F155" s="34"/>
      <c r="G155" s="35"/>
      <c r="H155" s="42"/>
      <c r="I155" s="42"/>
      <c r="J155" s="42"/>
      <c r="K155" s="42"/>
      <c r="L155" s="34"/>
      <c r="M155" s="34"/>
      <c r="N155" s="36">
        <f t="shared" si="30"/>
        <v>0</v>
      </c>
      <c r="O155" s="36">
        <f t="shared" si="31"/>
        <v>0</v>
      </c>
      <c r="P155" s="37">
        <f t="shared" si="35"/>
        <v>0</v>
      </c>
      <c r="Q155" s="37">
        <f t="shared" si="36"/>
        <v>0</v>
      </c>
      <c r="R155" s="38">
        <f t="shared" si="32"/>
        <v>0</v>
      </c>
      <c r="S155" s="38">
        <f t="shared" si="33"/>
        <v>0</v>
      </c>
      <c r="T155" s="39">
        <f>IF(OR(E155="QS",B155=""),0,
VLOOKUP($S155,附表3_火險100RP颱洪非比例層調整係數!$B:$AF,MATCH($D155&amp;"a",附表3_火險100RP颱洪非比例層調整係數!$1:$1,0)-1,FALSE)
-IF($R155-1&lt;=0,0,VLOOKUP($R155-1,附表3_火險100RP颱洪非比例層調整係數!$B:$AF,MATCH($D155&amp;"a",附表3_火險100RP颱洪非比例層調整係數!$1:$1,0)-1,FALSE))
-VLOOKUP($S155,附表3_火險100RP颱洪非比例層調整係數!$B:$AF,MATCH($D155,附表3_火險100RP颱洪非比例層調整係數!$1:$1,0)-1,FALSE)*(S155/100-M155/G155)*100
-VLOOKUP($R155,附表3_火險100RP颱洪非比例層調整係數!$B:$AF,MATCH($D155,附表3_火險100RP颱洪非比例層調整係數!$1:$1,0)-1,FALSE)*(1-(R155/100-L155/G155)*100)
)</f>
        <v>0</v>
      </c>
      <c r="U155" s="39">
        <f>IF(OR(E155="QS",B155=""),0,
IF(C155="F",VLOOKUP($S155,附表3_火險200RP颱洪非比例層調整係數!$B:$AF,MATCH($D155&amp;"a",附表3_火險200RP颱洪非比例層調整係數!$1:$1,0)-1,FALSE)
-IF($R155-1&lt;=0,0,VLOOKUP($R155-1,附表3_火險200RP颱洪非比例層調整係數!$B:$AF,MATCH($D155&amp;"a",附表3_火險200RP颱洪非比例層調整係數!$1:$1,0)-1,FALSE))
-VLOOKUP($S155,附表3_火險200RP颱洪非比例層調整係數!$B:$AF,MATCH($D155,附表3_火險200RP颱洪非比例層調整係數!$1:$1,0)-1,FALSE)*(S155/100-M155/G155)*100
-VLOOKUP($R155,附表3_火險200RP颱洪非比例層調整係數!$B:$AF,MATCH($D155,附表3_火險200RP颱洪非比例層調整係數!$1:$1,0)-1,FALSE)*(1-(R155/100-L155/G155)*100),
IF(C155="E1",VLOOKUP($S155,附表3_工程險200RP颱洪非比例層調整係數!$B$1:$AF$101,MATCH($D155&amp;"a",附表3_工程險200RP颱洪非比例層調整係數!$1:$1,0)-1,FALSE)
-IF($R155-1&lt;=0,0,VLOOKUP($R155-1,附表3_工程險200RP颱洪非比例層調整係數!$B$1:$AF$101,MATCH($D155&amp;"a",附表3_工程險200RP颱洪非比例層調整係數!$1:$1,0)-1,FALSE))
-VLOOKUP($S155,附表3_工程險200RP颱洪非比例層調整係數!$B$1:$AF$101,MATCH($D155,附表3_工程險200RP颱洪非比例層調整係數!$1:$1,0)-1,FALSE)*(S155/100-M155/G155)*100
-VLOOKUP($R155,附表3_工程險200RP颱洪非比例層調整係數!$B$1:$AF$101,MATCH($D155,附表3_工程險200RP颱洪非比例層調整係數!$1:$1,0)-1,FALSE)*(1-(R155/100-L155/G155)*100),
IF(C155="E2",VLOOKUP($S155,附表3_工程險200RP颱洪非比例層調整係數!$B$111:$AF$211,MATCH($D155&amp;"a",附表3_工程險200RP颱洪非比例層調整係數!$1:$1,0)-1,FALSE)
-IF($R155-1&lt;=0,0,VLOOKUP($R155-1,附表3_工程險200RP颱洪非比例層調整係數!$B$111:$AF$211,MATCH($D155&amp;"a",附表3_工程險200RP颱洪非比例層調整係數!$1:$1,0)-1,FALSE))
-VLOOKUP($S155,附表3_工程險200RP颱洪非比例層調整係數!$B$111:$AF$211,MATCH($D155,附表3_工程險200RP颱洪非比例層調整係數!$1:$1,0)-1,FALSE)*(S155/100-M155/G155)*100
-VLOOKUP($R155,附表3_工程險200RP颱洪非比例層調整係數!$B$111:$AF$211,MATCH($D155,附表3_工程險200RP颱洪非比例層調整係數!$1:$1,0)-1,FALSE)*(1-(R155/100-L155/G155)*100),0))))</f>
        <v>0</v>
      </c>
      <c r="V155" s="40">
        <f t="shared" si="37"/>
        <v>0</v>
      </c>
      <c r="W155" s="40">
        <f t="shared" si="38"/>
        <v>0</v>
      </c>
      <c r="X155" s="40">
        <f t="shared" si="39"/>
        <v>0</v>
      </c>
      <c r="Y155" s="40">
        <f t="shared" si="40"/>
        <v>0</v>
      </c>
    </row>
    <row r="156" spans="1:25" x14ac:dyDescent="0.25">
      <c r="A156" s="32" t="str">
        <f t="shared" si="34"/>
        <v/>
      </c>
      <c r="B156" s="33"/>
      <c r="C156" s="33"/>
      <c r="D156" s="33"/>
      <c r="E156" s="34"/>
      <c r="F156" s="34"/>
      <c r="G156" s="35"/>
      <c r="H156" s="42"/>
      <c r="I156" s="42"/>
      <c r="J156" s="42"/>
      <c r="K156" s="42"/>
      <c r="L156" s="34"/>
      <c r="M156" s="34"/>
      <c r="N156" s="36">
        <f t="shared" si="30"/>
        <v>0</v>
      </c>
      <c r="O156" s="36">
        <f t="shared" si="31"/>
        <v>0</v>
      </c>
      <c r="P156" s="37">
        <f t="shared" si="35"/>
        <v>0</v>
      </c>
      <c r="Q156" s="37">
        <f t="shared" si="36"/>
        <v>0</v>
      </c>
      <c r="R156" s="38">
        <f t="shared" si="32"/>
        <v>0</v>
      </c>
      <c r="S156" s="38">
        <f t="shared" si="33"/>
        <v>0</v>
      </c>
      <c r="T156" s="39">
        <f>IF(OR(E156="QS",B156=""),0,
VLOOKUP($S156,附表3_火險100RP颱洪非比例層調整係數!$B:$AF,MATCH($D156&amp;"a",附表3_火險100RP颱洪非比例層調整係數!$1:$1,0)-1,FALSE)
-IF($R156-1&lt;=0,0,VLOOKUP($R156-1,附表3_火險100RP颱洪非比例層調整係數!$B:$AF,MATCH($D156&amp;"a",附表3_火險100RP颱洪非比例層調整係數!$1:$1,0)-1,FALSE))
-VLOOKUP($S156,附表3_火險100RP颱洪非比例層調整係數!$B:$AF,MATCH($D156,附表3_火險100RP颱洪非比例層調整係數!$1:$1,0)-1,FALSE)*(S156/100-M156/G156)*100
-VLOOKUP($R156,附表3_火險100RP颱洪非比例層調整係數!$B:$AF,MATCH($D156,附表3_火險100RP颱洪非比例層調整係數!$1:$1,0)-1,FALSE)*(1-(R156/100-L156/G156)*100)
)</f>
        <v>0</v>
      </c>
      <c r="U156" s="39">
        <f>IF(OR(E156="QS",B156=""),0,
IF(C156="F",VLOOKUP($S156,附表3_火險200RP颱洪非比例層調整係數!$B:$AF,MATCH($D156&amp;"a",附表3_火險200RP颱洪非比例層調整係數!$1:$1,0)-1,FALSE)
-IF($R156-1&lt;=0,0,VLOOKUP($R156-1,附表3_火險200RP颱洪非比例層調整係數!$B:$AF,MATCH($D156&amp;"a",附表3_火險200RP颱洪非比例層調整係數!$1:$1,0)-1,FALSE))
-VLOOKUP($S156,附表3_火險200RP颱洪非比例層調整係數!$B:$AF,MATCH($D156,附表3_火險200RP颱洪非比例層調整係數!$1:$1,0)-1,FALSE)*(S156/100-M156/G156)*100
-VLOOKUP($R156,附表3_火險200RP颱洪非比例層調整係數!$B:$AF,MATCH($D156,附表3_火險200RP颱洪非比例層調整係數!$1:$1,0)-1,FALSE)*(1-(R156/100-L156/G156)*100),
IF(C156="E1",VLOOKUP($S156,附表3_工程險200RP颱洪非比例層調整係數!$B$1:$AF$101,MATCH($D156&amp;"a",附表3_工程險200RP颱洪非比例層調整係數!$1:$1,0)-1,FALSE)
-IF($R156-1&lt;=0,0,VLOOKUP($R156-1,附表3_工程險200RP颱洪非比例層調整係數!$B$1:$AF$101,MATCH($D156&amp;"a",附表3_工程險200RP颱洪非比例層調整係數!$1:$1,0)-1,FALSE))
-VLOOKUP($S156,附表3_工程險200RP颱洪非比例層調整係數!$B$1:$AF$101,MATCH($D156,附表3_工程險200RP颱洪非比例層調整係數!$1:$1,0)-1,FALSE)*(S156/100-M156/G156)*100
-VLOOKUP($R156,附表3_工程險200RP颱洪非比例層調整係數!$B$1:$AF$101,MATCH($D156,附表3_工程險200RP颱洪非比例層調整係數!$1:$1,0)-1,FALSE)*(1-(R156/100-L156/G156)*100),
IF(C156="E2",VLOOKUP($S156,附表3_工程險200RP颱洪非比例層調整係數!$B$111:$AF$211,MATCH($D156&amp;"a",附表3_工程險200RP颱洪非比例層調整係數!$1:$1,0)-1,FALSE)
-IF($R156-1&lt;=0,0,VLOOKUP($R156-1,附表3_工程險200RP颱洪非比例層調整係數!$B$111:$AF$211,MATCH($D156&amp;"a",附表3_工程險200RP颱洪非比例層調整係數!$1:$1,0)-1,FALSE))
-VLOOKUP($S156,附表3_工程險200RP颱洪非比例層調整係數!$B$111:$AF$211,MATCH($D156,附表3_工程險200RP颱洪非比例層調整係數!$1:$1,0)-1,FALSE)*(S156/100-M156/G156)*100
-VLOOKUP($R156,附表3_工程險200RP颱洪非比例層調整係數!$B$111:$AF$211,MATCH($D156,附表3_工程險200RP颱洪非比例層調整係數!$1:$1,0)-1,FALSE)*(1-(R156/100-L156/G156)*100),0))))</f>
        <v>0</v>
      </c>
      <c r="V156" s="40">
        <f t="shared" si="37"/>
        <v>0</v>
      </c>
      <c r="W156" s="40">
        <f t="shared" si="38"/>
        <v>0</v>
      </c>
      <c r="X156" s="40">
        <f t="shared" si="39"/>
        <v>0</v>
      </c>
      <c r="Y156" s="40">
        <f t="shared" si="40"/>
        <v>0</v>
      </c>
    </row>
    <row r="157" spans="1:25" x14ac:dyDescent="0.25">
      <c r="A157" s="32" t="str">
        <f t="shared" si="34"/>
        <v/>
      </c>
      <c r="B157" s="33"/>
      <c r="C157" s="33"/>
      <c r="D157" s="33"/>
      <c r="E157" s="34"/>
      <c r="F157" s="34"/>
      <c r="G157" s="35"/>
      <c r="H157" s="42"/>
      <c r="I157" s="42"/>
      <c r="J157" s="42"/>
      <c r="K157" s="42"/>
      <c r="L157" s="34"/>
      <c r="M157" s="34"/>
      <c r="N157" s="36">
        <f t="shared" si="30"/>
        <v>0</v>
      </c>
      <c r="O157" s="36">
        <f t="shared" si="31"/>
        <v>0</v>
      </c>
      <c r="P157" s="37">
        <f t="shared" si="35"/>
        <v>0</v>
      </c>
      <c r="Q157" s="37">
        <f t="shared" si="36"/>
        <v>0</v>
      </c>
      <c r="R157" s="38">
        <f t="shared" si="32"/>
        <v>0</v>
      </c>
      <c r="S157" s="38">
        <f t="shared" si="33"/>
        <v>0</v>
      </c>
      <c r="T157" s="39">
        <f>IF(OR(E157="QS",B157=""),0,
VLOOKUP($S157,附表3_火險100RP颱洪非比例層調整係數!$B:$AF,MATCH($D157&amp;"a",附表3_火險100RP颱洪非比例層調整係數!$1:$1,0)-1,FALSE)
-IF($R157-1&lt;=0,0,VLOOKUP($R157-1,附表3_火險100RP颱洪非比例層調整係數!$B:$AF,MATCH($D157&amp;"a",附表3_火險100RP颱洪非比例層調整係數!$1:$1,0)-1,FALSE))
-VLOOKUP($S157,附表3_火險100RP颱洪非比例層調整係數!$B:$AF,MATCH($D157,附表3_火險100RP颱洪非比例層調整係數!$1:$1,0)-1,FALSE)*(S157/100-M157/G157)*100
-VLOOKUP($R157,附表3_火險100RP颱洪非比例層調整係數!$B:$AF,MATCH($D157,附表3_火險100RP颱洪非比例層調整係數!$1:$1,0)-1,FALSE)*(1-(R157/100-L157/G157)*100)
)</f>
        <v>0</v>
      </c>
      <c r="U157" s="39">
        <f>IF(OR(E157="QS",B157=""),0,
IF(C157="F",VLOOKUP($S157,附表3_火險200RP颱洪非比例層調整係數!$B:$AF,MATCH($D157&amp;"a",附表3_火險200RP颱洪非比例層調整係數!$1:$1,0)-1,FALSE)
-IF($R157-1&lt;=0,0,VLOOKUP($R157-1,附表3_火險200RP颱洪非比例層調整係數!$B:$AF,MATCH($D157&amp;"a",附表3_火險200RP颱洪非比例層調整係數!$1:$1,0)-1,FALSE))
-VLOOKUP($S157,附表3_火險200RP颱洪非比例層調整係數!$B:$AF,MATCH($D157,附表3_火險200RP颱洪非比例層調整係數!$1:$1,0)-1,FALSE)*(S157/100-M157/G157)*100
-VLOOKUP($R157,附表3_火險200RP颱洪非比例層調整係數!$B:$AF,MATCH($D157,附表3_火險200RP颱洪非比例層調整係數!$1:$1,0)-1,FALSE)*(1-(R157/100-L157/G157)*100),
IF(C157="E1",VLOOKUP($S157,附表3_工程險200RP颱洪非比例層調整係數!$B$1:$AF$101,MATCH($D157&amp;"a",附表3_工程險200RP颱洪非比例層調整係數!$1:$1,0)-1,FALSE)
-IF($R157-1&lt;=0,0,VLOOKUP($R157-1,附表3_工程險200RP颱洪非比例層調整係數!$B$1:$AF$101,MATCH($D157&amp;"a",附表3_工程險200RP颱洪非比例層調整係數!$1:$1,0)-1,FALSE))
-VLOOKUP($S157,附表3_工程險200RP颱洪非比例層調整係數!$B$1:$AF$101,MATCH($D157,附表3_工程險200RP颱洪非比例層調整係數!$1:$1,0)-1,FALSE)*(S157/100-M157/G157)*100
-VLOOKUP($R157,附表3_工程險200RP颱洪非比例層調整係數!$B$1:$AF$101,MATCH($D157,附表3_工程險200RP颱洪非比例層調整係數!$1:$1,0)-1,FALSE)*(1-(R157/100-L157/G157)*100),
IF(C157="E2",VLOOKUP($S157,附表3_工程險200RP颱洪非比例層調整係數!$B$111:$AF$211,MATCH($D157&amp;"a",附表3_工程險200RP颱洪非比例層調整係數!$1:$1,0)-1,FALSE)
-IF($R157-1&lt;=0,0,VLOOKUP($R157-1,附表3_工程險200RP颱洪非比例層調整係數!$B$111:$AF$211,MATCH($D157&amp;"a",附表3_工程險200RP颱洪非比例層調整係數!$1:$1,0)-1,FALSE))
-VLOOKUP($S157,附表3_工程險200RP颱洪非比例層調整係數!$B$111:$AF$211,MATCH($D157,附表3_工程險200RP颱洪非比例層調整係數!$1:$1,0)-1,FALSE)*(S157/100-M157/G157)*100
-VLOOKUP($R157,附表3_工程險200RP颱洪非比例層調整係數!$B$111:$AF$211,MATCH($D157,附表3_工程險200RP颱洪非比例層調整係數!$1:$1,0)-1,FALSE)*(1-(R157/100-L157/G157)*100),0))))</f>
        <v>0</v>
      </c>
      <c r="V157" s="40">
        <f t="shared" si="37"/>
        <v>0</v>
      </c>
      <c r="W157" s="40">
        <f t="shared" si="38"/>
        <v>0</v>
      </c>
      <c r="X157" s="40">
        <f t="shared" si="39"/>
        <v>0</v>
      </c>
      <c r="Y157" s="40">
        <f t="shared" si="40"/>
        <v>0</v>
      </c>
    </row>
    <row r="158" spans="1:25" x14ac:dyDescent="0.25">
      <c r="A158" s="32" t="str">
        <f t="shared" si="34"/>
        <v/>
      </c>
      <c r="B158" s="33"/>
      <c r="C158" s="33"/>
      <c r="D158" s="33"/>
      <c r="E158" s="34"/>
      <c r="F158" s="34"/>
      <c r="G158" s="35"/>
      <c r="H158" s="42"/>
      <c r="I158" s="42"/>
      <c r="J158" s="42"/>
      <c r="K158" s="42"/>
      <c r="L158" s="34"/>
      <c r="M158" s="34"/>
      <c r="N158" s="36">
        <f t="shared" si="30"/>
        <v>0</v>
      </c>
      <c r="O158" s="36">
        <f t="shared" si="31"/>
        <v>0</v>
      </c>
      <c r="P158" s="37">
        <f t="shared" si="35"/>
        <v>0</v>
      </c>
      <c r="Q158" s="37">
        <f t="shared" si="36"/>
        <v>0</v>
      </c>
      <c r="R158" s="38">
        <f t="shared" si="32"/>
        <v>0</v>
      </c>
      <c r="S158" s="38">
        <f t="shared" si="33"/>
        <v>0</v>
      </c>
      <c r="T158" s="39">
        <f>IF(OR(E158="QS",B158=""),0,
VLOOKUP($S158,附表3_火險100RP颱洪非比例層調整係數!$B:$AF,MATCH($D158&amp;"a",附表3_火險100RP颱洪非比例層調整係數!$1:$1,0)-1,FALSE)
-IF($R158-1&lt;=0,0,VLOOKUP($R158-1,附表3_火險100RP颱洪非比例層調整係數!$B:$AF,MATCH($D158&amp;"a",附表3_火險100RP颱洪非比例層調整係數!$1:$1,0)-1,FALSE))
-VLOOKUP($S158,附表3_火險100RP颱洪非比例層調整係數!$B:$AF,MATCH($D158,附表3_火險100RP颱洪非比例層調整係數!$1:$1,0)-1,FALSE)*(S158/100-M158/G158)*100
-VLOOKUP($R158,附表3_火險100RP颱洪非比例層調整係數!$B:$AF,MATCH($D158,附表3_火險100RP颱洪非比例層調整係數!$1:$1,0)-1,FALSE)*(1-(R158/100-L158/G158)*100)
)</f>
        <v>0</v>
      </c>
      <c r="U158" s="39">
        <f>IF(OR(E158="QS",B158=""),0,
IF(C158="F",VLOOKUP($S158,附表3_火險200RP颱洪非比例層調整係數!$B:$AF,MATCH($D158&amp;"a",附表3_火險200RP颱洪非比例層調整係數!$1:$1,0)-1,FALSE)
-IF($R158-1&lt;=0,0,VLOOKUP($R158-1,附表3_火險200RP颱洪非比例層調整係數!$B:$AF,MATCH($D158&amp;"a",附表3_火險200RP颱洪非比例層調整係數!$1:$1,0)-1,FALSE))
-VLOOKUP($S158,附表3_火險200RP颱洪非比例層調整係數!$B:$AF,MATCH($D158,附表3_火險200RP颱洪非比例層調整係數!$1:$1,0)-1,FALSE)*(S158/100-M158/G158)*100
-VLOOKUP($R158,附表3_火險200RP颱洪非比例層調整係數!$B:$AF,MATCH($D158,附表3_火險200RP颱洪非比例層調整係數!$1:$1,0)-1,FALSE)*(1-(R158/100-L158/G158)*100),
IF(C158="E1",VLOOKUP($S158,附表3_工程險200RP颱洪非比例層調整係數!$B$1:$AF$101,MATCH($D158&amp;"a",附表3_工程險200RP颱洪非比例層調整係數!$1:$1,0)-1,FALSE)
-IF($R158-1&lt;=0,0,VLOOKUP($R158-1,附表3_工程險200RP颱洪非比例層調整係數!$B$1:$AF$101,MATCH($D158&amp;"a",附表3_工程險200RP颱洪非比例層調整係數!$1:$1,0)-1,FALSE))
-VLOOKUP($S158,附表3_工程險200RP颱洪非比例層調整係數!$B$1:$AF$101,MATCH($D158,附表3_工程險200RP颱洪非比例層調整係數!$1:$1,0)-1,FALSE)*(S158/100-M158/G158)*100
-VLOOKUP($R158,附表3_工程險200RP颱洪非比例層調整係數!$B$1:$AF$101,MATCH($D158,附表3_工程險200RP颱洪非比例層調整係數!$1:$1,0)-1,FALSE)*(1-(R158/100-L158/G158)*100),
IF(C158="E2",VLOOKUP($S158,附表3_工程險200RP颱洪非比例層調整係數!$B$111:$AF$211,MATCH($D158&amp;"a",附表3_工程險200RP颱洪非比例層調整係數!$1:$1,0)-1,FALSE)
-IF($R158-1&lt;=0,0,VLOOKUP($R158-1,附表3_工程險200RP颱洪非比例層調整係數!$B$111:$AF$211,MATCH($D158&amp;"a",附表3_工程險200RP颱洪非比例層調整係數!$1:$1,0)-1,FALSE))
-VLOOKUP($S158,附表3_工程險200RP颱洪非比例層調整係數!$B$111:$AF$211,MATCH($D158,附表3_工程險200RP颱洪非比例層調整係數!$1:$1,0)-1,FALSE)*(S158/100-M158/G158)*100
-VLOOKUP($R158,附表3_工程險200RP颱洪非比例層調整係數!$B$111:$AF$211,MATCH($D158,附表3_工程險200RP颱洪非比例層調整係數!$1:$1,0)-1,FALSE)*(1-(R158/100-L158/G158)*100),0))))</f>
        <v>0</v>
      </c>
      <c r="V158" s="40">
        <f t="shared" si="37"/>
        <v>0</v>
      </c>
      <c r="W158" s="40">
        <f t="shared" si="38"/>
        <v>0</v>
      </c>
      <c r="X158" s="40">
        <f t="shared" si="39"/>
        <v>0</v>
      </c>
      <c r="Y158" s="40">
        <f t="shared" si="40"/>
        <v>0</v>
      </c>
    </row>
    <row r="159" spans="1:25" x14ac:dyDescent="0.25">
      <c r="A159" s="32" t="str">
        <f t="shared" si="34"/>
        <v/>
      </c>
      <c r="B159" s="33"/>
      <c r="C159" s="33"/>
      <c r="D159" s="33"/>
      <c r="E159" s="34"/>
      <c r="F159" s="34"/>
      <c r="G159" s="35"/>
      <c r="H159" s="42"/>
      <c r="I159" s="42"/>
      <c r="J159" s="42"/>
      <c r="K159" s="42"/>
      <c r="L159" s="34"/>
      <c r="M159" s="34"/>
      <c r="N159" s="36">
        <f t="shared" si="30"/>
        <v>0</v>
      </c>
      <c r="O159" s="36">
        <f t="shared" si="31"/>
        <v>0</v>
      </c>
      <c r="P159" s="37">
        <f t="shared" si="35"/>
        <v>0</v>
      </c>
      <c r="Q159" s="37">
        <f t="shared" si="36"/>
        <v>0</v>
      </c>
      <c r="R159" s="38">
        <f t="shared" si="32"/>
        <v>0</v>
      </c>
      <c r="S159" s="38">
        <f t="shared" si="33"/>
        <v>0</v>
      </c>
      <c r="T159" s="39">
        <f>IF(OR(E159="QS",B159=""),0,
VLOOKUP($S159,附表3_火險100RP颱洪非比例層調整係數!$B:$AF,MATCH($D159&amp;"a",附表3_火險100RP颱洪非比例層調整係數!$1:$1,0)-1,FALSE)
-IF($R159-1&lt;=0,0,VLOOKUP($R159-1,附表3_火險100RP颱洪非比例層調整係數!$B:$AF,MATCH($D159&amp;"a",附表3_火險100RP颱洪非比例層調整係數!$1:$1,0)-1,FALSE))
-VLOOKUP($S159,附表3_火險100RP颱洪非比例層調整係數!$B:$AF,MATCH($D159,附表3_火險100RP颱洪非比例層調整係數!$1:$1,0)-1,FALSE)*(S159/100-M159/G159)*100
-VLOOKUP($R159,附表3_火險100RP颱洪非比例層調整係數!$B:$AF,MATCH($D159,附表3_火險100RP颱洪非比例層調整係數!$1:$1,0)-1,FALSE)*(1-(R159/100-L159/G159)*100)
)</f>
        <v>0</v>
      </c>
      <c r="U159" s="39">
        <f>IF(OR(E159="QS",B159=""),0,
IF(C159="F",VLOOKUP($S159,附表3_火險200RP颱洪非比例層調整係數!$B:$AF,MATCH($D159&amp;"a",附表3_火險200RP颱洪非比例層調整係數!$1:$1,0)-1,FALSE)
-IF($R159-1&lt;=0,0,VLOOKUP($R159-1,附表3_火險200RP颱洪非比例層調整係數!$B:$AF,MATCH($D159&amp;"a",附表3_火險200RP颱洪非比例層調整係數!$1:$1,0)-1,FALSE))
-VLOOKUP($S159,附表3_火險200RP颱洪非比例層調整係數!$B:$AF,MATCH($D159,附表3_火險200RP颱洪非比例層調整係數!$1:$1,0)-1,FALSE)*(S159/100-M159/G159)*100
-VLOOKUP($R159,附表3_火險200RP颱洪非比例層調整係數!$B:$AF,MATCH($D159,附表3_火險200RP颱洪非比例層調整係數!$1:$1,0)-1,FALSE)*(1-(R159/100-L159/G159)*100),
IF(C159="E1",VLOOKUP($S159,附表3_工程險200RP颱洪非比例層調整係數!$B$1:$AF$101,MATCH($D159&amp;"a",附表3_工程險200RP颱洪非比例層調整係數!$1:$1,0)-1,FALSE)
-IF($R159-1&lt;=0,0,VLOOKUP($R159-1,附表3_工程險200RP颱洪非比例層調整係數!$B$1:$AF$101,MATCH($D159&amp;"a",附表3_工程險200RP颱洪非比例層調整係數!$1:$1,0)-1,FALSE))
-VLOOKUP($S159,附表3_工程險200RP颱洪非比例層調整係數!$B$1:$AF$101,MATCH($D159,附表3_工程險200RP颱洪非比例層調整係數!$1:$1,0)-1,FALSE)*(S159/100-M159/G159)*100
-VLOOKUP($R159,附表3_工程險200RP颱洪非比例層調整係數!$B$1:$AF$101,MATCH($D159,附表3_工程險200RP颱洪非比例層調整係數!$1:$1,0)-1,FALSE)*(1-(R159/100-L159/G159)*100),
IF(C159="E2",VLOOKUP($S159,附表3_工程險200RP颱洪非比例層調整係數!$B$111:$AF$211,MATCH($D159&amp;"a",附表3_工程險200RP颱洪非比例層調整係數!$1:$1,0)-1,FALSE)
-IF($R159-1&lt;=0,0,VLOOKUP($R159-1,附表3_工程險200RP颱洪非比例層調整係數!$B$111:$AF$211,MATCH($D159&amp;"a",附表3_工程險200RP颱洪非比例層調整係數!$1:$1,0)-1,FALSE))
-VLOOKUP($S159,附表3_工程險200RP颱洪非比例層調整係數!$B$111:$AF$211,MATCH($D159,附表3_工程險200RP颱洪非比例層調整係數!$1:$1,0)-1,FALSE)*(S159/100-M159/G159)*100
-VLOOKUP($R159,附表3_工程險200RP颱洪非比例層調整係數!$B$111:$AF$211,MATCH($D159,附表3_工程險200RP颱洪非比例層調整係數!$1:$1,0)-1,FALSE)*(1-(R159/100-L159/G159)*100),0))))</f>
        <v>0</v>
      </c>
      <c r="V159" s="40">
        <f t="shared" si="37"/>
        <v>0</v>
      </c>
      <c r="W159" s="40">
        <f t="shared" si="38"/>
        <v>0</v>
      </c>
      <c r="X159" s="40">
        <f t="shared" si="39"/>
        <v>0</v>
      </c>
      <c r="Y159" s="40">
        <f t="shared" si="40"/>
        <v>0</v>
      </c>
    </row>
    <row r="160" spans="1:25" x14ac:dyDescent="0.25">
      <c r="A160" s="32" t="str">
        <f t="shared" si="34"/>
        <v/>
      </c>
      <c r="B160" s="33"/>
      <c r="C160" s="33"/>
      <c r="D160" s="33"/>
      <c r="E160" s="34"/>
      <c r="F160" s="34"/>
      <c r="G160" s="35"/>
      <c r="H160" s="42"/>
      <c r="I160" s="42"/>
      <c r="J160" s="42"/>
      <c r="K160" s="42"/>
      <c r="L160" s="34"/>
      <c r="M160" s="34"/>
      <c r="N160" s="36">
        <f t="shared" si="30"/>
        <v>0</v>
      </c>
      <c r="O160" s="36">
        <f t="shared" si="31"/>
        <v>0</v>
      </c>
      <c r="P160" s="37">
        <f t="shared" si="35"/>
        <v>0</v>
      </c>
      <c r="Q160" s="37">
        <f t="shared" si="36"/>
        <v>0</v>
      </c>
      <c r="R160" s="38">
        <f t="shared" si="32"/>
        <v>0</v>
      </c>
      <c r="S160" s="38">
        <f t="shared" si="33"/>
        <v>0</v>
      </c>
      <c r="T160" s="39">
        <f>IF(OR(E160="QS",B160=""),0,
VLOOKUP($S160,附表3_火險100RP颱洪非比例層調整係數!$B:$AF,MATCH($D160&amp;"a",附表3_火險100RP颱洪非比例層調整係數!$1:$1,0)-1,FALSE)
-IF($R160-1&lt;=0,0,VLOOKUP($R160-1,附表3_火險100RP颱洪非比例層調整係數!$B:$AF,MATCH($D160&amp;"a",附表3_火險100RP颱洪非比例層調整係數!$1:$1,0)-1,FALSE))
-VLOOKUP($S160,附表3_火險100RP颱洪非比例層調整係數!$B:$AF,MATCH($D160,附表3_火險100RP颱洪非比例層調整係數!$1:$1,0)-1,FALSE)*(S160/100-M160/G160)*100
-VLOOKUP($R160,附表3_火險100RP颱洪非比例層調整係數!$B:$AF,MATCH($D160,附表3_火險100RP颱洪非比例層調整係數!$1:$1,0)-1,FALSE)*(1-(R160/100-L160/G160)*100)
)</f>
        <v>0</v>
      </c>
      <c r="U160" s="39">
        <f>IF(OR(E160="QS",B160=""),0,
IF(C160="F",VLOOKUP($S160,附表3_火險200RP颱洪非比例層調整係數!$B:$AF,MATCH($D160&amp;"a",附表3_火險200RP颱洪非比例層調整係數!$1:$1,0)-1,FALSE)
-IF($R160-1&lt;=0,0,VLOOKUP($R160-1,附表3_火險200RP颱洪非比例層調整係數!$B:$AF,MATCH($D160&amp;"a",附表3_火險200RP颱洪非比例層調整係數!$1:$1,0)-1,FALSE))
-VLOOKUP($S160,附表3_火險200RP颱洪非比例層調整係數!$B:$AF,MATCH($D160,附表3_火險200RP颱洪非比例層調整係數!$1:$1,0)-1,FALSE)*(S160/100-M160/G160)*100
-VLOOKUP($R160,附表3_火險200RP颱洪非比例層調整係數!$B:$AF,MATCH($D160,附表3_火險200RP颱洪非比例層調整係數!$1:$1,0)-1,FALSE)*(1-(R160/100-L160/G160)*100),
IF(C160="E1",VLOOKUP($S160,附表3_工程險200RP颱洪非比例層調整係數!$B$1:$AF$101,MATCH($D160&amp;"a",附表3_工程險200RP颱洪非比例層調整係數!$1:$1,0)-1,FALSE)
-IF($R160-1&lt;=0,0,VLOOKUP($R160-1,附表3_工程險200RP颱洪非比例層調整係數!$B$1:$AF$101,MATCH($D160&amp;"a",附表3_工程險200RP颱洪非比例層調整係數!$1:$1,0)-1,FALSE))
-VLOOKUP($S160,附表3_工程險200RP颱洪非比例層調整係數!$B$1:$AF$101,MATCH($D160,附表3_工程險200RP颱洪非比例層調整係數!$1:$1,0)-1,FALSE)*(S160/100-M160/G160)*100
-VLOOKUP($R160,附表3_工程險200RP颱洪非比例層調整係數!$B$1:$AF$101,MATCH($D160,附表3_工程險200RP颱洪非比例層調整係數!$1:$1,0)-1,FALSE)*(1-(R160/100-L160/G160)*100),
IF(C160="E2",VLOOKUP($S160,附表3_工程險200RP颱洪非比例層調整係數!$B$111:$AF$211,MATCH($D160&amp;"a",附表3_工程險200RP颱洪非比例層調整係數!$1:$1,0)-1,FALSE)
-IF($R160-1&lt;=0,0,VLOOKUP($R160-1,附表3_工程險200RP颱洪非比例層調整係數!$B$111:$AF$211,MATCH($D160&amp;"a",附表3_工程險200RP颱洪非比例層調整係數!$1:$1,0)-1,FALSE))
-VLOOKUP($S160,附表3_工程險200RP颱洪非比例層調整係數!$B$111:$AF$211,MATCH($D160,附表3_工程險200RP颱洪非比例層調整係數!$1:$1,0)-1,FALSE)*(S160/100-M160/G160)*100
-VLOOKUP($R160,附表3_工程險200RP颱洪非比例層調整係數!$B$111:$AF$211,MATCH($D160,附表3_工程險200RP颱洪非比例層調整係數!$1:$1,0)-1,FALSE)*(1-(R160/100-L160/G160)*100),0))))</f>
        <v>0</v>
      </c>
      <c r="V160" s="40">
        <f t="shared" si="37"/>
        <v>0</v>
      </c>
      <c r="W160" s="40">
        <f t="shared" si="38"/>
        <v>0</v>
      </c>
      <c r="X160" s="40">
        <f t="shared" si="39"/>
        <v>0</v>
      </c>
      <c r="Y160" s="40">
        <f t="shared" si="40"/>
        <v>0</v>
      </c>
    </row>
    <row r="161" spans="1:25" x14ac:dyDescent="0.25">
      <c r="A161" s="32" t="str">
        <f t="shared" si="34"/>
        <v/>
      </c>
      <c r="B161" s="33"/>
      <c r="C161" s="33"/>
      <c r="D161" s="33"/>
      <c r="E161" s="34"/>
      <c r="F161" s="34"/>
      <c r="G161" s="35"/>
      <c r="H161" s="42"/>
      <c r="I161" s="42"/>
      <c r="J161" s="42"/>
      <c r="K161" s="42"/>
      <c r="L161" s="34"/>
      <c r="M161" s="34"/>
      <c r="N161" s="36">
        <f t="shared" si="30"/>
        <v>0</v>
      </c>
      <c r="O161" s="36">
        <f t="shared" si="31"/>
        <v>0</v>
      </c>
      <c r="P161" s="37">
        <f t="shared" si="35"/>
        <v>0</v>
      </c>
      <c r="Q161" s="37">
        <f t="shared" si="36"/>
        <v>0</v>
      </c>
      <c r="R161" s="38">
        <f t="shared" si="32"/>
        <v>0</v>
      </c>
      <c r="S161" s="38">
        <f t="shared" si="33"/>
        <v>0</v>
      </c>
      <c r="T161" s="39">
        <f>IF(OR(E161="QS",B161=""),0,
VLOOKUP($S161,附表3_火險100RP颱洪非比例層調整係數!$B:$AF,MATCH($D161&amp;"a",附表3_火險100RP颱洪非比例層調整係數!$1:$1,0)-1,FALSE)
-IF($R161-1&lt;=0,0,VLOOKUP($R161-1,附表3_火險100RP颱洪非比例層調整係數!$B:$AF,MATCH($D161&amp;"a",附表3_火險100RP颱洪非比例層調整係數!$1:$1,0)-1,FALSE))
-VLOOKUP($S161,附表3_火險100RP颱洪非比例層調整係數!$B:$AF,MATCH($D161,附表3_火險100RP颱洪非比例層調整係數!$1:$1,0)-1,FALSE)*(S161/100-M161/G161)*100
-VLOOKUP($R161,附表3_火險100RP颱洪非比例層調整係數!$B:$AF,MATCH($D161,附表3_火險100RP颱洪非比例層調整係數!$1:$1,0)-1,FALSE)*(1-(R161/100-L161/G161)*100)
)</f>
        <v>0</v>
      </c>
      <c r="U161" s="39">
        <f>IF(OR(E161="QS",B161=""),0,
IF(C161="F",VLOOKUP($S161,附表3_火險200RP颱洪非比例層調整係數!$B:$AF,MATCH($D161&amp;"a",附表3_火險200RP颱洪非比例層調整係數!$1:$1,0)-1,FALSE)
-IF($R161-1&lt;=0,0,VLOOKUP($R161-1,附表3_火險200RP颱洪非比例層調整係數!$B:$AF,MATCH($D161&amp;"a",附表3_火險200RP颱洪非比例層調整係數!$1:$1,0)-1,FALSE))
-VLOOKUP($S161,附表3_火險200RP颱洪非比例層調整係數!$B:$AF,MATCH($D161,附表3_火險200RP颱洪非比例層調整係數!$1:$1,0)-1,FALSE)*(S161/100-M161/G161)*100
-VLOOKUP($R161,附表3_火險200RP颱洪非比例層調整係數!$B:$AF,MATCH($D161,附表3_火險200RP颱洪非比例層調整係數!$1:$1,0)-1,FALSE)*(1-(R161/100-L161/G161)*100),
IF(C161="E1",VLOOKUP($S161,附表3_工程險200RP颱洪非比例層調整係數!$B$1:$AF$101,MATCH($D161&amp;"a",附表3_工程險200RP颱洪非比例層調整係數!$1:$1,0)-1,FALSE)
-IF($R161-1&lt;=0,0,VLOOKUP($R161-1,附表3_工程險200RP颱洪非比例層調整係數!$B$1:$AF$101,MATCH($D161&amp;"a",附表3_工程險200RP颱洪非比例層調整係數!$1:$1,0)-1,FALSE))
-VLOOKUP($S161,附表3_工程險200RP颱洪非比例層調整係數!$B$1:$AF$101,MATCH($D161,附表3_工程險200RP颱洪非比例層調整係數!$1:$1,0)-1,FALSE)*(S161/100-M161/G161)*100
-VLOOKUP($R161,附表3_工程險200RP颱洪非比例層調整係數!$B$1:$AF$101,MATCH($D161,附表3_工程險200RP颱洪非比例層調整係數!$1:$1,0)-1,FALSE)*(1-(R161/100-L161/G161)*100),
IF(C161="E2",VLOOKUP($S161,附表3_工程險200RP颱洪非比例層調整係數!$B$111:$AF$211,MATCH($D161&amp;"a",附表3_工程險200RP颱洪非比例層調整係數!$1:$1,0)-1,FALSE)
-IF($R161-1&lt;=0,0,VLOOKUP($R161-1,附表3_工程險200RP颱洪非比例層調整係數!$B$111:$AF$211,MATCH($D161&amp;"a",附表3_工程險200RP颱洪非比例層調整係數!$1:$1,0)-1,FALSE))
-VLOOKUP($S161,附表3_工程險200RP颱洪非比例層調整係數!$B$111:$AF$211,MATCH($D161,附表3_工程險200RP颱洪非比例層調整係數!$1:$1,0)-1,FALSE)*(S161/100-M161/G161)*100
-VLOOKUP($R161,附表3_工程險200RP颱洪非比例層調整係數!$B$111:$AF$211,MATCH($D161,附表3_工程險200RP颱洪非比例層調整係數!$1:$1,0)-1,FALSE)*(1-(R161/100-L161/G161)*100),0))))</f>
        <v>0</v>
      </c>
      <c r="V161" s="40">
        <f t="shared" si="37"/>
        <v>0</v>
      </c>
      <c r="W161" s="40">
        <f t="shared" si="38"/>
        <v>0</v>
      </c>
      <c r="X161" s="40">
        <f t="shared" si="39"/>
        <v>0</v>
      </c>
      <c r="Y161" s="40">
        <f t="shared" si="40"/>
        <v>0</v>
      </c>
    </row>
    <row r="162" spans="1:25" x14ac:dyDescent="0.25">
      <c r="A162" s="32" t="str">
        <f t="shared" si="34"/>
        <v/>
      </c>
      <c r="B162" s="33"/>
      <c r="C162" s="33"/>
      <c r="D162" s="33"/>
      <c r="E162" s="34"/>
      <c r="F162" s="34"/>
      <c r="G162" s="35"/>
      <c r="H162" s="42"/>
      <c r="I162" s="42"/>
      <c r="J162" s="42"/>
      <c r="K162" s="42"/>
      <c r="L162" s="34"/>
      <c r="M162" s="34"/>
      <c r="N162" s="36">
        <f t="shared" si="30"/>
        <v>0</v>
      </c>
      <c r="O162" s="36">
        <f t="shared" si="31"/>
        <v>0</v>
      </c>
      <c r="P162" s="37">
        <f t="shared" si="35"/>
        <v>0</v>
      </c>
      <c r="Q162" s="37">
        <f t="shared" si="36"/>
        <v>0</v>
      </c>
      <c r="R162" s="38">
        <f t="shared" si="32"/>
        <v>0</v>
      </c>
      <c r="S162" s="38">
        <f t="shared" si="33"/>
        <v>0</v>
      </c>
      <c r="T162" s="39">
        <f>IF(OR(E162="QS",B162=""),0,
VLOOKUP($S162,附表3_火險100RP颱洪非比例層調整係數!$B:$AF,MATCH($D162&amp;"a",附表3_火險100RP颱洪非比例層調整係數!$1:$1,0)-1,FALSE)
-IF($R162-1&lt;=0,0,VLOOKUP($R162-1,附表3_火險100RP颱洪非比例層調整係數!$B:$AF,MATCH($D162&amp;"a",附表3_火險100RP颱洪非比例層調整係數!$1:$1,0)-1,FALSE))
-VLOOKUP($S162,附表3_火險100RP颱洪非比例層調整係數!$B:$AF,MATCH($D162,附表3_火險100RP颱洪非比例層調整係數!$1:$1,0)-1,FALSE)*(S162/100-M162/G162)*100
-VLOOKUP($R162,附表3_火險100RP颱洪非比例層調整係數!$B:$AF,MATCH($D162,附表3_火險100RP颱洪非比例層調整係數!$1:$1,0)-1,FALSE)*(1-(R162/100-L162/G162)*100)
)</f>
        <v>0</v>
      </c>
      <c r="U162" s="39">
        <f>IF(OR(E162="QS",B162=""),0,
IF(C162="F",VLOOKUP($S162,附表3_火險200RP颱洪非比例層調整係數!$B:$AF,MATCH($D162&amp;"a",附表3_火險200RP颱洪非比例層調整係數!$1:$1,0)-1,FALSE)
-IF($R162-1&lt;=0,0,VLOOKUP($R162-1,附表3_火險200RP颱洪非比例層調整係數!$B:$AF,MATCH($D162&amp;"a",附表3_火險200RP颱洪非比例層調整係數!$1:$1,0)-1,FALSE))
-VLOOKUP($S162,附表3_火險200RP颱洪非比例層調整係數!$B:$AF,MATCH($D162,附表3_火險200RP颱洪非比例層調整係數!$1:$1,0)-1,FALSE)*(S162/100-M162/G162)*100
-VLOOKUP($R162,附表3_火險200RP颱洪非比例層調整係數!$B:$AF,MATCH($D162,附表3_火險200RP颱洪非比例層調整係數!$1:$1,0)-1,FALSE)*(1-(R162/100-L162/G162)*100),
IF(C162="E1",VLOOKUP($S162,附表3_工程險200RP颱洪非比例層調整係數!$B$1:$AF$101,MATCH($D162&amp;"a",附表3_工程險200RP颱洪非比例層調整係數!$1:$1,0)-1,FALSE)
-IF($R162-1&lt;=0,0,VLOOKUP($R162-1,附表3_工程險200RP颱洪非比例層調整係數!$B$1:$AF$101,MATCH($D162&amp;"a",附表3_工程險200RP颱洪非比例層調整係數!$1:$1,0)-1,FALSE))
-VLOOKUP($S162,附表3_工程險200RP颱洪非比例層調整係數!$B$1:$AF$101,MATCH($D162,附表3_工程險200RP颱洪非比例層調整係數!$1:$1,0)-1,FALSE)*(S162/100-M162/G162)*100
-VLOOKUP($R162,附表3_工程險200RP颱洪非比例層調整係數!$B$1:$AF$101,MATCH($D162,附表3_工程險200RP颱洪非比例層調整係數!$1:$1,0)-1,FALSE)*(1-(R162/100-L162/G162)*100),
IF(C162="E2",VLOOKUP($S162,附表3_工程險200RP颱洪非比例層調整係數!$B$111:$AF$211,MATCH($D162&amp;"a",附表3_工程險200RP颱洪非比例層調整係數!$1:$1,0)-1,FALSE)
-IF($R162-1&lt;=0,0,VLOOKUP($R162-1,附表3_工程險200RP颱洪非比例層調整係數!$B$111:$AF$211,MATCH($D162&amp;"a",附表3_工程險200RP颱洪非比例層調整係數!$1:$1,0)-1,FALSE))
-VLOOKUP($S162,附表3_工程險200RP颱洪非比例層調整係數!$B$111:$AF$211,MATCH($D162,附表3_工程險200RP颱洪非比例層調整係數!$1:$1,0)-1,FALSE)*(S162/100-M162/G162)*100
-VLOOKUP($R162,附表3_工程險200RP颱洪非比例層調整係數!$B$111:$AF$211,MATCH($D162,附表3_工程險200RP颱洪非比例層調整係數!$1:$1,0)-1,FALSE)*(1-(R162/100-L162/G162)*100),0))))</f>
        <v>0</v>
      </c>
      <c r="V162" s="40">
        <f t="shared" si="37"/>
        <v>0</v>
      </c>
      <c r="W162" s="40">
        <f t="shared" si="38"/>
        <v>0</v>
      </c>
      <c r="X162" s="40">
        <f t="shared" si="39"/>
        <v>0</v>
      </c>
      <c r="Y162" s="40">
        <f t="shared" si="40"/>
        <v>0</v>
      </c>
    </row>
    <row r="163" spans="1:25" x14ac:dyDescent="0.25">
      <c r="A163" s="32" t="str">
        <f t="shared" si="34"/>
        <v/>
      </c>
      <c r="B163" s="33"/>
      <c r="C163" s="33"/>
      <c r="D163" s="33"/>
      <c r="E163" s="34"/>
      <c r="F163" s="34"/>
      <c r="G163" s="35"/>
      <c r="H163" s="42"/>
      <c r="I163" s="42"/>
      <c r="J163" s="42"/>
      <c r="K163" s="42"/>
      <c r="L163" s="34"/>
      <c r="M163" s="34"/>
      <c r="N163" s="36">
        <f t="shared" ref="N163:N194" si="41">IF(E163="QS",F163*H163,0)</f>
        <v>0</v>
      </c>
      <c r="O163" s="36">
        <f t="shared" ref="O163:O194" si="42">IF(E163="QS",F163*I163,0)</f>
        <v>0</v>
      </c>
      <c r="P163" s="37">
        <f t="shared" si="35"/>
        <v>0</v>
      </c>
      <c r="Q163" s="37">
        <f t="shared" si="36"/>
        <v>0</v>
      </c>
      <c r="R163" s="38">
        <f t="shared" ref="R163:R194" si="43">IF(OR(E163="QS",B163=""),0,CEILING((L163+1)/G163*100,1))</f>
        <v>0</v>
      </c>
      <c r="S163" s="38">
        <f t="shared" ref="S163:S194" si="44">IF(OR(E163="QS",B163=""),0,CEILING(M163/G163*100,1))</f>
        <v>0</v>
      </c>
      <c r="T163" s="39">
        <f>IF(OR(E163="QS",B163=""),0,
VLOOKUP($S163,附表3_火險100RP颱洪非比例層調整係數!$B:$AF,MATCH($D163&amp;"a",附表3_火險100RP颱洪非比例層調整係數!$1:$1,0)-1,FALSE)
-IF($R163-1&lt;=0,0,VLOOKUP($R163-1,附表3_火險100RP颱洪非比例層調整係數!$B:$AF,MATCH($D163&amp;"a",附表3_火險100RP颱洪非比例層調整係數!$1:$1,0)-1,FALSE))
-VLOOKUP($S163,附表3_火險100RP颱洪非比例層調整係數!$B:$AF,MATCH($D163,附表3_火險100RP颱洪非比例層調整係數!$1:$1,0)-1,FALSE)*(S163/100-M163/G163)*100
-VLOOKUP($R163,附表3_火險100RP颱洪非比例層調整係數!$B:$AF,MATCH($D163,附表3_火險100RP颱洪非比例層調整係數!$1:$1,0)-1,FALSE)*(1-(R163/100-L163/G163)*100)
)</f>
        <v>0</v>
      </c>
      <c r="U163" s="39">
        <f>IF(OR(E163="QS",B163=""),0,
IF(C163="F",VLOOKUP($S163,附表3_火險200RP颱洪非比例層調整係數!$B:$AF,MATCH($D163&amp;"a",附表3_火險200RP颱洪非比例層調整係數!$1:$1,0)-1,FALSE)
-IF($R163-1&lt;=0,0,VLOOKUP($R163-1,附表3_火險200RP颱洪非比例層調整係數!$B:$AF,MATCH($D163&amp;"a",附表3_火險200RP颱洪非比例層調整係數!$1:$1,0)-1,FALSE))
-VLOOKUP($S163,附表3_火險200RP颱洪非比例層調整係數!$B:$AF,MATCH($D163,附表3_火險200RP颱洪非比例層調整係數!$1:$1,0)-1,FALSE)*(S163/100-M163/G163)*100
-VLOOKUP($R163,附表3_火險200RP颱洪非比例層調整係數!$B:$AF,MATCH($D163,附表3_火險200RP颱洪非比例層調整係數!$1:$1,0)-1,FALSE)*(1-(R163/100-L163/G163)*100),
IF(C163="E1",VLOOKUP($S163,附表3_工程險200RP颱洪非比例層調整係數!$B$1:$AF$101,MATCH($D163&amp;"a",附表3_工程險200RP颱洪非比例層調整係數!$1:$1,0)-1,FALSE)
-IF($R163-1&lt;=0,0,VLOOKUP($R163-1,附表3_工程險200RP颱洪非比例層調整係數!$B$1:$AF$101,MATCH($D163&amp;"a",附表3_工程險200RP颱洪非比例層調整係數!$1:$1,0)-1,FALSE))
-VLOOKUP($S163,附表3_工程險200RP颱洪非比例層調整係數!$B$1:$AF$101,MATCH($D163,附表3_工程險200RP颱洪非比例層調整係數!$1:$1,0)-1,FALSE)*(S163/100-M163/G163)*100
-VLOOKUP($R163,附表3_工程險200RP颱洪非比例層調整係數!$B$1:$AF$101,MATCH($D163,附表3_工程險200RP颱洪非比例層調整係數!$1:$1,0)-1,FALSE)*(1-(R163/100-L163/G163)*100),
IF(C163="E2",VLOOKUP($S163,附表3_工程險200RP颱洪非比例層調整係數!$B$111:$AF$211,MATCH($D163&amp;"a",附表3_工程險200RP颱洪非比例層調整係數!$1:$1,0)-1,FALSE)
-IF($R163-1&lt;=0,0,VLOOKUP($R163-1,附表3_工程險200RP颱洪非比例層調整係數!$B$111:$AF$211,MATCH($D163&amp;"a",附表3_工程險200RP颱洪非比例層調整係數!$1:$1,0)-1,FALSE))
-VLOOKUP($S163,附表3_工程險200RP颱洪非比例層調整係數!$B$111:$AF$211,MATCH($D163,附表3_工程險200RP颱洪非比例層調整係數!$1:$1,0)-1,FALSE)*(S163/100-M163/G163)*100
-VLOOKUP($R163,附表3_工程險200RP颱洪非比例層調整係數!$B$111:$AF$211,MATCH($D163,附表3_工程險200RP颱洪非比例層調整係數!$1:$1,0)-1,FALSE)*(1-(R163/100-L163/G163)*100),0))))</f>
        <v>0</v>
      </c>
      <c r="V163" s="40">
        <f t="shared" si="37"/>
        <v>0</v>
      </c>
      <c r="W163" s="40">
        <f t="shared" si="38"/>
        <v>0</v>
      </c>
      <c r="X163" s="40">
        <f t="shared" si="39"/>
        <v>0</v>
      </c>
      <c r="Y163" s="40">
        <f t="shared" si="40"/>
        <v>0</v>
      </c>
    </row>
    <row r="164" spans="1:25" x14ac:dyDescent="0.25">
      <c r="A164" s="32" t="str">
        <f t="shared" si="34"/>
        <v/>
      </c>
      <c r="B164" s="33"/>
      <c r="C164" s="33"/>
      <c r="D164" s="33"/>
      <c r="E164" s="34"/>
      <c r="F164" s="34"/>
      <c r="G164" s="35"/>
      <c r="H164" s="42"/>
      <c r="I164" s="42"/>
      <c r="J164" s="42"/>
      <c r="K164" s="42"/>
      <c r="L164" s="34"/>
      <c r="M164" s="34"/>
      <c r="N164" s="36">
        <f t="shared" si="41"/>
        <v>0</v>
      </c>
      <c r="O164" s="36">
        <f t="shared" si="42"/>
        <v>0</v>
      </c>
      <c r="P164" s="37">
        <f t="shared" si="35"/>
        <v>0</v>
      </c>
      <c r="Q164" s="37">
        <f t="shared" si="36"/>
        <v>0</v>
      </c>
      <c r="R164" s="38">
        <f t="shared" si="43"/>
        <v>0</v>
      </c>
      <c r="S164" s="38">
        <f t="shared" si="44"/>
        <v>0</v>
      </c>
      <c r="T164" s="39">
        <f>IF(OR(E164="QS",B164=""),0,
VLOOKUP($S164,附表3_火險100RP颱洪非比例層調整係數!$B:$AF,MATCH($D164&amp;"a",附表3_火險100RP颱洪非比例層調整係數!$1:$1,0)-1,FALSE)
-IF($R164-1&lt;=0,0,VLOOKUP($R164-1,附表3_火險100RP颱洪非比例層調整係數!$B:$AF,MATCH($D164&amp;"a",附表3_火險100RP颱洪非比例層調整係數!$1:$1,0)-1,FALSE))
-VLOOKUP($S164,附表3_火險100RP颱洪非比例層調整係數!$B:$AF,MATCH($D164,附表3_火險100RP颱洪非比例層調整係數!$1:$1,0)-1,FALSE)*(S164/100-M164/G164)*100
-VLOOKUP($R164,附表3_火險100RP颱洪非比例層調整係數!$B:$AF,MATCH($D164,附表3_火險100RP颱洪非比例層調整係數!$1:$1,0)-1,FALSE)*(1-(R164/100-L164/G164)*100)
)</f>
        <v>0</v>
      </c>
      <c r="U164" s="39">
        <f>IF(OR(E164="QS",B164=""),0,
IF(C164="F",VLOOKUP($S164,附表3_火險200RP颱洪非比例層調整係數!$B:$AF,MATCH($D164&amp;"a",附表3_火險200RP颱洪非比例層調整係數!$1:$1,0)-1,FALSE)
-IF($R164-1&lt;=0,0,VLOOKUP($R164-1,附表3_火險200RP颱洪非比例層調整係數!$B:$AF,MATCH($D164&amp;"a",附表3_火險200RP颱洪非比例層調整係數!$1:$1,0)-1,FALSE))
-VLOOKUP($S164,附表3_火險200RP颱洪非比例層調整係數!$B:$AF,MATCH($D164,附表3_火險200RP颱洪非比例層調整係數!$1:$1,0)-1,FALSE)*(S164/100-M164/G164)*100
-VLOOKUP($R164,附表3_火險200RP颱洪非比例層調整係數!$B:$AF,MATCH($D164,附表3_火險200RP颱洪非比例層調整係數!$1:$1,0)-1,FALSE)*(1-(R164/100-L164/G164)*100),
IF(C164="E1",VLOOKUP($S164,附表3_工程險200RP颱洪非比例層調整係數!$B$1:$AF$101,MATCH($D164&amp;"a",附表3_工程險200RP颱洪非比例層調整係數!$1:$1,0)-1,FALSE)
-IF($R164-1&lt;=0,0,VLOOKUP($R164-1,附表3_工程險200RP颱洪非比例層調整係數!$B$1:$AF$101,MATCH($D164&amp;"a",附表3_工程險200RP颱洪非比例層調整係數!$1:$1,0)-1,FALSE))
-VLOOKUP($S164,附表3_工程險200RP颱洪非比例層調整係數!$B$1:$AF$101,MATCH($D164,附表3_工程險200RP颱洪非比例層調整係數!$1:$1,0)-1,FALSE)*(S164/100-M164/G164)*100
-VLOOKUP($R164,附表3_工程險200RP颱洪非比例層調整係數!$B$1:$AF$101,MATCH($D164,附表3_工程險200RP颱洪非比例層調整係數!$1:$1,0)-1,FALSE)*(1-(R164/100-L164/G164)*100),
IF(C164="E2",VLOOKUP($S164,附表3_工程險200RP颱洪非比例層調整係數!$B$111:$AF$211,MATCH($D164&amp;"a",附表3_工程險200RP颱洪非比例層調整係數!$1:$1,0)-1,FALSE)
-IF($R164-1&lt;=0,0,VLOOKUP($R164-1,附表3_工程險200RP颱洪非比例層調整係數!$B$111:$AF$211,MATCH($D164&amp;"a",附表3_工程險200RP颱洪非比例層調整係數!$1:$1,0)-1,FALSE))
-VLOOKUP($S164,附表3_工程險200RP颱洪非比例層調整係數!$B$111:$AF$211,MATCH($D164,附表3_工程險200RP颱洪非比例層調整係數!$1:$1,0)-1,FALSE)*(S164/100-M164/G164)*100
-VLOOKUP($R164,附表3_工程險200RP颱洪非比例層調整係數!$B$111:$AF$211,MATCH($D164,附表3_工程險200RP颱洪非比例層調整係數!$1:$1,0)-1,FALSE)*(1-(R164/100-L164/G164)*100),0))))</f>
        <v>0</v>
      </c>
      <c r="V164" s="40">
        <f t="shared" si="37"/>
        <v>0</v>
      </c>
      <c r="W164" s="40">
        <f t="shared" si="38"/>
        <v>0</v>
      </c>
      <c r="X164" s="40">
        <f t="shared" si="39"/>
        <v>0</v>
      </c>
      <c r="Y164" s="40">
        <f t="shared" si="40"/>
        <v>0</v>
      </c>
    </row>
    <row r="165" spans="1:25" x14ac:dyDescent="0.25">
      <c r="A165" s="32" t="str">
        <f t="shared" si="34"/>
        <v/>
      </c>
      <c r="B165" s="33"/>
      <c r="C165" s="33"/>
      <c r="D165" s="33"/>
      <c r="E165" s="34"/>
      <c r="F165" s="34"/>
      <c r="G165" s="35"/>
      <c r="H165" s="42"/>
      <c r="I165" s="42"/>
      <c r="J165" s="42"/>
      <c r="K165" s="42"/>
      <c r="L165" s="34"/>
      <c r="M165" s="34"/>
      <c r="N165" s="36">
        <f t="shared" si="41"/>
        <v>0</v>
      </c>
      <c r="O165" s="36">
        <f t="shared" si="42"/>
        <v>0</v>
      </c>
      <c r="P165" s="37">
        <f t="shared" si="35"/>
        <v>0</v>
      </c>
      <c r="Q165" s="37">
        <f t="shared" si="36"/>
        <v>0</v>
      </c>
      <c r="R165" s="38">
        <f t="shared" si="43"/>
        <v>0</v>
      </c>
      <c r="S165" s="38">
        <f t="shared" si="44"/>
        <v>0</v>
      </c>
      <c r="T165" s="39">
        <f>IF(OR(E165="QS",B165=""),0,
VLOOKUP($S165,附表3_火險100RP颱洪非比例層調整係數!$B:$AF,MATCH($D165&amp;"a",附表3_火險100RP颱洪非比例層調整係數!$1:$1,0)-1,FALSE)
-IF($R165-1&lt;=0,0,VLOOKUP($R165-1,附表3_火險100RP颱洪非比例層調整係數!$B:$AF,MATCH($D165&amp;"a",附表3_火險100RP颱洪非比例層調整係數!$1:$1,0)-1,FALSE))
-VLOOKUP($S165,附表3_火險100RP颱洪非比例層調整係數!$B:$AF,MATCH($D165,附表3_火險100RP颱洪非比例層調整係數!$1:$1,0)-1,FALSE)*(S165/100-M165/G165)*100
-VLOOKUP($R165,附表3_火險100RP颱洪非比例層調整係數!$B:$AF,MATCH($D165,附表3_火險100RP颱洪非比例層調整係數!$1:$1,0)-1,FALSE)*(1-(R165/100-L165/G165)*100)
)</f>
        <v>0</v>
      </c>
      <c r="U165" s="39">
        <f>IF(OR(E165="QS",B165=""),0,
IF(C165="F",VLOOKUP($S165,附表3_火險200RP颱洪非比例層調整係數!$B:$AF,MATCH($D165&amp;"a",附表3_火險200RP颱洪非比例層調整係數!$1:$1,0)-1,FALSE)
-IF($R165-1&lt;=0,0,VLOOKUP($R165-1,附表3_火險200RP颱洪非比例層調整係數!$B:$AF,MATCH($D165&amp;"a",附表3_火險200RP颱洪非比例層調整係數!$1:$1,0)-1,FALSE))
-VLOOKUP($S165,附表3_火險200RP颱洪非比例層調整係數!$B:$AF,MATCH($D165,附表3_火險200RP颱洪非比例層調整係數!$1:$1,0)-1,FALSE)*(S165/100-M165/G165)*100
-VLOOKUP($R165,附表3_火險200RP颱洪非比例層調整係數!$B:$AF,MATCH($D165,附表3_火險200RP颱洪非比例層調整係數!$1:$1,0)-1,FALSE)*(1-(R165/100-L165/G165)*100),
IF(C165="E1",VLOOKUP($S165,附表3_工程險200RP颱洪非比例層調整係數!$B$1:$AF$101,MATCH($D165&amp;"a",附表3_工程險200RP颱洪非比例層調整係數!$1:$1,0)-1,FALSE)
-IF($R165-1&lt;=0,0,VLOOKUP($R165-1,附表3_工程險200RP颱洪非比例層調整係數!$B$1:$AF$101,MATCH($D165&amp;"a",附表3_工程險200RP颱洪非比例層調整係數!$1:$1,0)-1,FALSE))
-VLOOKUP($S165,附表3_工程險200RP颱洪非比例層調整係數!$B$1:$AF$101,MATCH($D165,附表3_工程險200RP颱洪非比例層調整係數!$1:$1,0)-1,FALSE)*(S165/100-M165/G165)*100
-VLOOKUP($R165,附表3_工程險200RP颱洪非比例層調整係數!$B$1:$AF$101,MATCH($D165,附表3_工程險200RP颱洪非比例層調整係數!$1:$1,0)-1,FALSE)*(1-(R165/100-L165/G165)*100),
IF(C165="E2",VLOOKUP($S165,附表3_工程險200RP颱洪非比例層調整係數!$B$111:$AF$211,MATCH($D165&amp;"a",附表3_工程險200RP颱洪非比例層調整係數!$1:$1,0)-1,FALSE)
-IF($R165-1&lt;=0,0,VLOOKUP($R165-1,附表3_工程險200RP颱洪非比例層調整係數!$B$111:$AF$211,MATCH($D165&amp;"a",附表3_工程險200RP颱洪非比例層調整係數!$1:$1,0)-1,FALSE))
-VLOOKUP($S165,附表3_工程險200RP颱洪非比例層調整係數!$B$111:$AF$211,MATCH($D165,附表3_工程險200RP颱洪非比例層調整係數!$1:$1,0)-1,FALSE)*(S165/100-M165/G165)*100
-VLOOKUP($R165,附表3_工程險200RP颱洪非比例層調整係數!$B$111:$AF$211,MATCH($D165,附表3_工程險200RP颱洪非比例層調整係數!$1:$1,0)-1,FALSE)*(1-(R165/100-L165/G165)*100),0))))</f>
        <v>0</v>
      </c>
      <c r="V165" s="40">
        <f t="shared" si="37"/>
        <v>0</v>
      </c>
      <c r="W165" s="40">
        <f t="shared" si="38"/>
        <v>0</v>
      </c>
      <c r="X165" s="40">
        <f t="shared" si="39"/>
        <v>0</v>
      </c>
      <c r="Y165" s="40">
        <f t="shared" si="40"/>
        <v>0</v>
      </c>
    </row>
    <row r="166" spans="1:25" x14ac:dyDescent="0.25">
      <c r="A166" s="32" t="str">
        <f t="shared" si="34"/>
        <v/>
      </c>
      <c r="B166" s="33"/>
      <c r="C166" s="33"/>
      <c r="D166" s="33"/>
      <c r="E166" s="34"/>
      <c r="F166" s="34"/>
      <c r="G166" s="35"/>
      <c r="H166" s="42"/>
      <c r="I166" s="42"/>
      <c r="J166" s="42"/>
      <c r="K166" s="42"/>
      <c r="L166" s="34"/>
      <c r="M166" s="34"/>
      <c r="N166" s="36">
        <f t="shared" si="41"/>
        <v>0</v>
      </c>
      <c r="O166" s="36">
        <f t="shared" si="42"/>
        <v>0</v>
      </c>
      <c r="P166" s="37">
        <f t="shared" si="35"/>
        <v>0</v>
      </c>
      <c r="Q166" s="37">
        <f t="shared" si="36"/>
        <v>0</v>
      </c>
      <c r="R166" s="38">
        <f t="shared" si="43"/>
        <v>0</v>
      </c>
      <c r="S166" s="38">
        <f t="shared" si="44"/>
        <v>0</v>
      </c>
      <c r="T166" s="39">
        <f>IF(OR(E166="QS",B166=""),0,
VLOOKUP($S166,附表3_火險100RP颱洪非比例層調整係數!$B:$AF,MATCH($D166&amp;"a",附表3_火險100RP颱洪非比例層調整係數!$1:$1,0)-1,FALSE)
-IF($R166-1&lt;=0,0,VLOOKUP($R166-1,附表3_火險100RP颱洪非比例層調整係數!$B:$AF,MATCH($D166&amp;"a",附表3_火險100RP颱洪非比例層調整係數!$1:$1,0)-1,FALSE))
-VLOOKUP($S166,附表3_火險100RP颱洪非比例層調整係數!$B:$AF,MATCH($D166,附表3_火險100RP颱洪非比例層調整係數!$1:$1,0)-1,FALSE)*(S166/100-M166/G166)*100
-VLOOKUP($R166,附表3_火險100RP颱洪非比例層調整係數!$B:$AF,MATCH($D166,附表3_火險100RP颱洪非比例層調整係數!$1:$1,0)-1,FALSE)*(1-(R166/100-L166/G166)*100)
)</f>
        <v>0</v>
      </c>
      <c r="U166" s="39">
        <f>IF(OR(E166="QS",B166=""),0,
IF(C166="F",VLOOKUP($S166,附表3_火險200RP颱洪非比例層調整係數!$B:$AF,MATCH($D166&amp;"a",附表3_火險200RP颱洪非比例層調整係數!$1:$1,0)-1,FALSE)
-IF($R166-1&lt;=0,0,VLOOKUP($R166-1,附表3_火險200RP颱洪非比例層調整係數!$B:$AF,MATCH($D166&amp;"a",附表3_火險200RP颱洪非比例層調整係數!$1:$1,0)-1,FALSE))
-VLOOKUP($S166,附表3_火險200RP颱洪非比例層調整係數!$B:$AF,MATCH($D166,附表3_火險200RP颱洪非比例層調整係數!$1:$1,0)-1,FALSE)*(S166/100-M166/G166)*100
-VLOOKUP($R166,附表3_火險200RP颱洪非比例層調整係數!$B:$AF,MATCH($D166,附表3_火險200RP颱洪非比例層調整係數!$1:$1,0)-1,FALSE)*(1-(R166/100-L166/G166)*100),
IF(C166="E1",VLOOKUP($S166,附表3_工程險200RP颱洪非比例層調整係數!$B$1:$AF$101,MATCH($D166&amp;"a",附表3_工程險200RP颱洪非比例層調整係數!$1:$1,0)-1,FALSE)
-IF($R166-1&lt;=0,0,VLOOKUP($R166-1,附表3_工程險200RP颱洪非比例層調整係數!$B$1:$AF$101,MATCH($D166&amp;"a",附表3_工程險200RP颱洪非比例層調整係數!$1:$1,0)-1,FALSE))
-VLOOKUP($S166,附表3_工程險200RP颱洪非比例層調整係數!$B$1:$AF$101,MATCH($D166,附表3_工程險200RP颱洪非比例層調整係數!$1:$1,0)-1,FALSE)*(S166/100-M166/G166)*100
-VLOOKUP($R166,附表3_工程險200RP颱洪非比例層調整係數!$B$1:$AF$101,MATCH($D166,附表3_工程險200RP颱洪非比例層調整係數!$1:$1,0)-1,FALSE)*(1-(R166/100-L166/G166)*100),
IF(C166="E2",VLOOKUP($S166,附表3_工程險200RP颱洪非比例層調整係數!$B$111:$AF$211,MATCH($D166&amp;"a",附表3_工程險200RP颱洪非比例層調整係數!$1:$1,0)-1,FALSE)
-IF($R166-1&lt;=0,0,VLOOKUP($R166-1,附表3_工程險200RP颱洪非比例層調整係數!$B$111:$AF$211,MATCH($D166&amp;"a",附表3_工程險200RP颱洪非比例層調整係數!$1:$1,0)-1,FALSE))
-VLOOKUP($S166,附表3_工程險200RP颱洪非比例層調整係數!$B$111:$AF$211,MATCH($D166,附表3_工程險200RP颱洪非比例層調整係數!$1:$1,0)-1,FALSE)*(S166/100-M166/G166)*100
-VLOOKUP($R166,附表3_工程險200RP颱洪非比例層調整係數!$B$111:$AF$211,MATCH($D166,附表3_工程險200RP颱洪非比例層調整係數!$1:$1,0)-1,FALSE)*(1-(R166/100-L166/G166)*100),0))))</f>
        <v>0</v>
      </c>
      <c r="V166" s="40">
        <f t="shared" si="37"/>
        <v>0</v>
      </c>
      <c r="W166" s="40">
        <f t="shared" si="38"/>
        <v>0</v>
      </c>
      <c r="X166" s="40">
        <f t="shared" si="39"/>
        <v>0</v>
      </c>
      <c r="Y166" s="40">
        <f t="shared" si="40"/>
        <v>0</v>
      </c>
    </row>
    <row r="167" spans="1:25" x14ac:dyDescent="0.25">
      <c r="A167" s="32" t="str">
        <f t="shared" si="34"/>
        <v/>
      </c>
      <c r="B167" s="33"/>
      <c r="C167" s="33"/>
      <c r="D167" s="33"/>
      <c r="E167" s="34"/>
      <c r="F167" s="34"/>
      <c r="G167" s="35"/>
      <c r="H167" s="42"/>
      <c r="I167" s="42"/>
      <c r="J167" s="42"/>
      <c r="K167" s="42"/>
      <c r="L167" s="34"/>
      <c r="M167" s="34"/>
      <c r="N167" s="36">
        <f t="shared" si="41"/>
        <v>0</v>
      </c>
      <c r="O167" s="36">
        <f t="shared" si="42"/>
        <v>0</v>
      </c>
      <c r="P167" s="37">
        <f t="shared" si="35"/>
        <v>0</v>
      </c>
      <c r="Q167" s="37">
        <f t="shared" si="36"/>
        <v>0</v>
      </c>
      <c r="R167" s="38">
        <f t="shared" si="43"/>
        <v>0</v>
      </c>
      <c r="S167" s="38">
        <f t="shared" si="44"/>
        <v>0</v>
      </c>
      <c r="T167" s="39">
        <f>IF(OR(E167="QS",B167=""),0,
VLOOKUP($S167,附表3_火險100RP颱洪非比例層調整係數!$B:$AF,MATCH($D167&amp;"a",附表3_火險100RP颱洪非比例層調整係數!$1:$1,0)-1,FALSE)
-IF($R167-1&lt;=0,0,VLOOKUP($R167-1,附表3_火險100RP颱洪非比例層調整係數!$B:$AF,MATCH($D167&amp;"a",附表3_火險100RP颱洪非比例層調整係數!$1:$1,0)-1,FALSE))
-VLOOKUP($S167,附表3_火險100RP颱洪非比例層調整係數!$B:$AF,MATCH($D167,附表3_火險100RP颱洪非比例層調整係數!$1:$1,0)-1,FALSE)*(S167/100-M167/G167)*100
-VLOOKUP($R167,附表3_火險100RP颱洪非比例層調整係數!$B:$AF,MATCH($D167,附表3_火險100RP颱洪非比例層調整係數!$1:$1,0)-1,FALSE)*(1-(R167/100-L167/G167)*100)
)</f>
        <v>0</v>
      </c>
      <c r="U167" s="39">
        <f>IF(OR(E167="QS",B167=""),0,
IF(C167="F",VLOOKUP($S167,附表3_火險200RP颱洪非比例層調整係數!$B:$AF,MATCH($D167&amp;"a",附表3_火險200RP颱洪非比例層調整係數!$1:$1,0)-1,FALSE)
-IF($R167-1&lt;=0,0,VLOOKUP($R167-1,附表3_火險200RP颱洪非比例層調整係數!$B:$AF,MATCH($D167&amp;"a",附表3_火險200RP颱洪非比例層調整係數!$1:$1,0)-1,FALSE))
-VLOOKUP($S167,附表3_火險200RP颱洪非比例層調整係數!$B:$AF,MATCH($D167,附表3_火險200RP颱洪非比例層調整係數!$1:$1,0)-1,FALSE)*(S167/100-M167/G167)*100
-VLOOKUP($R167,附表3_火險200RP颱洪非比例層調整係數!$B:$AF,MATCH($D167,附表3_火險200RP颱洪非比例層調整係數!$1:$1,0)-1,FALSE)*(1-(R167/100-L167/G167)*100),
IF(C167="E1",VLOOKUP($S167,附表3_工程險200RP颱洪非比例層調整係數!$B$1:$AF$101,MATCH($D167&amp;"a",附表3_工程險200RP颱洪非比例層調整係數!$1:$1,0)-1,FALSE)
-IF($R167-1&lt;=0,0,VLOOKUP($R167-1,附表3_工程險200RP颱洪非比例層調整係數!$B$1:$AF$101,MATCH($D167&amp;"a",附表3_工程險200RP颱洪非比例層調整係數!$1:$1,0)-1,FALSE))
-VLOOKUP($S167,附表3_工程險200RP颱洪非比例層調整係數!$B$1:$AF$101,MATCH($D167,附表3_工程險200RP颱洪非比例層調整係數!$1:$1,0)-1,FALSE)*(S167/100-M167/G167)*100
-VLOOKUP($R167,附表3_工程險200RP颱洪非比例層調整係數!$B$1:$AF$101,MATCH($D167,附表3_工程險200RP颱洪非比例層調整係數!$1:$1,0)-1,FALSE)*(1-(R167/100-L167/G167)*100),
IF(C167="E2",VLOOKUP($S167,附表3_工程險200RP颱洪非比例層調整係數!$B$111:$AF$211,MATCH($D167&amp;"a",附表3_工程險200RP颱洪非比例層調整係數!$1:$1,0)-1,FALSE)
-IF($R167-1&lt;=0,0,VLOOKUP($R167-1,附表3_工程險200RP颱洪非比例層調整係數!$B$111:$AF$211,MATCH($D167&amp;"a",附表3_工程險200RP颱洪非比例層調整係數!$1:$1,0)-1,FALSE))
-VLOOKUP($S167,附表3_工程險200RP颱洪非比例層調整係數!$B$111:$AF$211,MATCH($D167,附表3_工程險200RP颱洪非比例層調整係數!$1:$1,0)-1,FALSE)*(S167/100-M167/G167)*100
-VLOOKUP($R167,附表3_工程險200RP颱洪非比例層調整係數!$B$111:$AF$211,MATCH($D167,附表3_工程險200RP颱洪非比例層調整係數!$1:$1,0)-1,FALSE)*(1-(R167/100-L167/G167)*100),0))))</f>
        <v>0</v>
      </c>
      <c r="V167" s="40">
        <f t="shared" si="37"/>
        <v>0</v>
      </c>
      <c r="W167" s="40">
        <f t="shared" si="38"/>
        <v>0</v>
      </c>
      <c r="X167" s="40">
        <f t="shared" si="39"/>
        <v>0</v>
      </c>
      <c r="Y167" s="40">
        <f t="shared" si="40"/>
        <v>0</v>
      </c>
    </row>
    <row r="168" spans="1:25" x14ac:dyDescent="0.25">
      <c r="A168" s="32" t="str">
        <f t="shared" si="34"/>
        <v/>
      </c>
      <c r="B168" s="33"/>
      <c r="C168" s="33"/>
      <c r="D168" s="33"/>
      <c r="E168" s="34"/>
      <c r="F168" s="34"/>
      <c r="G168" s="35"/>
      <c r="H168" s="42"/>
      <c r="I168" s="42"/>
      <c r="J168" s="42"/>
      <c r="K168" s="42"/>
      <c r="L168" s="34"/>
      <c r="M168" s="34"/>
      <c r="N168" s="36">
        <f t="shared" si="41"/>
        <v>0</v>
      </c>
      <c r="O168" s="36">
        <f t="shared" si="42"/>
        <v>0</v>
      </c>
      <c r="P168" s="37">
        <f t="shared" si="35"/>
        <v>0</v>
      </c>
      <c r="Q168" s="37">
        <f t="shared" si="36"/>
        <v>0</v>
      </c>
      <c r="R168" s="38">
        <f t="shared" si="43"/>
        <v>0</v>
      </c>
      <c r="S168" s="38">
        <f t="shared" si="44"/>
        <v>0</v>
      </c>
      <c r="T168" s="39">
        <f>IF(OR(E168="QS",B168=""),0,
VLOOKUP($S168,附表3_火險100RP颱洪非比例層調整係數!$B:$AF,MATCH($D168&amp;"a",附表3_火險100RP颱洪非比例層調整係數!$1:$1,0)-1,FALSE)
-IF($R168-1&lt;=0,0,VLOOKUP($R168-1,附表3_火險100RP颱洪非比例層調整係數!$B:$AF,MATCH($D168&amp;"a",附表3_火險100RP颱洪非比例層調整係數!$1:$1,0)-1,FALSE))
-VLOOKUP($S168,附表3_火險100RP颱洪非比例層調整係數!$B:$AF,MATCH($D168,附表3_火險100RP颱洪非比例層調整係數!$1:$1,0)-1,FALSE)*(S168/100-M168/G168)*100
-VLOOKUP($R168,附表3_火險100RP颱洪非比例層調整係數!$B:$AF,MATCH($D168,附表3_火險100RP颱洪非比例層調整係數!$1:$1,0)-1,FALSE)*(1-(R168/100-L168/G168)*100)
)</f>
        <v>0</v>
      </c>
      <c r="U168" s="39">
        <f>IF(OR(E168="QS",B168=""),0,
IF(C168="F",VLOOKUP($S168,附表3_火險200RP颱洪非比例層調整係數!$B:$AF,MATCH($D168&amp;"a",附表3_火險200RP颱洪非比例層調整係數!$1:$1,0)-1,FALSE)
-IF($R168-1&lt;=0,0,VLOOKUP($R168-1,附表3_火險200RP颱洪非比例層調整係數!$B:$AF,MATCH($D168&amp;"a",附表3_火險200RP颱洪非比例層調整係數!$1:$1,0)-1,FALSE))
-VLOOKUP($S168,附表3_火險200RP颱洪非比例層調整係數!$B:$AF,MATCH($D168,附表3_火險200RP颱洪非比例層調整係數!$1:$1,0)-1,FALSE)*(S168/100-M168/G168)*100
-VLOOKUP($R168,附表3_火險200RP颱洪非比例層調整係數!$B:$AF,MATCH($D168,附表3_火險200RP颱洪非比例層調整係數!$1:$1,0)-1,FALSE)*(1-(R168/100-L168/G168)*100),
IF(C168="E1",VLOOKUP($S168,附表3_工程險200RP颱洪非比例層調整係數!$B$1:$AF$101,MATCH($D168&amp;"a",附表3_工程險200RP颱洪非比例層調整係數!$1:$1,0)-1,FALSE)
-IF($R168-1&lt;=0,0,VLOOKUP($R168-1,附表3_工程險200RP颱洪非比例層調整係數!$B$1:$AF$101,MATCH($D168&amp;"a",附表3_工程險200RP颱洪非比例層調整係數!$1:$1,0)-1,FALSE))
-VLOOKUP($S168,附表3_工程險200RP颱洪非比例層調整係數!$B$1:$AF$101,MATCH($D168,附表3_工程險200RP颱洪非比例層調整係數!$1:$1,0)-1,FALSE)*(S168/100-M168/G168)*100
-VLOOKUP($R168,附表3_工程險200RP颱洪非比例層調整係數!$B$1:$AF$101,MATCH($D168,附表3_工程險200RP颱洪非比例層調整係數!$1:$1,0)-1,FALSE)*(1-(R168/100-L168/G168)*100),
IF(C168="E2",VLOOKUP($S168,附表3_工程險200RP颱洪非比例層調整係數!$B$111:$AF$211,MATCH($D168&amp;"a",附表3_工程險200RP颱洪非比例層調整係數!$1:$1,0)-1,FALSE)
-IF($R168-1&lt;=0,0,VLOOKUP($R168-1,附表3_工程險200RP颱洪非比例層調整係數!$B$111:$AF$211,MATCH($D168&amp;"a",附表3_工程險200RP颱洪非比例層調整係數!$1:$1,0)-1,FALSE))
-VLOOKUP($S168,附表3_工程險200RP颱洪非比例層調整係數!$B$111:$AF$211,MATCH($D168,附表3_工程險200RP颱洪非比例層調整係數!$1:$1,0)-1,FALSE)*(S168/100-M168/G168)*100
-VLOOKUP($R168,附表3_工程險200RP颱洪非比例層調整係數!$B$111:$AF$211,MATCH($D168,附表3_工程險200RP颱洪非比例層調整係數!$1:$1,0)-1,FALSE)*(1-(R168/100-L168/G168)*100),0))))</f>
        <v>0</v>
      </c>
      <c r="V168" s="40">
        <f t="shared" si="37"/>
        <v>0</v>
      </c>
      <c r="W168" s="40">
        <f t="shared" si="38"/>
        <v>0</v>
      </c>
      <c r="X168" s="40">
        <f t="shared" si="39"/>
        <v>0</v>
      </c>
      <c r="Y168" s="40">
        <f t="shared" si="40"/>
        <v>0</v>
      </c>
    </row>
    <row r="169" spans="1:25" x14ac:dyDescent="0.25">
      <c r="A169" s="32" t="str">
        <f t="shared" si="34"/>
        <v/>
      </c>
      <c r="B169" s="33"/>
      <c r="C169" s="33"/>
      <c r="D169" s="33"/>
      <c r="E169" s="34"/>
      <c r="F169" s="34"/>
      <c r="G169" s="35"/>
      <c r="H169" s="42"/>
      <c r="I169" s="42"/>
      <c r="J169" s="42"/>
      <c r="K169" s="42"/>
      <c r="L169" s="34"/>
      <c r="M169" s="34"/>
      <c r="N169" s="36">
        <f t="shared" si="41"/>
        <v>0</v>
      </c>
      <c r="O169" s="36">
        <f t="shared" si="42"/>
        <v>0</v>
      </c>
      <c r="P169" s="37">
        <f t="shared" si="35"/>
        <v>0</v>
      </c>
      <c r="Q169" s="37">
        <f t="shared" si="36"/>
        <v>0</v>
      </c>
      <c r="R169" s="38">
        <f t="shared" si="43"/>
        <v>0</v>
      </c>
      <c r="S169" s="38">
        <f t="shared" si="44"/>
        <v>0</v>
      </c>
      <c r="T169" s="39">
        <f>IF(OR(E169="QS",B169=""),0,
VLOOKUP($S169,附表3_火險100RP颱洪非比例層調整係數!$B:$AF,MATCH($D169&amp;"a",附表3_火險100RP颱洪非比例層調整係數!$1:$1,0)-1,FALSE)
-IF($R169-1&lt;=0,0,VLOOKUP($R169-1,附表3_火險100RP颱洪非比例層調整係數!$B:$AF,MATCH($D169&amp;"a",附表3_火險100RP颱洪非比例層調整係數!$1:$1,0)-1,FALSE))
-VLOOKUP($S169,附表3_火險100RP颱洪非比例層調整係數!$B:$AF,MATCH($D169,附表3_火險100RP颱洪非比例層調整係數!$1:$1,0)-1,FALSE)*(S169/100-M169/G169)*100
-VLOOKUP($R169,附表3_火險100RP颱洪非比例層調整係數!$B:$AF,MATCH($D169,附表3_火險100RP颱洪非比例層調整係數!$1:$1,0)-1,FALSE)*(1-(R169/100-L169/G169)*100)
)</f>
        <v>0</v>
      </c>
      <c r="U169" s="39">
        <f>IF(OR(E169="QS",B169=""),0,
IF(C169="F",VLOOKUP($S169,附表3_火險200RP颱洪非比例層調整係數!$B:$AF,MATCH($D169&amp;"a",附表3_火險200RP颱洪非比例層調整係數!$1:$1,0)-1,FALSE)
-IF($R169-1&lt;=0,0,VLOOKUP($R169-1,附表3_火險200RP颱洪非比例層調整係數!$B:$AF,MATCH($D169&amp;"a",附表3_火險200RP颱洪非比例層調整係數!$1:$1,0)-1,FALSE))
-VLOOKUP($S169,附表3_火險200RP颱洪非比例層調整係數!$B:$AF,MATCH($D169,附表3_火險200RP颱洪非比例層調整係數!$1:$1,0)-1,FALSE)*(S169/100-M169/G169)*100
-VLOOKUP($R169,附表3_火險200RP颱洪非比例層調整係數!$B:$AF,MATCH($D169,附表3_火險200RP颱洪非比例層調整係數!$1:$1,0)-1,FALSE)*(1-(R169/100-L169/G169)*100),
IF(C169="E1",VLOOKUP($S169,附表3_工程險200RP颱洪非比例層調整係數!$B$1:$AF$101,MATCH($D169&amp;"a",附表3_工程險200RP颱洪非比例層調整係數!$1:$1,0)-1,FALSE)
-IF($R169-1&lt;=0,0,VLOOKUP($R169-1,附表3_工程險200RP颱洪非比例層調整係數!$B$1:$AF$101,MATCH($D169&amp;"a",附表3_工程險200RP颱洪非比例層調整係數!$1:$1,0)-1,FALSE))
-VLOOKUP($S169,附表3_工程險200RP颱洪非比例層調整係數!$B$1:$AF$101,MATCH($D169,附表3_工程險200RP颱洪非比例層調整係數!$1:$1,0)-1,FALSE)*(S169/100-M169/G169)*100
-VLOOKUP($R169,附表3_工程險200RP颱洪非比例層調整係數!$B$1:$AF$101,MATCH($D169,附表3_工程險200RP颱洪非比例層調整係數!$1:$1,0)-1,FALSE)*(1-(R169/100-L169/G169)*100),
IF(C169="E2",VLOOKUP($S169,附表3_工程險200RP颱洪非比例層調整係數!$B$111:$AF$211,MATCH($D169&amp;"a",附表3_工程險200RP颱洪非比例層調整係數!$1:$1,0)-1,FALSE)
-IF($R169-1&lt;=0,0,VLOOKUP($R169-1,附表3_工程險200RP颱洪非比例層調整係數!$B$111:$AF$211,MATCH($D169&amp;"a",附表3_工程險200RP颱洪非比例層調整係數!$1:$1,0)-1,FALSE))
-VLOOKUP($S169,附表3_工程險200RP颱洪非比例層調整係數!$B$111:$AF$211,MATCH($D169,附表3_工程險200RP颱洪非比例層調整係數!$1:$1,0)-1,FALSE)*(S169/100-M169/G169)*100
-VLOOKUP($R169,附表3_工程險200RP颱洪非比例層調整係數!$B$111:$AF$211,MATCH($D169,附表3_工程險200RP颱洪非比例層調整係數!$1:$1,0)-1,FALSE)*(1-(R169/100-L169/G169)*100),0))))</f>
        <v>0</v>
      </c>
      <c r="V169" s="40">
        <f t="shared" si="37"/>
        <v>0</v>
      </c>
      <c r="W169" s="40">
        <f t="shared" si="38"/>
        <v>0</v>
      </c>
      <c r="X169" s="40">
        <f t="shared" si="39"/>
        <v>0</v>
      </c>
      <c r="Y169" s="40">
        <f t="shared" si="40"/>
        <v>0</v>
      </c>
    </row>
    <row r="170" spans="1:25" x14ac:dyDescent="0.25">
      <c r="A170" s="32" t="str">
        <f t="shared" si="34"/>
        <v/>
      </c>
      <c r="B170" s="33"/>
      <c r="C170" s="33"/>
      <c r="D170" s="33"/>
      <c r="E170" s="34"/>
      <c r="F170" s="34"/>
      <c r="G170" s="35"/>
      <c r="H170" s="42"/>
      <c r="I170" s="42"/>
      <c r="J170" s="42"/>
      <c r="K170" s="42"/>
      <c r="L170" s="34"/>
      <c r="M170" s="34"/>
      <c r="N170" s="36">
        <f t="shared" si="41"/>
        <v>0</v>
      </c>
      <c r="O170" s="36">
        <f t="shared" si="42"/>
        <v>0</v>
      </c>
      <c r="P170" s="37">
        <f t="shared" si="35"/>
        <v>0</v>
      </c>
      <c r="Q170" s="37">
        <f t="shared" si="36"/>
        <v>0</v>
      </c>
      <c r="R170" s="38">
        <f t="shared" si="43"/>
        <v>0</v>
      </c>
      <c r="S170" s="38">
        <f t="shared" si="44"/>
        <v>0</v>
      </c>
      <c r="T170" s="39">
        <f>IF(OR(E170="QS",B170=""),0,
VLOOKUP($S170,附表3_火險100RP颱洪非比例層調整係數!$B:$AF,MATCH($D170&amp;"a",附表3_火險100RP颱洪非比例層調整係數!$1:$1,0)-1,FALSE)
-IF($R170-1&lt;=0,0,VLOOKUP($R170-1,附表3_火險100RP颱洪非比例層調整係數!$B:$AF,MATCH($D170&amp;"a",附表3_火險100RP颱洪非比例層調整係數!$1:$1,0)-1,FALSE))
-VLOOKUP($S170,附表3_火險100RP颱洪非比例層調整係數!$B:$AF,MATCH($D170,附表3_火險100RP颱洪非比例層調整係數!$1:$1,0)-1,FALSE)*(S170/100-M170/G170)*100
-VLOOKUP($R170,附表3_火險100RP颱洪非比例層調整係數!$B:$AF,MATCH($D170,附表3_火險100RP颱洪非比例層調整係數!$1:$1,0)-1,FALSE)*(1-(R170/100-L170/G170)*100)
)</f>
        <v>0</v>
      </c>
      <c r="U170" s="39">
        <f>IF(OR(E170="QS",B170=""),0,
IF(C170="F",VLOOKUP($S170,附表3_火險200RP颱洪非比例層調整係數!$B:$AF,MATCH($D170&amp;"a",附表3_火險200RP颱洪非比例層調整係數!$1:$1,0)-1,FALSE)
-IF($R170-1&lt;=0,0,VLOOKUP($R170-1,附表3_火險200RP颱洪非比例層調整係數!$B:$AF,MATCH($D170&amp;"a",附表3_火險200RP颱洪非比例層調整係數!$1:$1,0)-1,FALSE))
-VLOOKUP($S170,附表3_火險200RP颱洪非比例層調整係數!$B:$AF,MATCH($D170,附表3_火險200RP颱洪非比例層調整係數!$1:$1,0)-1,FALSE)*(S170/100-M170/G170)*100
-VLOOKUP($R170,附表3_火險200RP颱洪非比例層調整係數!$B:$AF,MATCH($D170,附表3_火險200RP颱洪非比例層調整係數!$1:$1,0)-1,FALSE)*(1-(R170/100-L170/G170)*100),
IF(C170="E1",VLOOKUP($S170,附表3_工程險200RP颱洪非比例層調整係數!$B$1:$AF$101,MATCH($D170&amp;"a",附表3_工程險200RP颱洪非比例層調整係數!$1:$1,0)-1,FALSE)
-IF($R170-1&lt;=0,0,VLOOKUP($R170-1,附表3_工程險200RP颱洪非比例層調整係數!$B$1:$AF$101,MATCH($D170&amp;"a",附表3_工程險200RP颱洪非比例層調整係數!$1:$1,0)-1,FALSE))
-VLOOKUP($S170,附表3_工程險200RP颱洪非比例層調整係數!$B$1:$AF$101,MATCH($D170,附表3_工程險200RP颱洪非比例層調整係數!$1:$1,0)-1,FALSE)*(S170/100-M170/G170)*100
-VLOOKUP($R170,附表3_工程險200RP颱洪非比例層調整係數!$B$1:$AF$101,MATCH($D170,附表3_工程險200RP颱洪非比例層調整係數!$1:$1,0)-1,FALSE)*(1-(R170/100-L170/G170)*100),
IF(C170="E2",VLOOKUP($S170,附表3_工程險200RP颱洪非比例層調整係數!$B$111:$AF$211,MATCH($D170&amp;"a",附表3_工程險200RP颱洪非比例層調整係數!$1:$1,0)-1,FALSE)
-IF($R170-1&lt;=0,0,VLOOKUP($R170-1,附表3_工程險200RP颱洪非比例層調整係數!$B$111:$AF$211,MATCH($D170&amp;"a",附表3_工程險200RP颱洪非比例層調整係數!$1:$1,0)-1,FALSE))
-VLOOKUP($S170,附表3_工程險200RP颱洪非比例層調整係數!$B$111:$AF$211,MATCH($D170,附表3_工程險200RP颱洪非比例層調整係數!$1:$1,0)-1,FALSE)*(S170/100-M170/G170)*100
-VLOOKUP($R170,附表3_工程險200RP颱洪非比例層調整係數!$B$111:$AF$211,MATCH($D170,附表3_工程險200RP颱洪非比例層調整係數!$1:$1,0)-1,FALSE)*(1-(R170/100-L170/G170)*100),0))))</f>
        <v>0</v>
      </c>
      <c r="V170" s="40">
        <f t="shared" si="37"/>
        <v>0</v>
      </c>
      <c r="W170" s="40">
        <f t="shared" si="38"/>
        <v>0</v>
      </c>
      <c r="X170" s="40">
        <f t="shared" si="39"/>
        <v>0</v>
      </c>
      <c r="Y170" s="40">
        <f t="shared" si="40"/>
        <v>0</v>
      </c>
    </row>
    <row r="171" spans="1:25" x14ac:dyDescent="0.25">
      <c r="A171" s="32" t="str">
        <f t="shared" si="34"/>
        <v/>
      </c>
      <c r="B171" s="33"/>
      <c r="C171" s="33"/>
      <c r="D171" s="33"/>
      <c r="E171" s="34"/>
      <c r="F171" s="34"/>
      <c r="G171" s="35"/>
      <c r="H171" s="42"/>
      <c r="I171" s="42"/>
      <c r="J171" s="42"/>
      <c r="K171" s="42"/>
      <c r="L171" s="34"/>
      <c r="M171" s="34"/>
      <c r="N171" s="36">
        <f t="shared" si="41"/>
        <v>0</v>
      </c>
      <c r="O171" s="36">
        <f t="shared" si="42"/>
        <v>0</v>
      </c>
      <c r="P171" s="37">
        <f t="shared" si="35"/>
        <v>0</v>
      </c>
      <c r="Q171" s="37">
        <f t="shared" si="36"/>
        <v>0</v>
      </c>
      <c r="R171" s="38">
        <f t="shared" si="43"/>
        <v>0</v>
      </c>
      <c r="S171" s="38">
        <f t="shared" si="44"/>
        <v>0</v>
      </c>
      <c r="T171" s="39">
        <f>IF(OR(E171="QS",B171=""),0,
VLOOKUP($S171,附表3_火險100RP颱洪非比例層調整係數!$B:$AF,MATCH($D171&amp;"a",附表3_火險100RP颱洪非比例層調整係數!$1:$1,0)-1,FALSE)
-IF($R171-1&lt;=0,0,VLOOKUP($R171-1,附表3_火險100RP颱洪非比例層調整係數!$B:$AF,MATCH($D171&amp;"a",附表3_火險100RP颱洪非比例層調整係數!$1:$1,0)-1,FALSE))
-VLOOKUP($S171,附表3_火險100RP颱洪非比例層調整係數!$B:$AF,MATCH($D171,附表3_火險100RP颱洪非比例層調整係數!$1:$1,0)-1,FALSE)*(S171/100-M171/G171)*100
-VLOOKUP($R171,附表3_火險100RP颱洪非比例層調整係數!$B:$AF,MATCH($D171,附表3_火險100RP颱洪非比例層調整係數!$1:$1,0)-1,FALSE)*(1-(R171/100-L171/G171)*100)
)</f>
        <v>0</v>
      </c>
      <c r="U171" s="39">
        <f>IF(OR(E171="QS",B171=""),0,
IF(C171="F",VLOOKUP($S171,附表3_火險200RP颱洪非比例層調整係數!$B:$AF,MATCH($D171&amp;"a",附表3_火險200RP颱洪非比例層調整係數!$1:$1,0)-1,FALSE)
-IF($R171-1&lt;=0,0,VLOOKUP($R171-1,附表3_火險200RP颱洪非比例層調整係數!$B:$AF,MATCH($D171&amp;"a",附表3_火險200RP颱洪非比例層調整係數!$1:$1,0)-1,FALSE))
-VLOOKUP($S171,附表3_火險200RP颱洪非比例層調整係數!$B:$AF,MATCH($D171,附表3_火險200RP颱洪非比例層調整係數!$1:$1,0)-1,FALSE)*(S171/100-M171/G171)*100
-VLOOKUP($R171,附表3_火險200RP颱洪非比例層調整係數!$B:$AF,MATCH($D171,附表3_火險200RP颱洪非比例層調整係數!$1:$1,0)-1,FALSE)*(1-(R171/100-L171/G171)*100),
IF(C171="E1",VLOOKUP($S171,附表3_工程險200RP颱洪非比例層調整係數!$B$1:$AF$101,MATCH($D171&amp;"a",附表3_工程險200RP颱洪非比例層調整係數!$1:$1,0)-1,FALSE)
-IF($R171-1&lt;=0,0,VLOOKUP($R171-1,附表3_工程險200RP颱洪非比例層調整係數!$B$1:$AF$101,MATCH($D171&amp;"a",附表3_工程險200RP颱洪非比例層調整係數!$1:$1,0)-1,FALSE))
-VLOOKUP($S171,附表3_工程險200RP颱洪非比例層調整係數!$B$1:$AF$101,MATCH($D171,附表3_工程險200RP颱洪非比例層調整係數!$1:$1,0)-1,FALSE)*(S171/100-M171/G171)*100
-VLOOKUP($R171,附表3_工程險200RP颱洪非比例層調整係數!$B$1:$AF$101,MATCH($D171,附表3_工程險200RP颱洪非比例層調整係數!$1:$1,0)-1,FALSE)*(1-(R171/100-L171/G171)*100),
IF(C171="E2",VLOOKUP($S171,附表3_工程險200RP颱洪非比例層調整係數!$B$111:$AF$211,MATCH($D171&amp;"a",附表3_工程險200RP颱洪非比例層調整係數!$1:$1,0)-1,FALSE)
-IF($R171-1&lt;=0,0,VLOOKUP($R171-1,附表3_工程險200RP颱洪非比例層調整係數!$B$111:$AF$211,MATCH($D171&amp;"a",附表3_工程險200RP颱洪非比例層調整係數!$1:$1,0)-1,FALSE))
-VLOOKUP($S171,附表3_工程險200RP颱洪非比例層調整係數!$B$111:$AF$211,MATCH($D171,附表3_工程險200RP颱洪非比例層調整係數!$1:$1,0)-1,FALSE)*(S171/100-M171/G171)*100
-VLOOKUP($R171,附表3_工程險200RP颱洪非比例層調整係數!$B$111:$AF$211,MATCH($D171,附表3_工程險200RP颱洪非比例層調整係數!$1:$1,0)-1,FALSE)*(1-(R171/100-L171/G171)*100),0))))</f>
        <v>0</v>
      </c>
      <c r="V171" s="40">
        <f t="shared" si="37"/>
        <v>0</v>
      </c>
      <c r="W171" s="40">
        <f t="shared" si="38"/>
        <v>0</v>
      </c>
      <c r="X171" s="40">
        <f t="shared" si="39"/>
        <v>0</v>
      </c>
      <c r="Y171" s="40">
        <f t="shared" si="40"/>
        <v>0</v>
      </c>
    </row>
    <row r="172" spans="1:25" x14ac:dyDescent="0.25">
      <c r="A172" s="32" t="str">
        <f t="shared" si="34"/>
        <v/>
      </c>
      <c r="B172" s="33"/>
      <c r="C172" s="33"/>
      <c r="D172" s="33"/>
      <c r="E172" s="34"/>
      <c r="F172" s="34"/>
      <c r="G172" s="35"/>
      <c r="H172" s="42"/>
      <c r="I172" s="42"/>
      <c r="J172" s="42"/>
      <c r="K172" s="42"/>
      <c r="L172" s="34"/>
      <c r="M172" s="34"/>
      <c r="N172" s="36">
        <f t="shared" si="41"/>
        <v>0</v>
      </c>
      <c r="O172" s="36">
        <f t="shared" si="42"/>
        <v>0</v>
      </c>
      <c r="P172" s="37">
        <f t="shared" si="35"/>
        <v>0</v>
      </c>
      <c r="Q172" s="37">
        <f t="shared" si="36"/>
        <v>0</v>
      </c>
      <c r="R172" s="38">
        <f t="shared" si="43"/>
        <v>0</v>
      </c>
      <c r="S172" s="38">
        <f t="shared" si="44"/>
        <v>0</v>
      </c>
      <c r="T172" s="39">
        <f>IF(OR(E172="QS",B172=""),0,
VLOOKUP($S172,附表3_火險100RP颱洪非比例層調整係數!$B:$AF,MATCH($D172&amp;"a",附表3_火險100RP颱洪非比例層調整係數!$1:$1,0)-1,FALSE)
-IF($R172-1&lt;=0,0,VLOOKUP($R172-1,附表3_火險100RP颱洪非比例層調整係數!$B:$AF,MATCH($D172&amp;"a",附表3_火險100RP颱洪非比例層調整係數!$1:$1,0)-1,FALSE))
-VLOOKUP($S172,附表3_火險100RP颱洪非比例層調整係數!$B:$AF,MATCH($D172,附表3_火險100RP颱洪非比例層調整係數!$1:$1,0)-1,FALSE)*(S172/100-M172/G172)*100
-VLOOKUP($R172,附表3_火險100RP颱洪非比例層調整係數!$B:$AF,MATCH($D172,附表3_火險100RP颱洪非比例層調整係數!$1:$1,0)-1,FALSE)*(1-(R172/100-L172/G172)*100)
)</f>
        <v>0</v>
      </c>
      <c r="U172" s="39">
        <f>IF(OR(E172="QS",B172=""),0,
IF(C172="F",VLOOKUP($S172,附表3_火險200RP颱洪非比例層調整係數!$B:$AF,MATCH($D172&amp;"a",附表3_火險200RP颱洪非比例層調整係數!$1:$1,0)-1,FALSE)
-IF($R172-1&lt;=0,0,VLOOKUP($R172-1,附表3_火險200RP颱洪非比例層調整係數!$B:$AF,MATCH($D172&amp;"a",附表3_火險200RP颱洪非比例層調整係數!$1:$1,0)-1,FALSE))
-VLOOKUP($S172,附表3_火險200RP颱洪非比例層調整係數!$B:$AF,MATCH($D172,附表3_火險200RP颱洪非比例層調整係數!$1:$1,0)-1,FALSE)*(S172/100-M172/G172)*100
-VLOOKUP($R172,附表3_火險200RP颱洪非比例層調整係數!$B:$AF,MATCH($D172,附表3_火險200RP颱洪非比例層調整係數!$1:$1,0)-1,FALSE)*(1-(R172/100-L172/G172)*100),
IF(C172="E1",VLOOKUP($S172,附表3_工程險200RP颱洪非比例層調整係數!$B$1:$AF$101,MATCH($D172&amp;"a",附表3_工程險200RP颱洪非比例層調整係數!$1:$1,0)-1,FALSE)
-IF($R172-1&lt;=0,0,VLOOKUP($R172-1,附表3_工程險200RP颱洪非比例層調整係數!$B$1:$AF$101,MATCH($D172&amp;"a",附表3_工程險200RP颱洪非比例層調整係數!$1:$1,0)-1,FALSE))
-VLOOKUP($S172,附表3_工程險200RP颱洪非比例層調整係數!$B$1:$AF$101,MATCH($D172,附表3_工程險200RP颱洪非比例層調整係數!$1:$1,0)-1,FALSE)*(S172/100-M172/G172)*100
-VLOOKUP($R172,附表3_工程險200RP颱洪非比例層調整係數!$B$1:$AF$101,MATCH($D172,附表3_工程險200RP颱洪非比例層調整係數!$1:$1,0)-1,FALSE)*(1-(R172/100-L172/G172)*100),
IF(C172="E2",VLOOKUP($S172,附表3_工程險200RP颱洪非比例層調整係數!$B$111:$AF$211,MATCH($D172&amp;"a",附表3_工程險200RP颱洪非比例層調整係數!$1:$1,0)-1,FALSE)
-IF($R172-1&lt;=0,0,VLOOKUP($R172-1,附表3_工程險200RP颱洪非比例層調整係數!$B$111:$AF$211,MATCH($D172&amp;"a",附表3_工程險200RP颱洪非比例層調整係數!$1:$1,0)-1,FALSE))
-VLOOKUP($S172,附表3_工程險200RP颱洪非比例層調整係數!$B$111:$AF$211,MATCH($D172,附表3_工程險200RP颱洪非比例層調整係數!$1:$1,0)-1,FALSE)*(S172/100-M172/G172)*100
-VLOOKUP($R172,附表3_工程險200RP颱洪非比例層調整係數!$B$111:$AF$211,MATCH($D172,附表3_工程險200RP颱洪非比例層調整係數!$1:$1,0)-1,FALSE)*(1-(R172/100-L172/G172)*100),0))))</f>
        <v>0</v>
      </c>
      <c r="V172" s="40">
        <f t="shared" si="37"/>
        <v>0</v>
      </c>
      <c r="W172" s="40">
        <f t="shared" si="38"/>
        <v>0</v>
      </c>
      <c r="X172" s="40">
        <f t="shared" si="39"/>
        <v>0</v>
      </c>
      <c r="Y172" s="40">
        <f t="shared" si="40"/>
        <v>0</v>
      </c>
    </row>
    <row r="173" spans="1:25" x14ac:dyDescent="0.25">
      <c r="A173" s="32" t="str">
        <f t="shared" si="34"/>
        <v/>
      </c>
      <c r="B173" s="33"/>
      <c r="C173" s="33"/>
      <c r="D173" s="33"/>
      <c r="E173" s="34"/>
      <c r="F173" s="34"/>
      <c r="G173" s="35"/>
      <c r="H173" s="42"/>
      <c r="I173" s="42"/>
      <c r="J173" s="42"/>
      <c r="K173" s="42"/>
      <c r="L173" s="34"/>
      <c r="M173" s="34"/>
      <c r="N173" s="36">
        <f t="shared" si="41"/>
        <v>0</v>
      </c>
      <c r="O173" s="36">
        <f t="shared" si="42"/>
        <v>0</v>
      </c>
      <c r="P173" s="37">
        <f t="shared" si="35"/>
        <v>0</v>
      </c>
      <c r="Q173" s="37">
        <f t="shared" si="36"/>
        <v>0</v>
      </c>
      <c r="R173" s="38">
        <f t="shared" si="43"/>
        <v>0</v>
      </c>
      <c r="S173" s="38">
        <f t="shared" si="44"/>
        <v>0</v>
      </c>
      <c r="T173" s="39">
        <f>IF(OR(E173="QS",B173=""),0,
VLOOKUP($S173,附表3_火險100RP颱洪非比例層調整係數!$B:$AF,MATCH($D173&amp;"a",附表3_火險100RP颱洪非比例層調整係數!$1:$1,0)-1,FALSE)
-IF($R173-1&lt;=0,0,VLOOKUP($R173-1,附表3_火險100RP颱洪非比例層調整係數!$B:$AF,MATCH($D173&amp;"a",附表3_火險100RP颱洪非比例層調整係數!$1:$1,0)-1,FALSE))
-VLOOKUP($S173,附表3_火險100RP颱洪非比例層調整係數!$B:$AF,MATCH($D173,附表3_火險100RP颱洪非比例層調整係數!$1:$1,0)-1,FALSE)*(S173/100-M173/G173)*100
-VLOOKUP($R173,附表3_火險100RP颱洪非比例層調整係數!$B:$AF,MATCH($D173,附表3_火險100RP颱洪非比例層調整係數!$1:$1,0)-1,FALSE)*(1-(R173/100-L173/G173)*100)
)</f>
        <v>0</v>
      </c>
      <c r="U173" s="39">
        <f>IF(OR(E173="QS",B173=""),0,
IF(C173="F",VLOOKUP($S173,附表3_火險200RP颱洪非比例層調整係數!$B:$AF,MATCH($D173&amp;"a",附表3_火險200RP颱洪非比例層調整係數!$1:$1,0)-1,FALSE)
-IF($R173-1&lt;=0,0,VLOOKUP($R173-1,附表3_火險200RP颱洪非比例層調整係數!$B:$AF,MATCH($D173&amp;"a",附表3_火險200RP颱洪非比例層調整係數!$1:$1,0)-1,FALSE))
-VLOOKUP($S173,附表3_火險200RP颱洪非比例層調整係數!$B:$AF,MATCH($D173,附表3_火險200RP颱洪非比例層調整係數!$1:$1,0)-1,FALSE)*(S173/100-M173/G173)*100
-VLOOKUP($R173,附表3_火險200RP颱洪非比例層調整係數!$B:$AF,MATCH($D173,附表3_火險200RP颱洪非比例層調整係數!$1:$1,0)-1,FALSE)*(1-(R173/100-L173/G173)*100),
IF(C173="E1",VLOOKUP($S173,附表3_工程險200RP颱洪非比例層調整係數!$B$1:$AF$101,MATCH($D173&amp;"a",附表3_工程險200RP颱洪非比例層調整係數!$1:$1,0)-1,FALSE)
-IF($R173-1&lt;=0,0,VLOOKUP($R173-1,附表3_工程險200RP颱洪非比例層調整係數!$B$1:$AF$101,MATCH($D173&amp;"a",附表3_工程險200RP颱洪非比例層調整係數!$1:$1,0)-1,FALSE))
-VLOOKUP($S173,附表3_工程險200RP颱洪非比例層調整係數!$B$1:$AF$101,MATCH($D173,附表3_工程險200RP颱洪非比例層調整係數!$1:$1,0)-1,FALSE)*(S173/100-M173/G173)*100
-VLOOKUP($R173,附表3_工程險200RP颱洪非比例層調整係數!$B$1:$AF$101,MATCH($D173,附表3_工程險200RP颱洪非比例層調整係數!$1:$1,0)-1,FALSE)*(1-(R173/100-L173/G173)*100),
IF(C173="E2",VLOOKUP($S173,附表3_工程險200RP颱洪非比例層調整係數!$B$111:$AF$211,MATCH($D173&amp;"a",附表3_工程險200RP颱洪非比例層調整係數!$1:$1,0)-1,FALSE)
-IF($R173-1&lt;=0,0,VLOOKUP($R173-1,附表3_工程險200RP颱洪非比例層調整係數!$B$111:$AF$211,MATCH($D173&amp;"a",附表3_工程險200RP颱洪非比例層調整係數!$1:$1,0)-1,FALSE))
-VLOOKUP($S173,附表3_工程險200RP颱洪非比例層調整係數!$B$111:$AF$211,MATCH($D173,附表3_工程險200RP颱洪非比例層調整係數!$1:$1,0)-1,FALSE)*(S173/100-M173/G173)*100
-VLOOKUP($R173,附表3_工程險200RP颱洪非比例層調整係數!$B$111:$AF$211,MATCH($D173,附表3_工程險200RP颱洪非比例層調整係數!$1:$1,0)-1,FALSE)*(1-(R173/100-L173/G173)*100),0))))</f>
        <v>0</v>
      </c>
      <c r="V173" s="40">
        <f t="shared" si="37"/>
        <v>0</v>
      </c>
      <c r="W173" s="40">
        <f t="shared" si="38"/>
        <v>0</v>
      </c>
      <c r="X173" s="40">
        <f t="shared" si="39"/>
        <v>0</v>
      </c>
      <c r="Y173" s="40">
        <f t="shared" si="40"/>
        <v>0</v>
      </c>
    </row>
    <row r="174" spans="1:25" x14ac:dyDescent="0.25">
      <c r="A174" s="32" t="str">
        <f t="shared" si="34"/>
        <v/>
      </c>
      <c r="B174" s="33"/>
      <c r="C174" s="33"/>
      <c r="D174" s="33"/>
      <c r="E174" s="34"/>
      <c r="F174" s="34"/>
      <c r="G174" s="35"/>
      <c r="H174" s="42"/>
      <c r="I174" s="42"/>
      <c r="J174" s="42"/>
      <c r="K174" s="42"/>
      <c r="L174" s="34"/>
      <c r="M174" s="34"/>
      <c r="N174" s="36">
        <f t="shared" si="41"/>
        <v>0</v>
      </c>
      <c r="O174" s="36">
        <f t="shared" si="42"/>
        <v>0</v>
      </c>
      <c r="P174" s="37">
        <f t="shared" si="35"/>
        <v>0</v>
      </c>
      <c r="Q174" s="37">
        <f t="shared" si="36"/>
        <v>0</v>
      </c>
      <c r="R174" s="38">
        <f t="shared" si="43"/>
        <v>0</v>
      </c>
      <c r="S174" s="38">
        <f t="shared" si="44"/>
        <v>0</v>
      </c>
      <c r="T174" s="39">
        <f>IF(OR(E174="QS",B174=""),0,
VLOOKUP($S174,附表3_火險100RP颱洪非比例層調整係數!$B:$AF,MATCH($D174&amp;"a",附表3_火險100RP颱洪非比例層調整係數!$1:$1,0)-1,FALSE)
-IF($R174-1&lt;=0,0,VLOOKUP($R174-1,附表3_火險100RP颱洪非比例層調整係數!$B:$AF,MATCH($D174&amp;"a",附表3_火險100RP颱洪非比例層調整係數!$1:$1,0)-1,FALSE))
-VLOOKUP($S174,附表3_火險100RP颱洪非比例層調整係數!$B:$AF,MATCH($D174,附表3_火險100RP颱洪非比例層調整係數!$1:$1,0)-1,FALSE)*(S174/100-M174/G174)*100
-VLOOKUP($R174,附表3_火險100RP颱洪非比例層調整係數!$B:$AF,MATCH($D174,附表3_火險100RP颱洪非比例層調整係數!$1:$1,0)-1,FALSE)*(1-(R174/100-L174/G174)*100)
)</f>
        <v>0</v>
      </c>
      <c r="U174" s="39">
        <f>IF(OR(E174="QS",B174=""),0,
IF(C174="F",VLOOKUP($S174,附表3_火險200RP颱洪非比例層調整係數!$B:$AF,MATCH($D174&amp;"a",附表3_火險200RP颱洪非比例層調整係數!$1:$1,0)-1,FALSE)
-IF($R174-1&lt;=0,0,VLOOKUP($R174-1,附表3_火險200RP颱洪非比例層調整係數!$B:$AF,MATCH($D174&amp;"a",附表3_火險200RP颱洪非比例層調整係數!$1:$1,0)-1,FALSE))
-VLOOKUP($S174,附表3_火險200RP颱洪非比例層調整係數!$B:$AF,MATCH($D174,附表3_火險200RP颱洪非比例層調整係數!$1:$1,0)-1,FALSE)*(S174/100-M174/G174)*100
-VLOOKUP($R174,附表3_火險200RP颱洪非比例層調整係數!$B:$AF,MATCH($D174,附表3_火險200RP颱洪非比例層調整係數!$1:$1,0)-1,FALSE)*(1-(R174/100-L174/G174)*100),
IF(C174="E1",VLOOKUP($S174,附表3_工程險200RP颱洪非比例層調整係數!$B$1:$AF$101,MATCH($D174&amp;"a",附表3_工程險200RP颱洪非比例層調整係數!$1:$1,0)-1,FALSE)
-IF($R174-1&lt;=0,0,VLOOKUP($R174-1,附表3_工程險200RP颱洪非比例層調整係數!$B$1:$AF$101,MATCH($D174&amp;"a",附表3_工程險200RP颱洪非比例層調整係數!$1:$1,0)-1,FALSE))
-VLOOKUP($S174,附表3_工程險200RP颱洪非比例層調整係數!$B$1:$AF$101,MATCH($D174,附表3_工程險200RP颱洪非比例層調整係數!$1:$1,0)-1,FALSE)*(S174/100-M174/G174)*100
-VLOOKUP($R174,附表3_工程險200RP颱洪非比例層調整係數!$B$1:$AF$101,MATCH($D174,附表3_工程險200RP颱洪非比例層調整係數!$1:$1,0)-1,FALSE)*(1-(R174/100-L174/G174)*100),
IF(C174="E2",VLOOKUP($S174,附表3_工程險200RP颱洪非比例層調整係數!$B$111:$AF$211,MATCH($D174&amp;"a",附表3_工程險200RP颱洪非比例層調整係數!$1:$1,0)-1,FALSE)
-IF($R174-1&lt;=0,0,VLOOKUP($R174-1,附表3_工程險200RP颱洪非比例層調整係數!$B$111:$AF$211,MATCH($D174&amp;"a",附表3_工程險200RP颱洪非比例層調整係數!$1:$1,0)-1,FALSE))
-VLOOKUP($S174,附表3_工程險200RP颱洪非比例層調整係數!$B$111:$AF$211,MATCH($D174,附表3_工程險200RP颱洪非比例層調整係數!$1:$1,0)-1,FALSE)*(S174/100-M174/G174)*100
-VLOOKUP($R174,附表3_工程險200RP颱洪非比例層調整係數!$B$111:$AF$211,MATCH($D174,附表3_工程險200RP颱洪非比例層調整係數!$1:$1,0)-1,FALSE)*(1-(R174/100-L174/G174)*100),0))))</f>
        <v>0</v>
      </c>
      <c r="V174" s="40">
        <f t="shared" si="37"/>
        <v>0</v>
      </c>
      <c r="W174" s="40">
        <f t="shared" si="38"/>
        <v>0</v>
      </c>
      <c r="X174" s="40">
        <f t="shared" si="39"/>
        <v>0</v>
      </c>
      <c r="Y174" s="40">
        <f t="shared" si="40"/>
        <v>0</v>
      </c>
    </row>
    <row r="175" spans="1:25" x14ac:dyDescent="0.25">
      <c r="A175" s="32" t="str">
        <f t="shared" si="34"/>
        <v/>
      </c>
      <c r="B175" s="33"/>
      <c r="C175" s="33"/>
      <c r="D175" s="33"/>
      <c r="E175" s="34"/>
      <c r="F175" s="34"/>
      <c r="G175" s="35"/>
      <c r="H175" s="42"/>
      <c r="I175" s="42"/>
      <c r="J175" s="42"/>
      <c r="K175" s="42"/>
      <c r="L175" s="34"/>
      <c r="M175" s="34"/>
      <c r="N175" s="36">
        <f t="shared" si="41"/>
        <v>0</v>
      </c>
      <c r="O175" s="36">
        <f t="shared" si="42"/>
        <v>0</v>
      </c>
      <c r="P175" s="37">
        <f t="shared" si="35"/>
        <v>0</v>
      </c>
      <c r="Q175" s="37">
        <f t="shared" si="36"/>
        <v>0</v>
      </c>
      <c r="R175" s="38">
        <f t="shared" si="43"/>
        <v>0</v>
      </c>
      <c r="S175" s="38">
        <f t="shared" si="44"/>
        <v>0</v>
      </c>
      <c r="T175" s="39">
        <f>IF(OR(E175="QS",B175=""),0,
VLOOKUP($S175,附表3_火險100RP颱洪非比例層調整係數!$B:$AF,MATCH($D175&amp;"a",附表3_火險100RP颱洪非比例層調整係數!$1:$1,0)-1,FALSE)
-IF($R175-1&lt;=0,0,VLOOKUP($R175-1,附表3_火險100RP颱洪非比例層調整係數!$B:$AF,MATCH($D175&amp;"a",附表3_火險100RP颱洪非比例層調整係數!$1:$1,0)-1,FALSE))
-VLOOKUP($S175,附表3_火險100RP颱洪非比例層調整係數!$B:$AF,MATCH($D175,附表3_火險100RP颱洪非比例層調整係數!$1:$1,0)-1,FALSE)*(S175/100-M175/G175)*100
-VLOOKUP($R175,附表3_火險100RP颱洪非比例層調整係數!$B:$AF,MATCH($D175,附表3_火險100RP颱洪非比例層調整係數!$1:$1,0)-1,FALSE)*(1-(R175/100-L175/G175)*100)
)</f>
        <v>0</v>
      </c>
      <c r="U175" s="39">
        <f>IF(OR(E175="QS",B175=""),0,
IF(C175="F",VLOOKUP($S175,附表3_火險200RP颱洪非比例層調整係數!$B:$AF,MATCH($D175&amp;"a",附表3_火險200RP颱洪非比例層調整係數!$1:$1,0)-1,FALSE)
-IF($R175-1&lt;=0,0,VLOOKUP($R175-1,附表3_火險200RP颱洪非比例層調整係數!$B:$AF,MATCH($D175&amp;"a",附表3_火險200RP颱洪非比例層調整係數!$1:$1,0)-1,FALSE))
-VLOOKUP($S175,附表3_火險200RP颱洪非比例層調整係數!$B:$AF,MATCH($D175,附表3_火險200RP颱洪非比例層調整係數!$1:$1,0)-1,FALSE)*(S175/100-M175/G175)*100
-VLOOKUP($R175,附表3_火險200RP颱洪非比例層調整係數!$B:$AF,MATCH($D175,附表3_火險200RP颱洪非比例層調整係數!$1:$1,0)-1,FALSE)*(1-(R175/100-L175/G175)*100),
IF(C175="E1",VLOOKUP($S175,附表3_工程險200RP颱洪非比例層調整係數!$B$1:$AF$101,MATCH($D175&amp;"a",附表3_工程險200RP颱洪非比例層調整係數!$1:$1,0)-1,FALSE)
-IF($R175-1&lt;=0,0,VLOOKUP($R175-1,附表3_工程險200RP颱洪非比例層調整係數!$B$1:$AF$101,MATCH($D175&amp;"a",附表3_工程險200RP颱洪非比例層調整係數!$1:$1,0)-1,FALSE))
-VLOOKUP($S175,附表3_工程險200RP颱洪非比例層調整係數!$B$1:$AF$101,MATCH($D175,附表3_工程險200RP颱洪非比例層調整係數!$1:$1,0)-1,FALSE)*(S175/100-M175/G175)*100
-VLOOKUP($R175,附表3_工程險200RP颱洪非比例層調整係數!$B$1:$AF$101,MATCH($D175,附表3_工程險200RP颱洪非比例層調整係數!$1:$1,0)-1,FALSE)*(1-(R175/100-L175/G175)*100),
IF(C175="E2",VLOOKUP($S175,附表3_工程險200RP颱洪非比例層調整係數!$B$111:$AF$211,MATCH($D175&amp;"a",附表3_工程險200RP颱洪非比例層調整係數!$1:$1,0)-1,FALSE)
-IF($R175-1&lt;=0,0,VLOOKUP($R175-1,附表3_工程險200RP颱洪非比例層調整係數!$B$111:$AF$211,MATCH($D175&amp;"a",附表3_工程險200RP颱洪非比例層調整係數!$1:$1,0)-1,FALSE))
-VLOOKUP($S175,附表3_工程險200RP颱洪非比例層調整係數!$B$111:$AF$211,MATCH($D175,附表3_工程險200RP颱洪非比例層調整係數!$1:$1,0)-1,FALSE)*(S175/100-M175/G175)*100
-VLOOKUP($R175,附表3_工程險200RP颱洪非比例層調整係數!$B$111:$AF$211,MATCH($D175,附表3_工程險200RP颱洪非比例層調整係數!$1:$1,0)-1,FALSE)*(1-(R175/100-L175/G175)*100),0))))</f>
        <v>0</v>
      </c>
      <c r="V175" s="40">
        <f t="shared" si="37"/>
        <v>0</v>
      </c>
      <c r="W175" s="40">
        <f t="shared" si="38"/>
        <v>0</v>
      </c>
      <c r="X175" s="40">
        <f t="shared" si="39"/>
        <v>0</v>
      </c>
      <c r="Y175" s="40">
        <f t="shared" si="40"/>
        <v>0</v>
      </c>
    </row>
    <row r="176" spans="1:25" x14ac:dyDescent="0.25">
      <c r="A176" s="32" t="str">
        <f t="shared" si="34"/>
        <v/>
      </c>
      <c r="B176" s="33"/>
      <c r="C176" s="33"/>
      <c r="D176" s="33"/>
      <c r="E176" s="34"/>
      <c r="F176" s="34"/>
      <c r="G176" s="35"/>
      <c r="H176" s="42"/>
      <c r="I176" s="42"/>
      <c r="J176" s="42"/>
      <c r="K176" s="42"/>
      <c r="L176" s="34"/>
      <c r="M176" s="34"/>
      <c r="N176" s="36">
        <f t="shared" si="41"/>
        <v>0</v>
      </c>
      <c r="O176" s="36">
        <f t="shared" si="42"/>
        <v>0</v>
      </c>
      <c r="P176" s="37">
        <f t="shared" si="35"/>
        <v>0</v>
      </c>
      <c r="Q176" s="37">
        <f t="shared" si="36"/>
        <v>0</v>
      </c>
      <c r="R176" s="38">
        <f t="shared" si="43"/>
        <v>0</v>
      </c>
      <c r="S176" s="38">
        <f t="shared" si="44"/>
        <v>0</v>
      </c>
      <c r="T176" s="39">
        <f>IF(OR(E176="QS",B176=""),0,
VLOOKUP($S176,附表3_火險100RP颱洪非比例層調整係數!$B:$AF,MATCH($D176&amp;"a",附表3_火險100RP颱洪非比例層調整係數!$1:$1,0)-1,FALSE)
-IF($R176-1&lt;=0,0,VLOOKUP($R176-1,附表3_火險100RP颱洪非比例層調整係數!$B:$AF,MATCH($D176&amp;"a",附表3_火險100RP颱洪非比例層調整係數!$1:$1,0)-1,FALSE))
-VLOOKUP($S176,附表3_火險100RP颱洪非比例層調整係數!$B:$AF,MATCH($D176,附表3_火險100RP颱洪非比例層調整係數!$1:$1,0)-1,FALSE)*(S176/100-M176/G176)*100
-VLOOKUP($R176,附表3_火險100RP颱洪非比例層調整係數!$B:$AF,MATCH($D176,附表3_火險100RP颱洪非比例層調整係數!$1:$1,0)-1,FALSE)*(1-(R176/100-L176/G176)*100)
)</f>
        <v>0</v>
      </c>
      <c r="U176" s="39">
        <f>IF(OR(E176="QS",B176=""),0,
IF(C176="F",VLOOKUP($S176,附表3_火險200RP颱洪非比例層調整係數!$B:$AF,MATCH($D176&amp;"a",附表3_火險200RP颱洪非比例層調整係數!$1:$1,0)-1,FALSE)
-IF($R176-1&lt;=0,0,VLOOKUP($R176-1,附表3_火險200RP颱洪非比例層調整係數!$B:$AF,MATCH($D176&amp;"a",附表3_火險200RP颱洪非比例層調整係數!$1:$1,0)-1,FALSE))
-VLOOKUP($S176,附表3_火險200RP颱洪非比例層調整係數!$B:$AF,MATCH($D176,附表3_火險200RP颱洪非比例層調整係數!$1:$1,0)-1,FALSE)*(S176/100-M176/G176)*100
-VLOOKUP($R176,附表3_火險200RP颱洪非比例層調整係數!$B:$AF,MATCH($D176,附表3_火險200RP颱洪非比例層調整係數!$1:$1,0)-1,FALSE)*(1-(R176/100-L176/G176)*100),
IF(C176="E1",VLOOKUP($S176,附表3_工程險200RP颱洪非比例層調整係數!$B$1:$AF$101,MATCH($D176&amp;"a",附表3_工程險200RP颱洪非比例層調整係數!$1:$1,0)-1,FALSE)
-IF($R176-1&lt;=0,0,VLOOKUP($R176-1,附表3_工程險200RP颱洪非比例層調整係數!$B$1:$AF$101,MATCH($D176&amp;"a",附表3_工程險200RP颱洪非比例層調整係數!$1:$1,0)-1,FALSE))
-VLOOKUP($S176,附表3_工程險200RP颱洪非比例層調整係數!$B$1:$AF$101,MATCH($D176,附表3_工程險200RP颱洪非比例層調整係數!$1:$1,0)-1,FALSE)*(S176/100-M176/G176)*100
-VLOOKUP($R176,附表3_工程險200RP颱洪非比例層調整係數!$B$1:$AF$101,MATCH($D176,附表3_工程險200RP颱洪非比例層調整係數!$1:$1,0)-1,FALSE)*(1-(R176/100-L176/G176)*100),
IF(C176="E2",VLOOKUP($S176,附表3_工程險200RP颱洪非比例層調整係數!$B$111:$AF$211,MATCH($D176&amp;"a",附表3_工程險200RP颱洪非比例層調整係數!$1:$1,0)-1,FALSE)
-IF($R176-1&lt;=0,0,VLOOKUP($R176-1,附表3_工程險200RP颱洪非比例層調整係數!$B$111:$AF$211,MATCH($D176&amp;"a",附表3_工程險200RP颱洪非比例層調整係數!$1:$1,0)-1,FALSE))
-VLOOKUP($S176,附表3_工程險200RP颱洪非比例層調整係數!$B$111:$AF$211,MATCH($D176,附表3_工程險200RP颱洪非比例層調整係數!$1:$1,0)-1,FALSE)*(S176/100-M176/G176)*100
-VLOOKUP($R176,附表3_工程險200RP颱洪非比例層調整係數!$B$111:$AF$211,MATCH($D176,附表3_工程險200RP颱洪非比例層調整係數!$1:$1,0)-1,FALSE)*(1-(R176/100-L176/G176)*100),0))))</f>
        <v>0</v>
      </c>
      <c r="V176" s="40">
        <f t="shared" si="37"/>
        <v>0</v>
      </c>
      <c r="W176" s="40">
        <f t="shared" si="38"/>
        <v>0</v>
      </c>
      <c r="X176" s="40">
        <f t="shared" si="39"/>
        <v>0</v>
      </c>
      <c r="Y176" s="40">
        <f t="shared" si="40"/>
        <v>0</v>
      </c>
    </row>
    <row r="177" spans="1:25" x14ac:dyDescent="0.25">
      <c r="A177" s="32" t="str">
        <f t="shared" si="34"/>
        <v/>
      </c>
      <c r="B177" s="33"/>
      <c r="C177" s="33"/>
      <c r="D177" s="33"/>
      <c r="E177" s="34"/>
      <c r="F177" s="34"/>
      <c r="G177" s="35"/>
      <c r="H177" s="42"/>
      <c r="I177" s="42"/>
      <c r="J177" s="42"/>
      <c r="K177" s="42"/>
      <c r="L177" s="34"/>
      <c r="M177" s="34"/>
      <c r="N177" s="36">
        <f t="shared" si="41"/>
        <v>0</v>
      </c>
      <c r="O177" s="36">
        <f t="shared" si="42"/>
        <v>0</v>
      </c>
      <c r="P177" s="37">
        <f t="shared" si="35"/>
        <v>0</v>
      </c>
      <c r="Q177" s="37">
        <f t="shared" si="36"/>
        <v>0</v>
      </c>
      <c r="R177" s="38">
        <f t="shared" si="43"/>
        <v>0</v>
      </c>
      <c r="S177" s="38">
        <f t="shared" si="44"/>
        <v>0</v>
      </c>
      <c r="T177" s="39">
        <f>IF(OR(E177="QS",B177=""),0,
VLOOKUP($S177,附表3_火險100RP颱洪非比例層調整係數!$B:$AF,MATCH($D177&amp;"a",附表3_火險100RP颱洪非比例層調整係數!$1:$1,0)-1,FALSE)
-IF($R177-1&lt;=0,0,VLOOKUP($R177-1,附表3_火險100RP颱洪非比例層調整係數!$B:$AF,MATCH($D177&amp;"a",附表3_火險100RP颱洪非比例層調整係數!$1:$1,0)-1,FALSE))
-VLOOKUP($S177,附表3_火險100RP颱洪非比例層調整係數!$B:$AF,MATCH($D177,附表3_火險100RP颱洪非比例層調整係數!$1:$1,0)-1,FALSE)*(S177/100-M177/G177)*100
-VLOOKUP($R177,附表3_火險100RP颱洪非比例層調整係數!$B:$AF,MATCH($D177,附表3_火險100RP颱洪非比例層調整係數!$1:$1,0)-1,FALSE)*(1-(R177/100-L177/G177)*100)
)</f>
        <v>0</v>
      </c>
      <c r="U177" s="39">
        <f>IF(OR(E177="QS",B177=""),0,
IF(C177="F",VLOOKUP($S177,附表3_火險200RP颱洪非比例層調整係數!$B:$AF,MATCH($D177&amp;"a",附表3_火險200RP颱洪非比例層調整係數!$1:$1,0)-1,FALSE)
-IF($R177-1&lt;=0,0,VLOOKUP($R177-1,附表3_火險200RP颱洪非比例層調整係數!$B:$AF,MATCH($D177&amp;"a",附表3_火險200RP颱洪非比例層調整係數!$1:$1,0)-1,FALSE))
-VLOOKUP($S177,附表3_火險200RP颱洪非比例層調整係數!$B:$AF,MATCH($D177,附表3_火險200RP颱洪非比例層調整係數!$1:$1,0)-1,FALSE)*(S177/100-M177/G177)*100
-VLOOKUP($R177,附表3_火險200RP颱洪非比例層調整係數!$B:$AF,MATCH($D177,附表3_火險200RP颱洪非比例層調整係數!$1:$1,0)-1,FALSE)*(1-(R177/100-L177/G177)*100),
IF(C177="E1",VLOOKUP($S177,附表3_工程險200RP颱洪非比例層調整係數!$B$1:$AF$101,MATCH($D177&amp;"a",附表3_工程險200RP颱洪非比例層調整係數!$1:$1,0)-1,FALSE)
-IF($R177-1&lt;=0,0,VLOOKUP($R177-1,附表3_工程險200RP颱洪非比例層調整係數!$B$1:$AF$101,MATCH($D177&amp;"a",附表3_工程險200RP颱洪非比例層調整係數!$1:$1,0)-1,FALSE))
-VLOOKUP($S177,附表3_工程險200RP颱洪非比例層調整係數!$B$1:$AF$101,MATCH($D177,附表3_工程險200RP颱洪非比例層調整係數!$1:$1,0)-1,FALSE)*(S177/100-M177/G177)*100
-VLOOKUP($R177,附表3_工程險200RP颱洪非比例層調整係數!$B$1:$AF$101,MATCH($D177,附表3_工程險200RP颱洪非比例層調整係數!$1:$1,0)-1,FALSE)*(1-(R177/100-L177/G177)*100),
IF(C177="E2",VLOOKUP($S177,附表3_工程險200RP颱洪非比例層調整係數!$B$111:$AF$211,MATCH($D177&amp;"a",附表3_工程險200RP颱洪非比例層調整係數!$1:$1,0)-1,FALSE)
-IF($R177-1&lt;=0,0,VLOOKUP($R177-1,附表3_工程險200RP颱洪非比例層調整係數!$B$111:$AF$211,MATCH($D177&amp;"a",附表3_工程險200RP颱洪非比例層調整係數!$1:$1,0)-1,FALSE))
-VLOOKUP($S177,附表3_工程險200RP颱洪非比例層調整係數!$B$111:$AF$211,MATCH($D177,附表3_工程險200RP颱洪非比例層調整係數!$1:$1,0)-1,FALSE)*(S177/100-M177/G177)*100
-VLOOKUP($R177,附表3_工程險200RP颱洪非比例層調整係數!$B$111:$AF$211,MATCH($D177,附表3_工程險200RP颱洪非比例層調整係數!$1:$1,0)-1,FALSE)*(1-(R177/100-L177/G177)*100),0))))</f>
        <v>0</v>
      </c>
      <c r="V177" s="40">
        <f t="shared" si="37"/>
        <v>0</v>
      </c>
      <c r="W177" s="40">
        <f t="shared" si="38"/>
        <v>0</v>
      </c>
      <c r="X177" s="40">
        <f t="shared" si="39"/>
        <v>0</v>
      </c>
      <c r="Y177" s="40">
        <f t="shared" si="40"/>
        <v>0</v>
      </c>
    </row>
    <row r="178" spans="1:25" x14ac:dyDescent="0.25">
      <c r="A178" s="32" t="str">
        <f t="shared" si="34"/>
        <v/>
      </c>
      <c r="B178" s="33"/>
      <c r="C178" s="33"/>
      <c r="D178" s="33"/>
      <c r="E178" s="34"/>
      <c r="F178" s="34"/>
      <c r="G178" s="35"/>
      <c r="H178" s="42"/>
      <c r="I178" s="42"/>
      <c r="J178" s="42"/>
      <c r="K178" s="42"/>
      <c r="L178" s="34"/>
      <c r="M178" s="34"/>
      <c r="N178" s="36">
        <f t="shared" si="41"/>
        <v>0</v>
      </c>
      <c r="O178" s="36">
        <f t="shared" si="42"/>
        <v>0</v>
      </c>
      <c r="P178" s="37">
        <f t="shared" si="35"/>
        <v>0</v>
      </c>
      <c r="Q178" s="37">
        <f t="shared" si="36"/>
        <v>0</v>
      </c>
      <c r="R178" s="38">
        <f t="shared" si="43"/>
        <v>0</v>
      </c>
      <c r="S178" s="38">
        <f t="shared" si="44"/>
        <v>0</v>
      </c>
      <c r="T178" s="39">
        <f>IF(OR(E178="QS",B178=""),0,
VLOOKUP($S178,附表3_火險100RP颱洪非比例層調整係數!$B:$AF,MATCH($D178&amp;"a",附表3_火險100RP颱洪非比例層調整係數!$1:$1,0)-1,FALSE)
-IF($R178-1&lt;=0,0,VLOOKUP($R178-1,附表3_火險100RP颱洪非比例層調整係數!$B:$AF,MATCH($D178&amp;"a",附表3_火險100RP颱洪非比例層調整係數!$1:$1,0)-1,FALSE))
-VLOOKUP($S178,附表3_火險100RP颱洪非比例層調整係數!$B:$AF,MATCH($D178,附表3_火險100RP颱洪非比例層調整係數!$1:$1,0)-1,FALSE)*(S178/100-M178/G178)*100
-VLOOKUP($R178,附表3_火險100RP颱洪非比例層調整係數!$B:$AF,MATCH($D178,附表3_火險100RP颱洪非比例層調整係數!$1:$1,0)-1,FALSE)*(1-(R178/100-L178/G178)*100)
)</f>
        <v>0</v>
      </c>
      <c r="U178" s="39">
        <f>IF(OR(E178="QS",B178=""),0,
IF(C178="F",VLOOKUP($S178,附表3_火險200RP颱洪非比例層調整係數!$B:$AF,MATCH($D178&amp;"a",附表3_火險200RP颱洪非比例層調整係數!$1:$1,0)-1,FALSE)
-IF($R178-1&lt;=0,0,VLOOKUP($R178-1,附表3_火險200RP颱洪非比例層調整係數!$B:$AF,MATCH($D178&amp;"a",附表3_火險200RP颱洪非比例層調整係數!$1:$1,0)-1,FALSE))
-VLOOKUP($S178,附表3_火險200RP颱洪非比例層調整係數!$B:$AF,MATCH($D178,附表3_火險200RP颱洪非比例層調整係數!$1:$1,0)-1,FALSE)*(S178/100-M178/G178)*100
-VLOOKUP($R178,附表3_火險200RP颱洪非比例層調整係數!$B:$AF,MATCH($D178,附表3_火險200RP颱洪非比例層調整係數!$1:$1,0)-1,FALSE)*(1-(R178/100-L178/G178)*100),
IF(C178="E1",VLOOKUP($S178,附表3_工程險200RP颱洪非比例層調整係數!$B$1:$AF$101,MATCH($D178&amp;"a",附表3_工程險200RP颱洪非比例層調整係數!$1:$1,0)-1,FALSE)
-IF($R178-1&lt;=0,0,VLOOKUP($R178-1,附表3_工程險200RP颱洪非比例層調整係數!$B$1:$AF$101,MATCH($D178&amp;"a",附表3_工程險200RP颱洪非比例層調整係數!$1:$1,0)-1,FALSE))
-VLOOKUP($S178,附表3_工程險200RP颱洪非比例層調整係數!$B$1:$AF$101,MATCH($D178,附表3_工程險200RP颱洪非比例層調整係數!$1:$1,0)-1,FALSE)*(S178/100-M178/G178)*100
-VLOOKUP($R178,附表3_工程險200RP颱洪非比例層調整係數!$B$1:$AF$101,MATCH($D178,附表3_工程險200RP颱洪非比例層調整係數!$1:$1,0)-1,FALSE)*(1-(R178/100-L178/G178)*100),
IF(C178="E2",VLOOKUP($S178,附表3_工程險200RP颱洪非比例層調整係數!$B$111:$AF$211,MATCH($D178&amp;"a",附表3_工程險200RP颱洪非比例層調整係數!$1:$1,0)-1,FALSE)
-IF($R178-1&lt;=0,0,VLOOKUP($R178-1,附表3_工程險200RP颱洪非比例層調整係數!$B$111:$AF$211,MATCH($D178&amp;"a",附表3_工程險200RP颱洪非比例層調整係數!$1:$1,0)-1,FALSE))
-VLOOKUP($S178,附表3_工程險200RP颱洪非比例層調整係數!$B$111:$AF$211,MATCH($D178,附表3_工程險200RP颱洪非比例層調整係數!$1:$1,0)-1,FALSE)*(S178/100-M178/G178)*100
-VLOOKUP($R178,附表3_工程險200RP颱洪非比例層調整係數!$B$111:$AF$211,MATCH($D178,附表3_工程險200RP颱洪非比例層調整係數!$1:$1,0)-1,FALSE)*(1-(R178/100-L178/G178)*100),0))))</f>
        <v>0</v>
      </c>
      <c r="V178" s="40">
        <f t="shared" si="37"/>
        <v>0</v>
      </c>
      <c r="W178" s="40">
        <f t="shared" si="38"/>
        <v>0</v>
      </c>
      <c r="X178" s="40">
        <f t="shared" si="39"/>
        <v>0</v>
      </c>
      <c r="Y178" s="40">
        <f t="shared" si="40"/>
        <v>0</v>
      </c>
    </row>
    <row r="179" spans="1:25" x14ac:dyDescent="0.25">
      <c r="A179" s="32" t="str">
        <f t="shared" si="34"/>
        <v/>
      </c>
      <c r="B179" s="33"/>
      <c r="C179" s="33"/>
      <c r="D179" s="33"/>
      <c r="E179" s="34"/>
      <c r="F179" s="34"/>
      <c r="G179" s="35"/>
      <c r="H179" s="42"/>
      <c r="I179" s="42"/>
      <c r="J179" s="42"/>
      <c r="K179" s="42"/>
      <c r="L179" s="34"/>
      <c r="M179" s="34"/>
      <c r="N179" s="36">
        <f t="shared" si="41"/>
        <v>0</v>
      </c>
      <c r="O179" s="36">
        <f t="shared" si="42"/>
        <v>0</v>
      </c>
      <c r="P179" s="37">
        <f t="shared" si="35"/>
        <v>0</v>
      </c>
      <c r="Q179" s="37">
        <f t="shared" si="36"/>
        <v>0</v>
      </c>
      <c r="R179" s="38">
        <f t="shared" si="43"/>
        <v>0</v>
      </c>
      <c r="S179" s="38">
        <f t="shared" si="44"/>
        <v>0</v>
      </c>
      <c r="T179" s="39">
        <f>IF(OR(E179="QS",B179=""),0,
VLOOKUP($S179,附表3_火險100RP颱洪非比例層調整係數!$B:$AF,MATCH($D179&amp;"a",附表3_火險100RP颱洪非比例層調整係數!$1:$1,0)-1,FALSE)
-IF($R179-1&lt;=0,0,VLOOKUP($R179-1,附表3_火險100RP颱洪非比例層調整係數!$B:$AF,MATCH($D179&amp;"a",附表3_火險100RP颱洪非比例層調整係數!$1:$1,0)-1,FALSE))
-VLOOKUP($S179,附表3_火險100RP颱洪非比例層調整係數!$B:$AF,MATCH($D179,附表3_火險100RP颱洪非比例層調整係數!$1:$1,0)-1,FALSE)*(S179/100-M179/G179)*100
-VLOOKUP($R179,附表3_火險100RP颱洪非比例層調整係數!$B:$AF,MATCH($D179,附表3_火險100RP颱洪非比例層調整係數!$1:$1,0)-1,FALSE)*(1-(R179/100-L179/G179)*100)
)</f>
        <v>0</v>
      </c>
      <c r="U179" s="39">
        <f>IF(OR(E179="QS",B179=""),0,
IF(C179="F",VLOOKUP($S179,附表3_火險200RP颱洪非比例層調整係數!$B:$AF,MATCH($D179&amp;"a",附表3_火險200RP颱洪非比例層調整係數!$1:$1,0)-1,FALSE)
-IF($R179-1&lt;=0,0,VLOOKUP($R179-1,附表3_火險200RP颱洪非比例層調整係數!$B:$AF,MATCH($D179&amp;"a",附表3_火險200RP颱洪非比例層調整係數!$1:$1,0)-1,FALSE))
-VLOOKUP($S179,附表3_火險200RP颱洪非比例層調整係數!$B:$AF,MATCH($D179,附表3_火險200RP颱洪非比例層調整係數!$1:$1,0)-1,FALSE)*(S179/100-M179/G179)*100
-VLOOKUP($R179,附表3_火險200RP颱洪非比例層調整係數!$B:$AF,MATCH($D179,附表3_火險200RP颱洪非比例層調整係數!$1:$1,0)-1,FALSE)*(1-(R179/100-L179/G179)*100),
IF(C179="E1",VLOOKUP($S179,附表3_工程險200RP颱洪非比例層調整係數!$B$1:$AF$101,MATCH($D179&amp;"a",附表3_工程險200RP颱洪非比例層調整係數!$1:$1,0)-1,FALSE)
-IF($R179-1&lt;=0,0,VLOOKUP($R179-1,附表3_工程險200RP颱洪非比例層調整係數!$B$1:$AF$101,MATCH($D179&amp;"a",附表3_工程險200RP颱洪非比例層調整係數!$1:$1,0)-1,FALSE))
-VLOOKUP($S179,附表3_工程險200RP颱洪非比例層調整係數!$B$1:$AF$101,MATCH($D179,附表3_工程險200RP颱洪非比例層調整係數!$1:$1,0)-1,FALSE)*(S179/100-M179/G179)*100
-VLOOKUP($R179,附表3_工程險200RP颱洪非比例層調整係數!$B$1:$AF$101,MATCH($D179,附表3_工程險200RP颱洪非比例層調整係數!$1:$1,0)-1,FALSE)*(1-(R179/100-L179/G179)*100),
IF(C179="E2",VLOOKUP($S179,附表3_工程險200RP颱洪非比例層調整係數!$B$111:$AF$211,MATCH($D179&amp;"a",附表3_工程險200RP颱洪非比例層調整係數!$1:$1,0)-1,FALSE)
-IF($R179-1&lt;=0,0,VLOOKUP($R179-1,附表3_工程險200RP颱洪非比例層調整係數!$B$111:$AF$211,MATCH($D179&amp;"a",附表3_工程險200RP颱洪非比例層調整係數!$1:$1,0)-1,FALSE))
-VLOOKUP($S179,附表3_工程險200RP颱洪非比例層調整係數!$B$111:$AF$211,MATCH($D179,附表3_工程險200RP颱洪非比例層調整係數!$1:$1,0)-1,FALSE)*(S179/100-M179/G179)*100
-VLOOKUP($R179,附表3_工程險200RP颱洪非比例層調整係數!$B$111:$AF$211,MATCH($D179,附表3_工程險200RP颱洪非比例層調整係數!$1:$1,0)-1,FALSE)*(1-(R179/100-L179/G179)*100),0))))</f>
        <v>0</v>
      </c>
      <c r="V179" s="40">
        <f t="shared" si="37"/>
        <v>0</v>
      </c>
      <c r="W179" s="40">
        <f t="shared" si="38"/>
        <v>0</v>
      </c>
      <c r="X179" s="40">
        <f t="shared" si="39"/>
        <v>0</v>
      </c>
      <c r="Y179" s="40">
        <f t="shared" si="40"/>
        <v>0</v>
      </c>
    </row>
    <row r="180" spans="1:25" x14ac:dyDescent="0.25">
      <c r="A180" s="32" t="str">
        <f t="shared" si="34"/>
        <v/>
      </c>
      <c r="B180" s="33"/>
      <c r="C180" s="33"/>
      <c r="D180" s="33"/>
      <c r="E180" s="34"/>
      <c r="F180" s="34"/>
      <c r="G180" s="35"/>
      <c r="H180" s="42"/>
      <c r="I180" s="42"/>
      <c r="J180" s="42"/>
      <c r="K180" s="42"/>
      <c r="L180" s="34"/>
      <c r="M180" s="34"/>
      <c r="N180" s="36">
        <f t="shared" si="41"/>
        <v>0</v>
      </c>
      <c r="O180" s="36">
        <f t="shared" si="42"/>
        <v>0</v>
      </c>
      <c r="P180" s="37">
        <f t="shared" si="35"/>
        <v>0</v>
      </c>
      <c r="Q180" s="37">
        <f t="shared" si="36"/>
        <v>0</v>
      </c>
      <c r="R180" s="38">
        <f t="shared" si="43"/>
        <v>0</v>
      </c>
      <c r="S180" s="38">
        <f t="shared" si="44"/>
        <v>0</v>
      </c>
      <c r="T180" s="39">
        <f>IF(OR(E180="QS",B180=""),0,
VLOOKUP($S180,附表3_火險100RP颱洪非比例層調整係數!$B:$AF,MATCH($D180&amp;"a",附表3_火險100RP颱洪非比例層調整係數!$1:$1,0)-1,FALSE)
-IF($R180-1&lt;=0,0,VLOOKUP($R180-1,附表3_火險100RP颱洪非比例層調整係數!$B:$AF,MATCH($D180&amp;"a",附表3_火險100RP颱洪非比例層調整係數!$1:$1,0)-1,FALSE))
-VLOOKUP($S180,附表3_火險100RP颱洪非比例層調整係數!$B:$AF,MATCH($D180,附表3_火險100RP颱洪非比例層調整係數!$1:$1,0)-1,FALSE)*(S180/100-M180/G180)*100
-VLOOKUP($R180,附表3_火險100RP颱洪非比例層調整係數!$B:$AF,MATCH($D180,附表3_火險100RP颱洪非比例層調整係數!$1:$1,0)-1,FALSE)*(1-(R180/100-L180/G180)*100)
)</f>
        <v>0</v>
      </c>
      <c r="U180" s="39">
        <f>IF(OR(E180="QS",B180=""),0,
IF(C180="F",VLOOKUP($S180,附表3_火險200RP颱洪非比例層調整係數!$B:$AF,MATCH($D180&amp;"a",附表3_火險200RP颱洪非比例層調整係數!$1:$1,0)-1,FALSE)
-IF($R180-1&lt;=0,0,VLOOKUP($R180-1,附表3_火險200RP颱洪非比例層調整係數!$B:$AF,MATCH($D180&amp;"a",附表3_火險200RP颱洪非比例層調整係數!$1:$1,0)-1,FALSE))
-VLOOKUP($S180,附表3_火險200RP颱洪非比例層調整係數!$B:$AF,MATCH($D180,附表3_火險200RP颱洪非比例層調整係數!$1:$1,0)-1,FALSE)*(S180/100-M180/G180)*100
-VLOOKUP($R180,附表3_火險200RP颱洪非比例層調整係數!$B:$AF,MATCH($D180,附表3_火險200RP颱洪非比例層調整係數!$1:$1,0)-1,FALSE)*(1-(R180/100-L180/G180)*100),
IF(C180="E1",VLOOKUP($S180,附表3_工程險200RP颱洪非比例層調整係數!$B$1:$AF$101,MATCH($D180&amp;"a",附表3_工程險200RP颱洪非比例層調整係數!$1:$1,0)-1,FALSE)
-IF($R180-1&lt;=0,0,VLOOKUP($R180-1,附表3_工程險200RP颱洪非比例層調整係數!$B$1:$AF$101,MATCH($D180&amp;"a",附表3_工程險200RP颱洪非比例層調整係數!$1:$1,0)-1,FALSE))
-VLOOKUP($S180,附表3_工程險200RP颱洪非比例層調整係數!$B$1:$AF$101,MATCH($D180,附表3_工程險200RP颱洪非比例層調整係數!$1:$1,0)-1,FALSE)*(S180/100-M180/G180)*100
-VLOOKUP($R180,附表3_工程險200RP颱洪非比例層調整係數!$B$1:$AF$101,MATCH($D180,附表3_工程險200RP颱洪非比例層調整係數!$1:$1,0)-1,FALSE)*(1-(R180/100-L180/G180)*100),
IF(C180="E2",VLOOKUP($S180,附表3_工程險200RP颱洪非比例層調整係數!$B$111:$AF$211,MATCH($D180&amp;"a",附表3_工程險200RP颱洪非比例層調整係數!$1:$1,0)-1,FALSE)
-IF($R180-1&lt;=0,0,VLOOKUP($R180-1,附表3_工程險200RP颱洪非比例層調整係數!$B$111:$AF$211,MATCH($D180&amp;"a",附表3_工程險200RP颱洪非比例層調整係數!$1:$1,0)-1,FALSE))
-VLOOKUP($S180,附表3_工程險200RP颱洪非比例層調整係數!$B$111:$AF$211,MATCH($D180,附表3_工程險200RP颱洪非比例層調整係數!$1:$1,0)-1,FALSE)*(S180/100-M180/G180)*100
-VLOOKUP($R180,附表3_工程險200RP颱洪非比例層調整係數!$B$111:$AF$211,MATCH($D180,附表3_工程險200RP颱洪非比例層調整係數!$1:$1,0)-1,FALSE)*(1-(R180/100-L180/G180)*100),0))))</f>
        <v>0</v>
      </c>
      <c r="V180" s="40">
        <f t="shared" si="37"/>
        <v>0</v>
      </c>
      <c r="W180" s="40">
        <f t="shared" si="38"/>
        <v>0</v>
      </c>
      <c r="X180" s="40">
        <f t="shared" si="39"/>
        <v>0</v>
      </c>
      <c r="Y180" s="40">
        <f t="shared" si="40"/>
        <v>0</v>
      </c>
    </row>
    <row r="181" spans="1:25" x14ac:dyDescent="0.25">
      <c r="A181" s="32" t="str">
        <f t="shared" si="34"/>
        <v/>
      </c>
      <c r="B181" s="33"/>
      <c r="C181" s="33"/>
      <c r="D181" s="33"/>
      <c r="E181" s="34"/>
      <c r="F181" s="34"/>
      <c r="G181" s="35"/>
      <c r="H181" s="42"/>
      <c r="I181" s="42"/>
      <c r="J181" s="42"/>
      <c r="K181" s="42"/>
      <c r="L181" s="34"/>
      <c r="M181" s="34"/>
      <c r="N181" s="36">
        <f t="shared" si="41"/>
        <v>0</v>
      </c>
      <c r="O181" s="36">
        <f t="shared" si="42"/>
        <v>0</v>
      </c>
      <c r="P181" s="37">
        <f t="shared" si="35"/>
        <v>0</v>
      </c>
      <c r="Q181" s="37">
        <f t="shared" si="36"/>
        <v>0</v>
      </c>
      <c r="R181" s="38">
        <f t="shared" si="43"/>
        <v>0</v>
      </c>
      <c r="S181" s="38">
        <f t="shared" si="44"/>
        <v>0</v>
      </c>
      <c r="T181" s="39">
        <f>IF(OR(E181="QS",B181=""),0,
VLOOKUP($S181,附表3_火險100RP颱洪非比例層調整係數!$B:$AF,MATCH($D181&amp;"a",附表3_火險100RP颱洪非比例層調整係數!$1:$1,0)-1,FALSE)
-IF($R181-1&lt;=0,0,VLOOKUP($R181-1,附表3_火險100RP颱洪非比例層調整係數!$B:$AF,MATCH($D181&amp;"a",附表3_火險100RP颱洪非比例層調整係數!$1:$1,0)-1,FALSE))
-VLOOKUP($S181,附表3_火險100RP颱洪非比例層調整係數!$B:$AF,MATCH($D181,附表3_火險100RP颱洪非比例層調整係數!$1:$1,0)-1,FALSE)*(S181/100-M181/G181)*100
-VLOOKUP($R181,附表3_火險100RP颱洪非比例層調整係數!$B:$AF,MATCH($D181,附表3_火險100RP颱洪非比例層調整係數!$1:$1,0)-1,FALSE)*(1-(R181/100-L181/G181)*100)
)</f>
        <v>0</v>
      </c>
      <c r="U181" s="39">
        <f>IF(OR(E181="QS",B181=""),0,
IF(C181="F",VLOOKUP($S181,附表3_火險200RP颱洪非比例層調整係數!$B:$AF,MATCH($D181&amp;"a",附表3_火險200RP颱洪非比例層調整係數!$1:$1,0)-1,FALSE)
-IF($R181-1&lt;=0,0,VLOOKUP($R181-1,附表3_火險200RP颱洪非比例層調整係數!$B:$AF,MATCH($D181&amp;"a",附表3_火險200RP颱洪非比例層調整係數!$1:$1,0)-1,FALSE))
-VLOOKUP($S181,附表3_火險200RP颱洪非比例層調整係數!$B:$AF,MATCH($D181,附表3_火險200RP颱洪非比例層調整係數!$1:$1,0)-1,FALSE)*(S181/100-M181/G181)*100
-VLOOKUP($R181,附表3_火險200RP颱洪非比例層調整係數!$B:$AF,MATCH($D181,附表3_火險200RP颱洪非比例層調整係數!$1:$1,0)-1,FALSE)*(1-(R181/100-L181/G181)*100),
IF(C181="E1",VLOOKUP($S181,附表3_工程險200RP颱洪非比例層調整係數!$B$1:$AF$101,MATCH($D181&amp;"a",附表3_工程險200RP颱洪非比例層調整係數!$1:$1,0)-1,FALSE)
-IF($R181-1&lt;=0,0,VLOOKUP($R181-1,附表3_工程險200RP颱洪非比例層調整係數!$B$1:$AF$101,MATCH($D181&amp;"a",附表3_工程險200RP颱洪非比例層調整係數!$1:$1,0)-1,FALSE))
-VLOOKUP($S181,附表3_工程險200RP颱洪非比例層調整係數!$B$1:$AF$101,MATCH($D181,附表3_工程險200RP颱洪非比例層調整係數!$1:$1,0)-1,FALSE)*(S181/100-M181/G181)*100
-VLOOKUP($R181,附表3_工程險200RP颱洪非比例層調整係數!$B$1:$AF$101,MATCH($D181,附表3_工程險200RP颱洪非比例層調整係數!$1:$1,0)-1,FALSE)*(1-(R181/100-L181/G181)*100),
IF(C181="E2",VLOOKUP($S181,附表3_工程險200RP颱洪非比例層調整係數!$B$111:$AF$211,MATCH($D181&amp;"a",附表3_工程險200RP颱洪非比例層調整係數!$1:$1,0)-1,FALSE)
-IF($R181-1&lt;=0,0,VLOOKUP($R181-1,附表3_工程險200RP颱洪非比例層調整係數!$B$111:$AF$211,MATCH($D181&amp;"a",附表3_工程險200RP颱洪非比例層調整係數!$1:$1,0)-1,FALSE))
-VLOOKUP($S181,附表3_工程險200RP颱洪非比例層調整係數!$B$111:$AF$211,MATCH($D181,附表3_工程險200RP颱洪非比例層調整係數!$1:$1,0)-1,FALSE)*(S181/100-M181/G181)*100
-VLOOKUP($R181,附表3_工程險200RP颱洪非比例層調整係數!$B$111:$AF$211,MATCH($D181,附表3_工程險200RP颱洪非比例層調整係數!$1:$1,0)-1,FALSE)*(1-(R181/100-L181/G181)*100),0))))</f>
        <v>0</v>
      </c>
      <c r="V181" s="40">
        <f t="shared" si="37"/>
        <v>0</v>
      </c>
      <c r="W181" s="40">
        <f t="shared" si="38"/>
        <v>0</v>
      </c>
      <c r="X181" s="40">
        <f t="shared" si="39"/>
        <v>0</v>
      </c>
      <c r="Y181" s="40">
        <f t="shared" si="40"/>
        <v>0</v>
      </c>
    </row>
    <row r="182" spans="1:25" x14ac:dyDescent="0.25">
      <c r="A182" s="32" t="str">
        <f t="shared" si="34"/>
        <v/>
      </c>
      <c r="B182" s="33"/>
      <c r="C182" s="33"/>
      <c r="D182" s="33"/>
      <c r="E182" s="34"/>
      <c r="F182" s="34"/>
      <c r="G182" s="35"/>
      <c r="H182" s="42"/>
      <c r="I182" s="42"/>
      <c r="J182" s="42"/>
      <c r="K182" s="42"/>
      <c r="L182" s="34"/>
      <c r="M182" s="34"/>
      <c r="N182" s="36">
        <f t="shared" si="41"/>
        <v>0</v>
      </c>
      <c r="O182" s="36">
        <f t="shared" si="42"/>
        <v>0</v>
      </c>
      <c r="P182" s="37">
        <f t="shared" si="35"/>
        <v>0</v>
      </c>
      <c r="Q182" s="37">
        <f t="shared" si="36"/>
        <v>0</v>
      </c>
      <c r="R182" s="38">
        <f t="shared" si="43"/>
        <v>0</v>
      </c>
      <c r="S182" s="38">
        <f t="shared" si="44"/>
        <v>0</v>
      </c>
      <c r="T182" s="39">
        <f>IF(OR(E182="QS",B182=""),0,
VLOOKUP($S182,附表3_火險100RP颱洪非比例層調整係數!$B:$AF,MATCH($D182&amp;"a",附表3_火險100RP颱洪非比例層調整係數!$1:$1,0)-1,FALSE)
-IF($R182-1&lt;=0,0,VLOOKUP($R182-1,附表3_火險100RP颱洪非比例層調整係數!$B:$AF,MATCH($D182&amp;"a",附表3_火險100RP颱洪非比例層調整係數!$1:$1,0)-1,FALSE))
-VLOOKUP($S182,附表3_火險100RP颱洪非比例層調整係數!$B:$AF,MATCH($D182,附表3_火險100RP颱洪非比例層調整係數!$1:$1,0)-1,FALSE)*(S182/100-M182/G182)*100
-VLOOKUP($R182,附表3_火險100RP颱洪非比例層調整係數!$B:$AF,MATCH($D182,附表3_火險100RP颱洪非比例層調整係數!$1:$1,0)-1,FALSE)*(1-(R182/100-L182/G182)*100)
)</f>
        <v>0</v>
      </c>
      <c r="U182" s="39">
        <f>IF(OR(E182="QS",B182=""),0,
IF(C182="F",VLOOKUP($S182,附表3_火險200RP颱洪非比例層調整係數!$B:$AF,MATCH($D182&amp;"a",附表3_火險200RP颱洪非比例層調整係數!$1:$1,0)-1,FALSE)
-IF($R182-1&lt;=0,0,VLOOKUP($R182-1,附表3_火險200RP颱洪非比例層調整係數!$B:$AF,MATCH($D182&amp;"a",附表3_火險200RP颱洪非比例層調整係數!$1:$1,0)-1,FALSE))
-VLOOKUP($S182,附表3_火險200RP颱洪非比例層調整係數!$B:$AF,MATCH($D182,附表3_火險200RP颱洪非比例層調整係數!$1:$1,0)-1,FALSE)*(S182/100-M182/G182)*100
-VLOOKUP($R182,附表3_火險200RP颱洪非比例層調整係數!$B:$AF,MATCH($D182,附表3_火險200RP颱洪非比例層調整係數!$1:$1,0)-1,FALSE)*(1-(R182/100-L182/G182)*100),
IF(C182="E1",VLOOKUP($S182,附表3_工程險200RP颱洪非比例層調整係數!$B$1:$AF$101,MATCH($D182&amp;"a",附表3_工程險200RP颱洪非比例層調整係數!$1:$1,0)-1,FALSE)
-IF($R182-1&lt;=0,0,VLOOKUP($R182-1,附表3_工程險200RP颱洪非比例層調整係數!$B$1:$AF$101,MATCH($D182&amp;"a",附表3_工程險200RP颱洪非比例層調整係數!$1:$1,0)-1,FALSE))
-VLOOKUP($S182,附表3_工程險200RP颱洪非比例層調整係數!$B$1:$AF$101,MATCH($D182,附表3_工程險200RP颱洪非比例層調整係數!$1:$1,0)-1,FALSE)*(S182/100-M182/G182)*100
-VLOOKUP($R182,附表3_工程險200RP颱洪非比例層調整係數!$B$1:$AF$101,MATCH($D182,附表3_工程險200RP颱洪非比例層調整係數!$1:$1,0)-1,FALSE)*(1-(R182/100-L182/G182)*100),
IF(C182="E2",VLOOKUP($S182,附表3_工程險200RP颱洪非比例層調整係數!$B$111:$AF$211,MATCH($D182&amp;"a",附表3_工程險200RP颱洪非比例層調整係數!$1:$1,0)-1,FALSE)
-IF($R182-1&lt;=0,0,VLOOKUP($R182-1,附表3_工程險200RP颱洪非比例層調整係數!$B$111:$AF$211,MATCH($D182&amp;"a",附表3_工程險200RP颱洪非比例層調整係數!$1:$1,0)-1,FALSE))
-VLOOKUP($S182,附表3_工程險200RP颱洪非比例層調整係數!$B$111:$AF$211,MATCH($D182,附表3_工程險200RP颱洪非比例層調整係數!$1:$1,0)-1,FALSE)*(S182/100-M182/G182)*100
-VLOOKUP($R182,附表3_工程險200RP颱洪非比例層調整係數!$B$111:$AF$211,MATCH($D182,附表3_工程險200RP颱洪非比例層調整係數!$1:$1,0)-1,FALSE)*(1-(R182/100-L182/G182)*100),0))))</f>
        <v>0</v>
      </c>
      <c r="V182" s="40">
        <f t="shared" si="37"/>
        <v>0</v>
      </c>
      <c r="W182" s="40">
        <f t="shared" si="38"/>
        <v>0</v>
      </c>
      <c r="X182" s="40">
        <f t="shared" si="39"/>
        <v>0</v>
      </c>
      <c r="Y182" s="40">
        <f t="shared" si="40"/>
        <v>0</v>
      </c>
    </row>
    <row r="183" spans="1:25" x14ac:dyDescent="0.25">
      <c r="A183" s="32" t="str">
        <f t="shared" si="34"/>
        <v/>
      </c>
      <c r="B183" s="33"/>
      <c r="C183" s="33"/>
      <c r="D183" s="33"/>
      <c r="E183" s="34"/>
      <c r="F183" s="34"/>
      <c r="G183" s="35"/>
      <c r="H183" s="42"/>
      <c r="I183" s="42"/>
      <c r="J183" s="42"/>
      <c r="K183" s="42"/>
      <c r="L183" s="34"/>
      <c r="M183" s="34"/>
      <c r="N183" s="36">
        <f t="shared" si="41"/>
        <v>0</v>
      </c>
      <c r="O183" s="36">
        <f t="shared" si="42"/>
        <v>0</v>
      </c>
      <c r="P183" s="37">
        <f t="shared" si="35"/>
        <v>0</v>
      </c>
      <c r="Q183" s="37">
        <f t="shared" si="36"/>
        <v>0</v>
      </c>
      <c r="R183" s="38">
        <f t="shared" si="43"/>
        <v>0</v>
      </c>
      <c r="S183" s="38">
        <f t="shared" si="44"/>
        <v>0</v>
      </c>
      <c r="T183" s="39">
        <f>IF(OR(E183="QS",B183=""),0,
VLOOKUP($S183,附表3_火險100RP颱洪非比例層調整係數!$B:$AF,MATCH($D183&amp;"a",附表3_火險100RP颱洪非比例層調整係數!$1:$1,0)-1,FALSE)
-IF($R183-1&lt;=0,0,VLOOKUP($R183-1,附表3_火險100RP颱洪非比例層調整係數!$B:$AF,MATCH($D183&amp;"a",附表3_火險100RP颱洪非比例層調整係數!$1:$1,0)-1,FALSE))
-VLOOKUP($S183,附表3_火險100RP颱洪非比例層調整係數!$B:$AF,MATCH($D183,附表3_火險100RP颱洪非比例層調整係數!$1:$1,0)-1,FALSE)*(S183/100-M183/G183)*100
-VLOOKUP($R183,附表3_火險100RP颱洪非比例層調整係數!$B:$AF,MATCH($D183,附表3_火險100RP颱洪非比例層調整係數!$1:$1,0)-1,FALSE)*(1-(R183/100-L183/G183)*100)
)</f>
        <v>0</v>
      </c>
      <c r="U183" s="39">
        <f>IF(OR(E183="QS",B183=""),0,
IF(C183="F",VLOOKUP($S183,附表3_火險200RP颱洪非比例層調整係數!$B:$AF,MATCH($D183&amp;"a",附表3_火險200RP颱洪非比例層調整係數!$1:$1,0)-1,FALSE)
-IF($R183-1&lt;=0,0,VLOOKUP($R183-1,附表3_火險200RP颱洪非比例層調整係數!$B:$AF,MATCH($D183&amp;"a",附表3_火險200RP颱洪非比例層調整係數!$1:$1,0)-1,FALSE))
-VLOOKUP($S183,附表3_火險200RP颱洪非比例層調整係數!$B:$AF,MATCH($D183,附表3_火險200RP颱洪非比例層調整係數!$1:$1,0)-1,FALSE)*(S183/100-M183/G183)*100
-VLOOKUP($R183,附表3_火險200RP颱洪非比例層調整係數!$B:$AF,MATCH($D183,附表3_火險200RP颱洪非比例層調整係數!$1:$1,0)-1,FALSE)*(1-(R183/100-L183/G183)*100),
IF(C183="E1",VLOOKUP($S183,附表3_工程險200RP颱洪非比例層調整係數!$B$1:$AF$101,MATCH($D183&amp;"a",附表3_工程險200RP颱洪非比例層調整係數!$1:$1,0)-1,FALSE)
-IF($R183-1&lt;=0,0,VLOOKUP($R183-1,附表3_工程險200RP颱洪非比例層調整係數!$B$1:$AF$101,MATCH($D183&amp;"a",附表3_工程險200RP颱洪非比例層調整係數!$1:$1,0)-1,FALSE))
-VLOOKUP($S183,附表3_工程險200RP颱洪非比例層調整係數!$B$1:$AF$101,MATCH($D183,附表3_工程險200RP颱洪非比例層調整係數!$1:$1,0)-1,FALSE)*(S183/100-M183/G183)*100
-VLOOKUP($R183,附表3_工程險200RP颱洪非比例層調整係數!$B$1:$AF$101,MATCH($D183,附表3_工程險200RP颱洪非比例層調整係數!$1:$1,0)-1,FALSE)*(1-(R183/100-L183/G183)*100),
IF(C183="E2",VLOOKUP($S183,附表3_工程險200RP颱洪非比例層調整係數!$B$111:$AF$211,MATCH($D183&amp;"a",附表3_工程險200RP颱洪非比例層調整係數!$1:$1,0)-1,FALSE)
-IF($R183-1&lt;=0,0,VLOOKUP($R183-1,附表3_工程險200RP颱洪非比例層調整係數!$B$111:$AF$211,MATCH($D183&amp;"a",附表3_工程險200RP颱洪非比例層調整係數!$1:$1,0)-1,FALSE))
-VLOOKUP($S183,附表3_工程險200RP颱洪非比例層調整係數!$B$111:$AF$211,MATCH($D183,附表3_工程險200RP颱洪非比例層調整係數!$1:$1,0)-1,FALSE)*(S183/100-M183/G183)*100
-VLOOKUP($R183,附表3_工程險200RP颱洪非比例層調整係數!$B$111:$AF$211,MATCH($D183,附表3_工程險200RP颱洪非比例層調整係數!$1:$1,0)-1,FALSE)*(1-(R183/100-L183/G183)*100),0))))</f>
        <v>0</v>
      </c>
      <c r="V183" s="40">
        <f t="shared" si="37"/>
        <v>0</v>
      </c>
      <c r="W183" s="40">
        <f t="shared" si="38"/>
        <v>0</v>
      </c>
      <c r="X183" s="40">
        <f t="shared" si="39"/>
        <v>0</v>
      </c>
      <c r="Y183" s="40">
        <f t="shared" si="40"/>
        <v>0</v>
      </c>
    </row>
    <row r="184" spans="1:25" x14ac:dyDescent="0.25">
      <c r="A184" s="32" t="str">
        <f t="shared" si="34"/>
        <v/>
      </c>
      <c r="B184" s="33"/>
      <c r="C184" s="33"/>
      <c r="D184" s="33"/>
      <c r="E184" s="34"/>
      <c r="F184" s="34"/>
      <c r="G184" s="35"/>
      <c r="H184" s="42"/>
      <c r="I184" s="42"/>
      <c r="J184" s="42"/>
      <c r="K184" s="42"/>
      <c r="L184" s="34"/>
      <c r="M184" s="34"/>
      <c r="N184" s="36">
        <f t="shared" si="41"/>
        <v>0</v>
      </c>
      <c r="O184" s="36">
        <f t="shared" si="42"/>
        <v>0</v>
      </c>
      <c r="P184" s="37">
        <f t="shared" si="35"/>
        <v>0</v>
      </c>
      <c r="Q184" s="37">
        <f t="shared" si="36"/>
        <v>0</v>
      </c>
      <c r="R184" s="38">
        <f t="shared" si="43"/>
        <v>0</v>
      </c>
      <c r="S184" s="38">
        <f t="shared" si="44"/>
        <v>0</v>
      </c>
      <c r="T184" s="39">
        <f>IF(OR(E184="QS",B184=""),0,
VLOOKUP($S184,附表3_火險100RP颱洪非比例層調整係數!$B:$AF,MATCH($D184&amp;"a",附表3_火險100RP颱洪非比例層調整係數!$1:$1,0)-1,FALSE)
-IF($R184-1&lt;=0,0,VLOOKUP($R184-1,附表3_火險100RP颱洪非比例層調整係數!$B:$AF,MATCH($D184&amp;"a",附表3_火險100RP颱洪非比例層調整係數!$1:$1,0)-1,FALSE))
-VLOOKUP($S184,附表3_火險100RP颱洪非比例層調整係數!$B:$AF,MATCH($D184,附表3_火險100RP颱洪非比例層調整係數!$1:$1,0)-1,FALSE)*(S184/100-M184/G184)*100
-VLOOKUP($R184,附表3_火險100RP颱洪非比例層調整係數!$B:$AF,MATCH($D184,附表3_火險100RP颱洪非比例層調整係數!$1:$1,0)-1,FALSE)*(1-(R184/100-L184/G184)*100)
)</f>
        <v>0</v>
      </c>
      <c r="U184" s="39">
        <f>IF(OR(E184="QS",B184=""),0,
IF(C184="F",VLOOKUP($S184,附表3_火險200RP颱洪非比例層調整係數!$B:$AF,MATCH($D184&amp;"a",附表3_火險200RP颱洪非比例層調整係數!$1:$1,0)-1,FALSE)
-IF($R184-1&lt;=0,0,VLOOKUP($R184-1,附表3_火險200RP颱洪非比例層調整係數!$B:$AF,MATCH($D184&amp;"a",附表3_火險200RP颱洪非比例層調整係數!$1:$1,0)-1,FALSE))
-VLOOKUP($S184,附表3_火險200RP颱洪非比例層調整係數!$B:$AF,MATCH($D184,附表3_火險200RP颱洪非比例層調整係數!$1:$1,0)-1,FALSE)*(S184/100-M184/G184)*100
-VLOOKUP($R184,附表3_火險200RP颱洪非比例層調整係數!$B:$AF,MATCH($D184,附表3_火險200RP颱洪非比例層調整係數!$1:$1,0)-1,FALSE)*(1-(R184/100-L184/G184)*100),
IF(C184="E1",VLOOKUP($S184,附表3_工程險200RP颱洪非比例層調整係數!$B$1:$AF$101,MATCH($D184&amp;"a",附表3_工程險200RP颱洪非比例層調整係數!$1:$1,0)-1,FALSE)
-IF($R184-1&lt;=0,0,VLOOKUP($R184-1,附表3_工程險200RP颱洪非比例層調整係數!$B$1:$AF$101,MATCH($D184&amp;"a",附表3_工程險200RP颱洪非比例層調整係數!$1:$1,0)-1,FALSE))
-VLOOKUP($S184,附表3_工程險200RP颱洪非比例層調整係數!$B$1:$AF$101,MATCH($D184,附表3_工程險200RP颱洪非比例層調整係數!$1:$1,0)-1,FALSE)*(S184/100-M184/G184)*100
-VLOOKUP($R184,附表3_工程險200RP颱洪非比例層調整係數!$B$1:$AF$101,MATCH($D184,附表3_工程險200RP颱洪非比例層調整係數!$1:$1,0)-1,FALSE)*(1-(R184/100-L184/G184)*100),
IF(C184="E2",VLOOKUP($S184,附表3_工程險200RP颱洪非比例層調整係數!$B$111:$AF$211,MATCH($D184&amp;"a",附表3_工程險200RP颱洪非比例層調整係數!$1:$1,0)-1,FALSE)
-IF($R184-1&lt;=0,0,VLOOKUP($R184-1,附表3_工程險200RP颱洪非比例層調整係數!$B$111:$AF$211,MATCH($D184&amp;"a",附表3_工程險200RP颱洪非比例層調整係數!$1:$1,0)-1,FALSE))
-VLOOKUP($S184,附表3_工程險200RP颱洪非比例層調整係數!$B$111:$AF$211,MATCH($D184,附表3_工程險200RP颱洪非比例層調整係數!$1:$1,0)-1,FALSE)*(S184/100-M184/G184)*100
-VLOOKUP($R184,附表3_工程險200RP颱洪非比例層調整係數!$B$111:$AF$211,MATCH($D184,附表3_工程險200RP颱洪非比例層調整係數!$1:$1,0)-1,FALSE)*(1-(R184/100-L184/G184)*100),0))))</f>
        <v>0</v>
      </c>
      <c r="V184" s="40">
        <f t="shared" si="37"/>
        <v>0</v>
      </c>
      <c r="W184" s="40">
        <f t="shared" si="38"/>
        <v>0</v>
      </c>
      <c r="X184" s="40">
        <f t="shared" si="39"/>
        <v>0</v>
      </c>
      <c r="Y184" s="40">
        <f t="shared" si="40"/>
        <v>0</v>
      </c>
    </row>
    <row r="185" spans="1:25" x14ac:dyDescent="0.25">
      <c r="A185" s="32" t="str">
        <f t="shared" si="34"/>
        <v/>
      </c>
      <c r="B185" s="33"/>
      <c r="C185" s="33"/>
      <c r="D185" s="33"/>
      <c r="E185" s="34"/>
      <c r="F185" s="34"/>
      <c r="G185" s="35"/>
      <c r="H185" s="42"/>
      <c r="I185" s="42"/>
      <c r="J185" s="42"/>
      <c r="K185" s="42"/>
      <c r="L185" s="34"/>
      <c r="M185" s="34"/>
      <c r="N185" s="36">
        <f t="shared" si="41"/>
        <v>0</v>
      </c>
      <c r="O185" s="36">
        <f t="shared" si="42"/>
        <v>0</v>
      </c>
      <c r="P185" s="37">
        <f t="shared" si="35"/>
        <v>0</v>
      </c>
      <c r="Q185" s="37">
        <f t="shared" si="36"/>
        <v>0</v>
      </c>
      <c r="R185" s="38">
        <f t="shared" si="43"/>
        <v>0</v>
      </c>
      <c r="S185" s="38">
        <f t="shared" si="44"/>
        <v>0</v>
      </c>
      <c r="T185" s="39">
        <f>IF(OR(E185="QS",B185=""),0,
VLOOKUP($S185,附表3_火險100RP颱洪非比例層調整係數!$B:$AF,MATCH($D185&amp;"a",附表3_火險100RP颱洪非比例層調整係數!$1:$1,0)-1,FALSE)
-IF($R185-1&lt;=0,0,VLOOKUP($R185-1,附表3_火險100RP颱洪非比例層調整係數!$B:$AF,MATCH($D185&amp;"a",附表3_火險100RP颱洪非比例層調整係數!$1:$1,0)-1,FALSE))
-VLOOKUP($S185,附表3_火險100RP颱洪非比例層調整係數!$B:$AF,MATCH($D185,附表3_火險100RP颱洪非比例層調整係數!$1:$1,0)-1,FALSE)*(S185/100-M185/G185)*100
-VLOOKUP($R185,附表3_火險100RP颱洪非比例層調整係數!$B:$AF,MATCH($D185,附表3_火險100RP颱洪非比例層調整係數!$1:$1,0)-1,FALSE)*(1-(R185/100-L185/G185)*100)
)</f>
        <v>0</v>
      </c>
      <c r="U185" s="39">
        <f>IF(OR(E185="QS",B185=""),0,
IF(C185="F",VLOOKUP($S185,附表3_火險200RP颱洪非比例層調整係數!$B:$AF,MATCH($D185&amp;"a",附表3_火險200RP颱洪非比例層調整係數!$1:$1,0)-1,FALSE)
-IF($R185-1&lt;=0,0,VLOOKUP($R185-1,附表3_火險200RP颱洪非比例層調整係數!$B:$AF,MATCH($D185&amp;"a",附表3_火險200RP颱洪非比例層調整係數!$1:$1,0)-1,FALSE))
-VLOOKUP($S185,附表3_火險200RP颱洪非比例層調整係數!$B:$AF,MATCH($D185,附表3_火險200RP颱洪非比例層調整係數!$1:$1,0)-1,FALSE)*(S185/100-M185/G185)*100
-VLOOKUP($R185,附表3_火險200RP颱洪非比例層調整係數!$B:$AF,MATCH($D185,附表3_火險200RP颱洪非比例層調整係數!$1:$1,0)-1,FALSE)*(1-(R185/100-L185/G185)*100),
IF(C185="E1",VLOOKUP($S185,附表3_工程險200RP颱洪非比例層調整係數!$B$1:$AF$101,MATCH($D185&amp;"a",附表3_工程險200RP颱洪非比例層調整係數!$1:$1,0)-1,FALSE)
-IF($R185-1&lt;=0,0,VLOOKUP($R185-1,附表3_工程險200RP颱洪非比例層調整係數!$B$1:$AF$101,MATCH($D185&amp;"a",附表3_工程險200RP颱洪非比例層調整係數!$1:$1,0)-1,FALSE))
-VLOOKUP($S185,附表3_工程險200RP颱洪非比例層調整係數!$B$1:$AF$101,MATCH($D185,附表3_工程險200RP颱洪非比例層調整係數!$1:$1,0)-1,FALSE)*(S185/100-M185/G185)*100
-VLOOKUP($R185,附表3_工程險200RP颱洪非比例層調整係數!$B$1:$AF$101,MATCH($D185,附表3_工程險200RP颱洪非比例層調整係數!$1:$1,0)-1,FALSE)*(1-(R185/100-L185/G185)*100),
IF(C185="E2",VLOOKUP($S185,附表3_工程險200RP颱洪非比例層調整係數!$B$111:$AF$211,MATCH($D185&amp;"a",附表3_工程險200RP颱洪非比例層調整係數!$1:$1,0)-1,FALSE)
-IF($R185-1&lt;=0,0,VLOOKUP($R185-1,附表3_工程險200RP颱洪非比例層調整係數!$B$111:$AF$211,MATCH($D185&amp;"a",附表3_工程險200RP颱洪非比例層調整係數!$1:$1,0)-1,FALSE))
-VLOOKUP($S185,附表3_工程險200RP颱洪非比例層調整係數!$B$111:$AF$211,MATCH($D185,附表3_工程險200RP颱洪非比例層調整係數!$1:$1,0)-1,FALSE)*(S185/100-M185/G185)*100
-VLOOKUP($R185,附表3_工程險200RP颱洪非比例層調整係數!$B$111:$AF$211,MATCH($D185,附表3_工程險200RP颱洪非比例層調整係數!$1:$1,0)-1,FALSE)*(1-(R185/100-L185/G185)*100),0))))</f>
        <v>0</v>
      </c>
      <c r="V185" s="40">
        <f t="shared" si="37"/>
        <v>0</v>
      </c>
      <c r="W185" s="40">
        <f t="shared" si="38"/>
        <v>0</v>
      </c>
      <c r="X185" s="40">
        <f t="shared" si="39"/>
        <v>0</v>
      </c>
      <c r="Y185" s="40">
        <f t="shared" si="40"/>
        <v>0</v>
      </c>
    </row>
    <row r="186" spans="1:25" x14ac:dyDescent="0.25">
      <c r="A186" s="32" t="str">
        <f t="shared" si="34"/>
        <v/>
      </c>
      <c r="B186" s="33"/>
      <c r="C186" s="33"/>
      <c r="D186" s="33"/>
      <c r="E186" s="34"/>
      <c r="F186" s="34"/>
      <c r="G186" s="35"/>
      <c r="H186" s="42"/>
      <c r="I186" s="42"/>
      <c r="J186" s="42"/>
      <c r="K186" s="42"/>
      <c r="L186" s="34"/>
      <c r="M186" s="34"/>
      <c r="N186" s="36">
        <f t="shared" si="41"/>
        <v>0</v>
      </c>
      <c r="O186" s="36">
        <f t="shared" si="42"/>
        <v>0</v>
      </c>
      <c r="P186" s="37">
        <f t="shared" si="35"/>
        <v>0</v>
      </c>
      <c r="Q186" s="37">
        <f t="shared" si="36"/>
        <v>0</v>
      </c>
      <c r="R186" s="38">
        <f t="shared" si="43"/>
        <v>0</v>
      </c>
      <c r="S186" s="38">
        <f t="shared" si="44"/>
        <v>0</v>
      </c>
      <c r="T186" s="39">
        <f>IF(OR(E186="QS",B186=""),0,
VLOOKUP($S186,附表3_火險100RP颱洪非比例層調整係數!$B:$AF,MATCH($D186&amp;"a",附表3_火險100RP颱洪非比例層調整係數!$1:$1,0)-1,FALSE)
-IF($R186-1&lt;=0,0,VLOOKUP($R186-1,附表3_火險100RP颱洪非比例層調整係數!$B:$AF,MATCH($D186&amp;"a",附表3_火險100RP颱洪非比例層調整係數!$1:$1,0)-1,FALSE))
-VLOOKUP($S186,附表3_火險100RP颱洪非比例層調整係數!$B:$AF,MATCH($D186,附表3_火險100RP颱洪非比例層調整係數!$1:$1,0)-1,FALSE)*(S186/100-M186/G186)*100
-VLOOKUP($R186,附表3_火險100RP颱洪非比例層調整係數!$B:$AF,MATCH($D186,附表3_火險100RP颱洪非比例層調整係數!$1:$1,0)-1,FALSE)*(1-(R186/100-L186/G186)*100)
)</f>
        <v>0</v>
      </c>
      <c r="U186" s="39">
        <f>IF(OR(E186="QS",B186=""),0,
IF(C186="F",VLOOKUP($S186,附表3_火險200RP颱洪非比例層調整係數!$B:$AF,MATCH($D186&amp;"a",附表3_火險200RP颱洪非比例層調整係數!$1:$1,0)-1,FALSE)
-IF($R186-1&lt;=0,0,VLOOKUP($R186-1,附表3_火險200RP颱洪非比例層調整係數!$B:$AF,MATCH($D186&amp;"a",附表3_火險200RP颱洪非比例層調整係數!$1:$1,0)-1,FALSE))
-VLOOKUP($S186,附表3_火險200RP颱洪非比例層調整係數!$B:$AF,MATCH($D186,附表3_火險200RP颱洪非比例層調整係數!$1:$1,0)-1,FALSE)*(S186/100-M186/G186)*100
-VLOOKUP($R186,附表3_火險200RP颱洪非比例層調整係數!$B:$AF,MATCH($D186,附表3_火險200RP颱洪非比例層調整係數!$1:$1,0)-1,FALSE)*(1-(R186/100-L186/G186)*100),
IF(C186="E1",VLOOKUP($S186,附表3_工程險200RP颱洪非比例層調整係數!$B$1:$AF$101,MATCH($D186&amp;"a",附表3_工程險200RP颱洪非比例層調整係數!$1:$1,0)-1,FALSE)
-IF($R186-1&lt;=0,0,VLOOKUP($R186-1,附表3_工程險200RP颱洪非比例層調整係數!$B$1:$AF$101,MATCH($D186&amp;"a",附表3_工程險200RP颱洪非比例層調整係數!$1:$1,0)-1,FALSE))
-VLOOKUP($S186,附表3_工程險200RP颱洪非比例層調整係數!$B$1:$AF$101,MATCH($D186,附表3_工程險200RP颱洪非比例層調整係數!$1:$1,0)-1,FALSE)*(S186/100-M186/G186)*100
-VLOOKUP($R186,附表3_工程險200RP颱洪非比例層調整係數!$B$1:$AF$101,MATCH($D186,附表3_工程險200RP颱洪非比例層調整係數!$1:$1,0)-1,FALSE)*(1-(R186/100-L186/G186)*100),
IF(C186="E2",VLOOKUP($S186,附表3_工程險200RP颱洪非比例層調整係數!$B$111:$AF$211,MATCH($D186&amp;"a",附表3_工程險200RP颱洪非比例層調整係數!$1:$1,0)-1,FALSE)
-IF($R186-1&lt;=0,0,VLOOKUP($R186-1,附表3_工程險200RP颱洪非比例層調整係數!$B$111:$AF$211,MATCH($D186&amp;"a",附表3_工程險200RP颱洪非比例層調整係數!$1:$1,0)-1,FALSE))
-VLOOKUP($S186,附表3_工程險200RP颱洪非比例層調整係數!$B$111:$AF$211,MATCH($D186,附表3_工程險200RP颱洪非比例層調整係數!$1:$1,0)-1,FALSE)*(S186/100-M186/G186)*100
-VLOOKUP($R186,附表3_工程險200RP颱洪非比例層調整係數!$B$111:$AF$211,MATCH($D186,附表3_工程險200RP颱洪非比例層調整係數!$1:$1,0)-1,FALSE)*(1-(R186/100-L186/G186)*100),0))))</f>
        <v>0</v>
      </c>
      <c r="V186" s="40">
        <f t="shared" si="37"/>
        <v>0</v>
      </c>
      <c r="W186" s="40">
        <f t="shared" si="38"/>
        <v>0</v>
      </c>
      <c r="X186" s="40">
        <f t="shared" si="39"/>
        <v>0</v>
      </c>
      <c r="Y186" s="40">
        <f t="shared" si="40"/>
        <v>0</v>
      </c>
    </row>
    <row r="187" spans="1:25" x14ac:dyDescent="0.25">
      <c r="A187" s="32" t="str">
        <f t="shared" si="34"/>
        <v/>
      </c>
      <c r="B187" s="33"/>
      <c r="C187" s="33"/>
      <c r="D187" s="33"/>
      <c r="E187" s="34"/>
      <c r="F187" s="34"/>
      <c r="G187" s="35"/>
      <c r="H187" s="42"/>
      <c r="I187" s="42"/>
      <c r="J187" s="42"/>
      <c r="K187" s="42"/>
      <c r="L187" s="34"/>
      <c r="M187" s="34"/>
      <c r="N187" s="36">
        <f t="shared" si="41"/>
        <v>0</v>
      </c>
      <c r="O187" s="36">
        <f t="shared" si="42"/>
        <v>0</v>
      </c>
      <c r="P187" s="37">
        <f t="shared" si="35"/>
        <v>0</v>
      </c>
      <c r="Q187" s="37">
        <f t="shared" si="36"/>
        <v>0</v>
      </c>
      <c r="R187" s="38">
        <f t="shared" si="43"/>
        <v>0</v>
      </c>
      <c r="S187" s="38">
        <f t="shared" si="44"/>
        <v>0</v>
      </c>
      <c r="T187" s="39">
        <f>IF(OR(E187="QS",B187=""),0,
VLOOKUP($S187,附表3_火險100RP颱洪非比例層調整係數!$B:$AF,MATCH($D187&amp;"a",附表3_火險100RP颱洪非比例層調整係數!$1:$1,0)-1,FALSE)
-IF($R187-1&lt;=0,0,VLOOKUP($R187-1,附表3_火險100RP颱洪非比例層調整係數!$B:$AF,MATCH($D187&amp;"a",附表3_火險100RP颱洪非比例層調整係數!$1:$1,0)-1,FALSE))
-VLOOKUP($S187,附表3_火險100RP颱洪非比例層調整係數!$B:$AF,MATCH($D187,附表3_火險100RP颱洪非比例層調整係數!$1:$1,0)-1,FALSE)*(S187/100-M187/G187)*100
-VLOOKUP($R187,附表3_火險100RP颱洪非比例層調整係數!$B:$AF,MATCH($D187,附表3_火險100RP颱洪非比例層調整係數!$1:$1,0)-1,FALSE)*(1-(R187/100-L187/G187)*100)
)</f>
        <v>0</v>
      </c>
      <c r="U187" s="39">
        <f>IF(OR(E187="QS",B187=""),0,
IF(C187="F",VLOOKUP($S187,附表3_火險200RP颱洪非比例層調整係數!$B:$AF,MATCH($D187&amp;"a",附表3_火險200RP颱洪非比例層調整係數!$1:$1,0)-1,FALSE)
-IF($R187-1&lt;=0,0,VLOOKUP($R187-1,附表3_火險200RP颱洪非比例層調整係數!$B:$AF,MATCH($D187&amp;"a",附表3_火險200RP颱洪非比例層調整係數!$1:$1,0)-1,FALSE))
-VLOOKUP($S187,附表3_火險200RP颱洪非比例層調整係數!$B:$AF,MATCH($D187,附表3_火險200RP颱洪非比例層調整係數!$1:$1,0)-1,FALSE)*(S187/100-M187/G187)*100
-VLOOKUP($R187,附表3_火險200RP颱洪非比例層調整係數!$B:$AF,MATCH($D187,附表3_火險200RP颱洪非比例層調整係數!$1:$1,0)-1,FALSE)*(1-(R187/100-L187/G187)*100),
IF(C187="E1",VLOOKUP($S187,附表3_工程險200RP颱洪非比例層調整係數!$B$1:$AF$101,MATCH($D187&amp;"a",附表3_工程險200RP颱洪非比例層調整係數!$1:$1,0)-1,FALSE)
-IF($R187-1&lt;=0,0,VLOOKUP($R187-1,附表3_工程險200RP颱洪非比例層調整係數!$B$1:$AF$101,MATCH($D187&amp;"a",附表3_工程險200RP颱洪非比例層調整係數!$1:$1,0)-1,FALSE))
-VLOOKUP($S187,附表3_工程險200RP颱洪非比例層調整係數!$B$1:$AF$101,MATCH($D187,附表3_工程險200RP颱洪非比例層調整係數!$1:$1,0)-1,FALSE)*(S187/100-M187/G187)*100
-VLOOKUP($R187,附表3_工程險200RP颱洪非比例層調整係數!$B$1:$AF$101,MATCH($D187,附表3_工程險200RP颱洪非比例層調整係數!$1:$1,0)-1,FALSE)*(1-(R187/100-L187/G187)*100),
IF(C187="E2",VLOOKUP($S187,附表3_工程險200RP颱洪非比例層調整係數!$B$111:$AF$211,MATCH($D187&amp;"a",附表3_工程險200RP颱洪非比例層調整係數!$1:$1,0)-1,FALSE)
-IF($R187-1&lt;=0,0,VLOOKUP($R187-1,附表3_工程險200RP颱洪非比例層調整係數!$B$111:$AF$211,MATCH($D187&amp;"a",附表3_工程險200RP颱洪非比例層調整係數!$1:$1,0)-1,FALSE))
-VLOOKUP($S187,附表3_工程險200RP颱洪非比例層調整係數!$B$111:$AF$211,MATCH($D187,附表3_工程險200RP颱洪非比例層調整係數!$1:$1,0)-1,FALSE)*(S187/100-M187/G187)*100
-VLOOKUP($R187,附表3_工程險200RP颱洪非比例層調整係數!$B$111:$AF$211,MATCH($D187,附表3_工程險200RP颱洪非比例層調整係數!$1:$1,0)-1,FALSE)*(1-(R187/100-L187/G187)*100),0))))</f>
        <v>0</v>
      </c>
      <c r="V187" s="40">
        <f t="shared" si="37"/>
        <v>0</v>
      </c>
      <c r="W187" s="40">
        <f t="shared" si="38"/>
        <v>0</v>
      </c>
      <c r="X187" s="40">
        <f t="shared" si="39"/>
        <v>0</v>
      </c>
      <c r="Y187" s="40">
        <f t="shared" si="40"/>
        <v>0</v>
      </c>
    </row>
    <row r="188" spans="1:25" x14ac:dyDescent="0.25">
      <c r="A188" s="32" t="str">
        <f t="shared" si="34"/>
        <v/>
      </c>
      <c r="B188" s="33"/>
      <c r="C188" s="33"/>
      <c r="D188" s="33"/>
      <c r="E188" s="34"/>
      <c r="F188" s="34"/>
      <c r="G188" s="35"/>
      <c r="H188" s="42"/>
      <c r="I188" s="42"/>
      <c r="J188" s="42"/>
      <c r="K188" s="42"/>
      <c r="L188" s="34"/>
      <c r="M188" s="34"/>
      <c r="N188" s="36">
        <f t="shared" si="41"/>
        <v>0</v>
      </c>
      <c r="O188" s="36">
        <f t="shared" si="42"/>
        <v>0</v>
      </c>
      <c r="P188" s="37">
        <f t="shared" si="35"/>
        <v>0</v>
      </c>
      <c r="Q188" s="37">
        <f t="shared" si="36"/>
        <v>0</v>
      </c>
      <c r="R188" s="38">
        <f t="shared" si="43"/>
        <v>0</v>
      </c>
      <c r="S188" s="38">
        <f t="shared" si="44"/>
        <v>0</v>
      </c>
      <c r="T188" s="39">
        <f>IF(OR(E188="QS",B188=""),0,
VLOOKUP($S188,附表3_火險100RP颱洪非比例層調整係數!$B:$AF,MATCH($D188&amp;"a",附表3_火險100RP颱洪非比例層調整係數!$1:$1,0)-1,FALSE)
-IF($R188-1&lt;=0,0,VLOOKUP($R188-1,附表3_火險100RP颱洪非比例層調整係數!$B:$AF,MATCH($D188&amp;"a",附表3_火險100RP颱洪非比例層調整係數!$1:$1,0)-1,FALSE))
-VLOOKUP($S188,附表3_火險100RP颱洪非比例層調整係數!$B:$AF,MATCH($D188,附表3_火險100RP颱洪非比例層調整係數!$1:$1,0)-1,FALSE)*(S188/100-M188/G188)*100
-VLOOKUP($R188,附表3_火險100RP颱洪非比例層調整係數!$B:$AF,MATCH($D188,附表3_火險100RP颱洪非比例層調整係數!$1:$1,0)-1,FALSE)*(1-(R188/100-L188/G188)*100)
)</f>
        <v>0</v>
      </c>
      <c r="U188" s="39">
        <f>IF(OR(E188="QS",B188=""),0,
IF(C188="F",VLOOKUP($S188,附表3_火險200RP颱洪非比例層調整係數!$B:$AF,MATCH($D188&amp;"a",附表3_火險200RP颱洪非比例層調整係數!$1:$1,0)-1,FALSE)
-IF($R188-1&lt;=0,0,VLOOKUP($R188-1,附表3_火險200RP颱洪非比例層調整係數!$B:$AF,MATCH($D188&amp;"a",附表3_火險200RP颱洪非比例層調整係數!$1:$1,0)-1,FALSE))
-VLOOKUP($S188,附表3_火險200RP颱洪非比例層調整係數!$B:$AF,MATCH($D188,附表3_火險200RP颱洪非比例層調整係數!$1:$1,0)-1,FALSE)*(S188/100-M188/G188)*100
-VLOOKUP($R188,附表3_火險200RP颱洪非比例層調整係數!$B:$AF,MATCH($D188,附表3_火險200RP颱洪非比例層調整係數!$1:$1,0)-1,FALSE)*(1-(R188/100-L188/G188)*100),
IF(C188="E1",VLOOKUP($S188,附表3_工程險200RP颱洪非比例層調整係數!$B$1:$AF$101,MATCH($D188&amp;"a",附表3_工程險200RP颱洪非比例層調整係數!$1:$1,0)-1,FALSE)
-IF($R188-1&lt;=0,0,VLOOKUP($R188-1,附表3_工程險200RP颱洪非比例層調整係數!$B$1:$AF$101,MATCH($D188&amp;"a",附表3_工程險200RP颱洪非比例層調整係數!$1:$1,0)-1,FALSE))
-VLOOKUP($S188,附表3_工程險200RP颱洪非比例層調整係數!$B$1:$AF$101,MATCH($D188,附表3_工程險200RP颱洪非比例層調整係數!$1:$1,0)-1,FALSE)*(S188/100-M188/G188)*100
-VLOOKUP($R188,附表3_工程險200RP颱洪非比例層調整係數!$B$1:$AF$101,MATCH($D188,附表3_工程險200RP颱洪非比例層調整係數!$1:$1,0)-1,FALSE)*(1-(R188/100-L188/G188)*100),
IF(C188="E2",VLOOKUP($S188,附表3_工程險200RP颱洪非比例層調整係數!$B$111:$AF$211,MATCH($D188&amp;"a",附表3_工程險200RP颱洪非比例層調整係數!$1:$1,0)-1,FALSE)
-IF($R188-1&lt;=0,0,VLOOKUP($R188-1,附表3_工程險200RP颱洪非比例層調整係數!$B$111:$AF$211,MATCH($D188&amp;"a",附表3_工程險200RP颱洪非比例層調整係數!$1:$1,0)-1,FALSE))
-VLOOKUP($S188,附表3_工程險200RP颱洪非比例層調整係數!$B$111:$AF$211,MATCH($D188,附表3_工程險200RP颱洪非比例層調整係數!$1:$1,0)-1,FALSE)*(S188/100-M188/G188)*100
-VLOOKUP($R188,附表3_工程險200RP颱洪非比例層調整係數!$B$111:$AF$211,MATCH($D188,附表3_工程險200RP颱洪非比例層調整係數!$1:$1,0)-1,FALSE)*(1-(R188/100-L188/G188)*100),0))))</f>
        <v>0</v>
      </c>
      <c r="V188" s="40">
        <f t="shared" si="37"/>
        <v>0</v>
      </c>
      <c r="W188" s="40">
        <f t="shared" si="38"/>
        <v>0</v>
      </c>
      <c r="X188" s="40">
        <f t="shared" si="39"/>
        <v>0</v>
      </c>
      <c r="Y188" s="40">
        <f t="shared" si="40"/>
        <v>0</v>
      </c>
    </row>
    <row r="189" spans="1:25" x14ac:dyDescent="0.25">
      <c r="A189" s="32" t="str">
        <f t="shared" si="34"/>
        <v/>
      </c>
      <c r="B189" s="33"/>
      <c r="C189" s="33"/>
      <c r="D189" s="33"/>
      <c r="E189" s="34"/>
      <c r="F189" s="34"/>
      <c r="G189" s="35"/>
      <c r="H189" s="42"/>
      <c r="I189" s="42"/>
      <c r="J189" s="42"/>
      <c r="K189" s="42"/>
      <c r="L189" s="34"/>
      <c r="M189" s="34"/>
      <c r="N189" s="36">
        <f t="shared" si="41"/>
        <v>0</v>
      </c>
      <c r="O189" s="36">
        <f t="shared" si="42"/>
        <v>0</v>
      </c>
      <c r="P189" s="37">
        <f t="shared" si="35"/>
        <v>0</v>
      </c>
      <c r="Q189" s="37">
        <f t="shared" si="36"/>
        <v>0</v>
      </c>
      <c r="R189" s="38">
        <f t="shared" si="43"/>
        <v>0</v>
      </c>
      <c r="S189" s="38">
        <f t="shared" si="44"/>
        <v>0</v>
      </c>
      <c r="T189" s="39">
        <f>IF(OR(E189="QS",B189=""),0,
VLOOKUP($S189,附表3_火險100RP颱洪非比例層調整係數!$B:$AF,MATCH($D189&amp;"a",附表3_火險100RP颱洪非比例層調整係數!$1:$1,0)-1,FALSE)
-IF($R189-1&lt;=0,0,VLOOKUP($R189-1,附表3_火險100RP颱洪非比例層調整係數!$B:$AF,MATCH($D189&amp;"a",附表3_火險100RP颱洪非比例層調整係數!$1:$1,0)-1,FALSE))
-VLOOKUP($S189,附表3_火險100RP颱洪非比例層調整係數!$B:$AF,MATCH($D189,附表3_火險100RP颱洪非比例層調整係數!$1:$1,0)-1,FALSE)*(S189/100-M189/G189)*100
-VLOOKUP($R189,附表3_火險100RP颱洪非比例層調整係數!$B:$AF,MATCH($D189,附表3_火險100RP颱洪非比例層調整係數!$1:$1,0)-1,FALSE)*(1-(R189/100-L189/G189)*100)
)</f>
        <v>0</v>
      </c>
      <c r="U189" s="39">
        <f>IF(OR(E189="QS",B189=""),0,
IF(C189="F",VLOOKUP($S189,附表3_火險200RP颱洪非比例層調整係數!$B:$AF,MATCH($D189&amp;"a",附表3_火險200RP颱洪非比例層調整係數!$1:$1,0)-1,FALSE)
-IF($R189-1&lt;=0,0,VLOOKUP($R189-1,附表3_火險200RP颱洪非比例層調整係數!$B:$AF,MATCH($D189&amp;"a",附表3_火險200RP颱洪非比例層調整係數!$1:$1,0)-1,FALSE))
-VLOOKUP($S189,附表3_火險200RP颱洪非比例層調整係數!$B:$AF,MATCH($D189,附表3_火險200RP颱洪非比例層調整係數!$1:$1,0)-1,FALSE)*(S189/100-M189/G189)*100
-VLOOKUP($R189,附表3_火險200RP颱洪非比例層調整係數!$B:$AF,MATCH($D189,附表3_火險200RP颱洪非比例層調整係數!$1:$1,0)-1,FALSE)*(1-(R189/100-L189/G189)*100),
IF(C189="E1",VLOOKUP($S189,附表3_工程險200RP颱洪非比例層調整係數!$B$1:$AF$101,MATCH($D189&amp;"a",附表3_工程險200RP颱洪非比例層調整係數!$1:$1,0)-1,FALSE)
-IF($R189-1&lt;=0,0,VLOOKUP($R189-1,附表3_工程險200RP颱洪非比例層調整係數!$B$1:$AF$101,MATCH($D189&amp;"a",附表3_工程險200RP颱洪非比例層調整係數!$1:$1,0)-1,FALSE))
-VLOOKUP($S189,附表3_工程險200RP颱洪非比例層調整係數!$B$1:$AF$101,MATCH($D189,附表3_工程險200RP颱洪非比例層調整係數!$1:$1,0)-1,FALSE)*(S189/100-M189/G189)*100
-VLOOKUP($R189,附表3_工程險200RP颱洪非比例層調整係數!$B$1:$AF$101,MATCH($D189,附表3_工程險200RP颱洪非比例層調整係數!$1:$1,0)-1,FALSE)*(1-(R189/100-L189/G189)*100),
IF(C189="E2",VLOOKUP($S189,附表3_工程險200RP颱洪非比例層調整係數!$B$111:$AF$211,MATCH($D189&amp;"a",附表3_工程險200RP颱洪非比例層調整係數!$1:$1,0)-1,FALSE)
-IF($R189-1&lt;=0,0,VLOOKUP($R189-1,附表3_工程險200RP颱洪非比例層調整係數!$B$111:$AF$211,MATCH($D189&amp;"a",附表3_工程險200RP颱洪非比例層調整係數!$1:$1,0)-1,FALSE))
-VLOOKUP($S189,附表3_工程險200RP颱洪非比例層調整係數!$B$111:$AF$211,MATCH($D189,附表3_工程險200RP颱洪非比例層調整係數!$1:$1,0)-1,FALSE)*(S189/100-M189/G189)*100
-VLOOKUP($R189,附表3_工程險200RP颱洪非比例層調整係數!$B$111:$AF$211,MATCH($D189,附表3_工程險200RP颱洪非比例層調整係數!$1:$1,0)-1,FALSE)*(1-(R189/100-L189/G189)*100),0))))</f>
        <v>0</v>
      </c>
      <c r="V189" s="40">
        <f t="shared" si="37"/>
        <v>0</v>
      </c>
      <c r="W189" s="40">
        <f t="shared" si="38"/>
        <v>0</v>
      </c>
      <c r="X189" s="40">
        <f t="shared" si="39"/>
        <v>0</v>
      </c>
      <c r="Y189" s="40">
        <f t="shared" si="40"/>
        <v>0</v>
      </c>
    </row>
    <row r="190" spans="1:25" x14ac:dyDescent="0.25">
      <c r="A190" s="32" t="str">
        <f t="shared" si="34"/>
        <v/>
      </c>
      <c r="B190" s="33"/>
      <c r="C190" s="33"/>
      <c r="D190" s="33"/>
      <c r="E190" s="34"/>
      <c r="F190" s="34"/>
      <c r="G190" s="35"/>
      <c r="H190" s="42"/>
      <c r="I190" s="42"/>
      <c r="J190" s="42"/>
      <c r="K190" s="42"/>
      <c r="L190" s="34"/>
      <c r="M190" s="34"/>
      <c r="N190" s="36">
        <f t="shared" si="41"/>
        <v>0</v>
      </c>
      <c r="O190" s="36">
        <f t="shared" si="42"/>
        <v>0</v>
      </c>
      <c r="P190" s="37">
        <f t="shared" si="35"/>
        <v>0</v>
      </c>
      <c r="Q190" s="37">
        <f t="shared" si="36"/>
        <v>0</v>
      </c>
      <c r="R190" s="38">
        <f t="shared" si="43"/>
        <v>0</v>
      </c>
      <c r="S190" s="38">
        <f t="shared" si="44"/>
        <v>0</v>
      </c>
      <c r="T190" s="39">
        <f>IF(OR(E190="QS",B190=""),0,
VLOOKUP($S190,附表3_火險100RP颱洪非比例層調整係數!$B:$AF,MATCH($D190&amp;"a",附表3_火險100RP颱洪非比例層調整係數!$1:$1,0)-1,FALSE)
-IF($R190-1&lt;=0,0,VLOOKUP($R190-1,附表3_火險100RP颱洪非比例層調整係數!$B:$AF,MATCH($D190&amp;"a",附表3_火險100RP颱洪非比例層調整係數!$1:$1,0)-1,FALSE))
-VLOOKUP($S190,附表3_火險100RP颱洪非比例層調整係數!$B:$AF,MATCH($D190,附表3_火險100RP颱洪非比例層調整係數!$1:$1,0)-1,FALSE)*(S190/100-M190/G190)*100
-VLOOKUP($R190,附表3_火險100RP颱洪非比例層調整係數!$B:$AF,MATCH($D190,附表3_火險100RP颱洪非比例層調整係數!$1:$1,0)-1,FALSE)*(1-(R190/100-L190/G190)*100)
)</f>
        <v>0</v>
      </c>
      <c r="U190" s="39">
        <f>IF(OR(E190="QS",B190=""),0,
IF(C190="F",VLOOKUP($S190,附表3_火險200RP颱洪非比例層調整係數!$B:$AF,MATCH($D190&amp;"a",附表3_火險200RP颱洪非比例層調整係數!$1:$1,0)-1,FALSE)
-IF($R190-1&lt;=0,0,VLOOKUP($R190-1,附表3_火險200RP颱洪非比例層調整係數!$B:$AF,MATCH($D190&amp;"a",附表3_火險200RP颱洪非比例層調整係數!$1:$1,0)-1,FALSE))
-VLOOKUP($S190,附表3_火險200RP颱洪非比例層調整係數!$B:$AF,MATCH($D190,附表3_火險200RP颱洪非比例層調整係數!$1:$1,0)-1,FALSE)*(S190/100-M190/G190)*100
-VLOOKUP($R190,附表3_火險200RP颱洪非比例層調整係數!$B:$AF,MATCH($D190,附表3_火險200RP颱洪非比例層調整係數!$1:$1,0)-1,FALSE)*(1-(R190/100-L190/G190)*100),
IF(C190="E1",VLOOKUP($S190,附表3_工程險200RP颱洪非比例層調整係數!$B$1:$AF$101,MATCH($D190&amp;"a",附表3_工程險200RP颱洪非比例層調整係數!$1:$1,0)-1,FALSE)
-IF($R190-1&lt;=0,0,VLOOKUP($R190-1,附表3_工程險200RP颱洪非比例層調整係數!$B$1:$AF$101,MATCH($D190&amp;"a",附表3_工程險200RP颱洪非比例層調整係數!$1:$1,0)-1,FALSE))
-VLOOKUP($S190,附表3_工程險200RP颱洪非比例層調整係數!$B$1:$AF$101,MATCH($D190,附表3_工程險200RP颱洪非比例層調整係數!$1:$1,0)-1,FALSE)*(S190/100-M190/G190)*100
-VLOOKUP($R190,附表3_工程險200RP颱洪非比例層調整係數!$B$1:$AF$101,MATCH($D190,附表3_工程險200RP颱洪非比例層調整係數!$1:$1,0)-1,FALSE)*(1-(R190/100-L190/G190)*100),
IF(C190="E2",VLOOKUP($S190,附表3_工程險200RP颱洪非比例層調整係數!$B$111:$AF$211,MATCH($D190&amp;"a",附表3_工程險200RP颱洪非比例層調整係數!$1:$1,0)-1,FALSE)
-IF($R190-1&lt;=0,0,VLOOKUP($R190-1,附表3_工程險200RP颱洪非比例層調整係數!$B$111:$AF$211,MATCH($D190&amp;"a",附表3_工程險200RP颱洪非比例層調整係數!$1:$1,0)-1,FALSE))
-VLOOKUP($S190,附表3_工程險200RP颱洪非比例層調整係數!$B$111:$AF$211,MATCH($D190,附表3_工程險200RP颱洪非比例層調整係數!$1:$1,0)-1,FALSE)*(S190/100-M190/G190)*100
-VLOOKUP($R190,附表3_工程險200RP颱洪非比例層調整係數!$B$111:$AF$211,MATCH($D190,附表3_工程險200RP颱洪非比例層調整係數!$1:$1,0)-1,FALSE)*(1-(R190/100-L190/G190)*100),0))))</f>
        <v>0</v>
      </c>
      <c r="V190" s="40">
        <f t="shared" si="37"/>
        <v>0</v>
      </c>
      <c r="W190" s="40">
        <f t="shared" si="38"/>
        <v>0</v>
      </c>
      <c r="X190" s="40">
        <f t="shared" si="39"/>
        <v>0</v>
      </c>
      <c r="Y190" s="40">
        <f t="shared" si="40"/>
        <v>0</v>
      </c>
    </row>
    <row r="191" spans="1:25" x14ac:dyDescent="0.25">
      <c r="A191" s="32" t="str">
        <f t="shared" si="34"/>
        <v/>
      </c>
      <c r="B191" s="33"/>
      <c r="C191" s="33"/>
      <c r="D191" s="33"/>
      <c r="E191" s="34"/>
      <c r="F191" s="34"/>
      <c r="G191" s="35"/>
      <c r="H191" s="42"/>
      <c r="I191" s="42"/>
      <c r="J191" s="42"/>
      <c r="K191" s="42"/>
      <c r="L191" s="34"/>
      <c r="M191" s="34"/>
      <c r="N191" s="36">
        <f t="shared" si="41"/>
        <v>0</v>
      </c>
      <c r="O191" s="36">
        <f t="shared" si="42"/>
        <v>0</v>
      </c>
      <c r="P191" s="37">
        <f t="shared" si="35"/>
        <v>0</v>
      </c>
      <c r="Q191" s="37">
        <f t="shared" si="36"/>
        <v>0</v>
      </c>
      <c r="R191" s="38">
        <f t="shared" si="43"/>
        <v>0</v>
      </c>
      <c r="S191" s="38">
        <f t="shared" si="44"/>
        <v>0</v>
      </c>
      <c r="T191" s="39">
        <f>IF(OR(E191="QS",B191=""),0,
VLOOKUP($S191,附表3_火險100RP颱洪非比例層調整係數!$B:$AF,MATCH($D191&amp;"a",附表3_火險100RP颱洪非比例層調整係數!$1:$1,0)-1,FALSE)
-IF($R191-1&lt;=0,0,VLOOKUP($R191-1,附表3_火險100RP颱洪非比例層調整係數!$B:$AF,MATCH($D191&amp;"a",附表3_火險100RP颱洪非比例層調整係數!$1:$1,0)-1,FALSE))
-VLOOKUP($S191,附表3_火險100RP颱洪非比例層調整係數!$B:$AF,MATCH($D191,附表3_火險100RP颱洪非比例層調整係數!$1:$1,0)-1,FALSE)*(S191/100-M191/G191)*100
-VLOOKUP($R191,附表3_火險100RP颱洪非比例層調整係數!$B:$AF,MATCH($D191,附表3_火險100RP颱洪非比例層調整係數!$1:$1,0)-1,FALSE)*(1-(R191/100-L191/G191)*100)
)</f>
        <v>0</v>
      </c>
      <c r="U191" s="39">
        <f>IF(OR(E191="QS",B191=""),0,
IF(C191="F",VLOOKUP($S191,附表3_火險200RP颱洪非比例層調整係數!$B:$AF,MATCH($D191&amp;"a",附表3_火險200RP颱洪非比例層調整係數!$1:$1,0)-1,FALSE)
-IF($R191-1&lt;=0,0,VLOOKUP($R191-1,附表3_火險200RP颱洪非比例層調整係數!$B:$AF,MATCH($D191&amp;"a",附表3_火險200RP颱洪非比例層調整係數!$1:$1,0)-1,FALSE))
-VLOOKUP($S191,附表3_火險200RP颱洪非比例層調整係數!$B:$AF,MATCH($D191,附表3_火險200RP颱洪非比例層調整係數!$1:$1,0)-1,FALSE)*(S191/100-M191/G191)*100
-VLOOKUP($R191,附表3_火險200RP颱洪非比例層調整係數!$B:$AF,MATCH($D191,附表3_火險200RP颱洪非比例層調整係數!$1:$1,0)-1,FALSE)*(1-(R191/100-L191/G191)*100),
IF(C191="E1",VLOOKUP($S191,附表3_工程險200RP颱洪非比例層調整係數!$B$1:$AF$101,MATCH($D191&amp;"a",附表3_工程險200RP颱洪非比例層調整係數!$1:$1,0)-1,FALSE)
-IF($R191-1&lt;=0,0,VLOOKUP($R191-1,附表3_工程險200RP颱洪非比例層調整係數!$B$1:$AF$101,MATCH($D191&amp;"a",附表3_工程險200RP颱洪非比例層調整係數!$1:$1,0)-1,FALSE))
-VLOOKUP($S191,附表3_工程險200RP颱洪非比例層調整係數!$B$1:$AF$101,MATCH($D191,附表3_工程險200RP颱洪非比例層調整係數!$1:$1,0)-1,FALSE)*(S191/100-M191/G191)*100
-VLOOKUP($R191,附表3_工程險200RP颱洪非比例層調整係數!$B$1:$AF$101,MATCH($D191,附表3_工程險200RP颱洪非比例層調整係數!$1:$1,0)-1,FALSE)*(1-(R191/100-L191/G191)*100),
IF(C191="E2",VLOOKUP($S191,附表3_工程險200RP颱洪非比例層調整係數!$B$111:$AF$211,MATCH($D191&amp;"a",附表3_工程險200RP颱洪非比例層調整係數!$1:$1,0)-1,FALSE)
-IF($R191-1&lt;=0,0,VLOOKUP($R191-1,附表3_工程險200RP颱洪非比例層調整係數!$B$111:$AF$211,MATCH($D191&amp;"a",附表3_工程險200RP颱洪非比例層調整係數!$1:$1,0)-1,FALSE))
-VLOOKUP($S191,附表3_工程險200RP颱洪非比例層調整係數!$B$111:$AF$211,MATCH($D191,附表3_工程險200RP颱洪非比例層調整係數!$1:$1,0)-1,FALSE)*(S191/100-M191/G191)*100
-VLOOKUP($R191,附表3_工程險200RP颱洪非比例層調整係數!$B$111:$AF$211,MATCH($D191,附表3_工程險200RP颱洪非比例層調整係數!$1:$1,0)-1,FALSE)*(1-(R191/100-L191/G191)*100),0))))</f>
        <v>0</v>
      </c>
      <c r="V191" s="40">
        <f t="shared" si="37"/>
        <v>0</v>
      </c>
      <c r="W191" s="40">
        <f t="shared" si="38"/>
        <v>0</v>
      </c>
      <c r="X191" s="40">
        <f t="shared" si="39"/>
        <v>0</v>
      </c>
      <c r="Y191" s="40">
        <f t="shared" si="40"/>
        <v>0</v>
      </c>
    </row>
    <row r="192" spans="1:25" x14ac:dyDescent="0.25">
      <c r="A192" s="32" t="str">
        <f t="shared" si="34"/>
        <v/>
      </c>
      <c r="B192" s="33"/>
      <c r="C192" s="33"/>
      <c r="D192" s="33"/>
      <c r="E192" s="34"/>
      <c r="F192" s="34"/>
      <c r="G192" s="35"/>
      <c r="H192" s="42"/>
      <c r="I192" s="42"/>
      <c r="J192" s="42"/>
      <c r="K192" s="42"/>
      <c r="L192" s="34"/>
      <c r="M192" s="34"/>
      <c r="N192" s="36">
        <f t="shared" si="41"/>
        <v>0</v>
      </c>
      <c r="O192" s="36">
        <f t="shared" si="42"/>
        <v>0</v>
      </c>
      <c r="P192" s="37">
        <f t="shared" si="35"/>
        <v>0</v>
      </c>
      <c r="Q192" s="37">
        <f t="shared" si="36"/>
        <v>0</v>
      </c>
      <c r="R192" s="38">
        <f t="shared" si="43"/>
        <v>0</v>
      </c>
      <c r="S192" s="38">
        <f t="shared" si="44"/>
        <v>0</v>
      </c>
      <c r="T192" s="39">
        <f>IF(OR(E192="QS",B192=""),0,
VLOOKUP($S192,附表3_火險100RP颱洪非比例層調整係數!$B:$AF,MATCH($D192&amp;"a",附表3_火險100RP颱洪非比例層調整係數!$1:$1,0)-1,FALSE)
-IF($R192-1&lt;=0,0,VLOOKUP($R192-1,附表3_火險100RP颱洪非比例層調整係數!$B:$AF,MATCH($D192&amp;"a",附表3_火險100RP颱洪非比例層調整係數!$1:$1,0)-1,FALSE))
-VLOOKUP($S192,附表3_火險100RP颱洪非比例層調整係數!$B:$AF,MATCH($D192,附表3_火險100RP颱洪非比例層調整係數!$1:$1,0)-1,FALSE)*(S192/100-M192/G192)*100
-VLOOKUP($R192,附表3_火險100RP颱洪非比例層調整係數!$B:$AF,MATCH($D192,附表3_火險100RP颱洪非比例層調整係數!$1:$1,0)-1,FALSE)*(1-(R192/100-L192/G192)*100)
)</f>
        <v>0</v>
      </c>
      <c r="U192" s="39">
        <f>IF(OR(E192="QS",B192=""),0,
IF(C192="F",VLOOKUP($S192,附表3_火險200RP颱洪非比例層調整係數!$B:$AF,MATCH($D192&amp;"a",附表3_火險200RP颱洪非比例層調整係數!$1:$1,0)-1,FALSE)
-IF($R192-1&lt;=0,0,VLOOKUP($R192-1,附表3_火險200RP颱洪非比例層調整係數!$B:$AF,MATCH($D192&amp;"a",附表3_火險200RP颱洪非比例層調整係數!$1:$1,0)-1,FALSE))
-VLOOKUP($S192,附表3_火險200RP颱洪非比例層調整係數!$B:$AF,MATCH($D192,附表3_火險200RP颱洪非比例層調整係數!$1:$1,0)-1,FALSE)*(S192/100-M192/G192)*100
-VLOOKUP($R192,附表3_火險200RP颱洪非比例層調整係數!$B:$AF,MATCH($D192,附表3_火險200RP颱洪非比例層調整係數!$1:$1,0)-1,FALSE)*(1-(R192/100-L192/G192)*100),
IF(C192="E1",VLOOKUP($S192,附表3_工程險200RP颱洪非比例層調整係數!$B$1:$AF$101,MATCH($D192&amp;"a",附表3_工程險200RP颱洪非比例層調整係數!$1:$1,0)-1,FALSE)
-IF($R192-1&lt;=0,0,VLOOKUP($R192-1,附表3_工程險200RP颱洪非比例層調整係數!$B$1:$AF$101,MATCH($D192&amp;"a",附表3_工程險200RP颱洪非比例層調整係數!$1:$1,0)-1,FALSE))
-VLOOKUP($S192,附表3_工程險200RP颱洪非比例層調整係數!$B$1:$AF$101,MATCH($D192,附表3_工程險200RP颱洪非比例層調整係數!$1:$1,0)-1,FALSE)*(S192/100-M192/G192)*100
-VLOOKUP($R192,附表3_工程險200RP颱洪非比例層調整係數!$B$1:$AF$101,MATCH($D192,附表3_工程險200RP颱洪非比例層調整係數!$1:$1,0)-1,FALSE)*(1-(R192/100-L192/G192)*100),
IF(C192="E2",VLOOKUP($S192,附表3_工程險200RP颱洪非比例層調整係數!$B$111:$AF$211,MATCH($D192&amp;"a",附表3_工程險200RP颱洪非比例層調整係數!$1:$1,0)-1,FALSE)
-IF($R192-1&lt;=0,0,VLOOKUP($R192-1,附表3_工程險200RP颱洪非比例層調整係數!$B$111:$AF$211,MATCH($D192&amp;"a",附表3_工程險200RP颱洪非比例層調整係數!$1:$1,0)-1,FALSE))
-VLOOKUP($S192,附表3_工程險200RP颱洪非比例層調整係數!$B$111:$AF$211,MATCH($D192,附表3_工程險200RP颱洪非比例層調整係數!$1:$1,0)-1,FALSE)*(S192/100-M192/G192)*100
-VLOOKUP($R192,附表3_工程險200RP颱洪非比例層調整係數!$B$111:$AF$211,MATCH($D192,附表3_工程險200RP颱洪非比例層調整係數!$1:$1,0)-1,FALSE)*(1-(R192/100-L192/G192)*100),0))))</f>
        <v>0</v>
      </c>
      <c r="V192" s="40">
        <f t="shared" si="37"/>
        <v>0</v>
      </c>
      <c r="W192" s="40">
        <f t="shared" si="38"/>
        <v>0</v>
      </c>
      <c r="X192" s="40">
        <f t="shared" si="39"/>
        <v>0</v>
      </c>
      <c r="Y192" s="40">
        <f t="shared" si="40"/>
        <v>0</v>
      </c>
    </row>
    <row r="193" spans="1:25" x14ac:dyDescent="0.25">
      <c r="A193" s="32" t="str">
        <f t="shared" si="34"/>
        <v/>
      </c>
      <c r="B193" s="33"/>
      <c r="C193" s="33"/>
      <c r="D193" s="33"/>
      <c r="E193" s="34"/>
      <c r="F193" s="34"/>
      <c r="G193" s="35"/>
      <c r="H193" s="42"/>
      <c r="I193" s="42"/>
      <c r="J193" s="42"/>
      <c r="K193" s="42"/>
      <c r="L193" s="34"/>
      <c r="M193" s="34"/>
      <c r="N193" s="36">
        <f t="shared" si="41"/>
        <v>0</v>
      </c>
      <c r="O193" s="36">
        <f t="shared" si="42"/>
        <v>0</v>
      </c>
      <c r="P193" s="37">
        <f t="shared" si="35"/>
        <v>0</v>
      </c>
      <c r="Q193" s="37">
        <f t="shared" si="36"/>
        <v>0</v>
      </c>
      <c r="R193" s="38">
        <f t="shared" si="43"/>
        <v>0</v>
      </c>
      <c r="S193" s="38">
        <f t="shared" si="44"/>
        <v>0</v>
      </c>
      <c r="T193" s="39">
        <f>IF(OR(E193="QS",B193=""),0,
VLOOKUP($S193,附表3_火險100RP颱洪非比例層調整係數!$B:$AF,MATCH($D193&amp;"a",附表3_火險100RP颱洪非比例層調整係數!$1:$1,0)-1,FALSE)
-IF($R193-1&lt;=0,0,VLOOKUP($R193-1,附表3_火險100RP颱洪非比例層調整係數!$B:$AF,MATCH($D193&amp;"a",附表3_火險100RP颱洪非比例層調整係數!$1:$1,0)-1,FALSE))
-VLOOKUP($S193,附表3_火險100RP颱洪非比例層調整係數!$B:$AF,MATCH($D193,附表3_火險100RP颱洪非比例層調整係數!$1:$1,0)-1,FALSE)*(S193/100-M193/G193)*100
-VLOOKUP($R193,附表3_火險100RP颱洪非比例層調整係數!$B:$AF,MATCH($D193,附表3_火險100RP颱洪非比例層調整係數!$1:$1,0)-1,FALSE)*(1-(R193/100-L193/G193)*100)
)</f>
        <v>0</v>
      </c>
      <c r="U193" s="39">
        <f>IF(OR(E193="QS",B193=""),0,
IF(C193="F",VLOOKUP($S193,附表3_火險200RP颱洪非比例層調整係數!$B:$AF,MATCH($D193&amp;"a",附表3_火險200RP颱洪非比例層調整係數!$1:$1,0)-1,FALSE)
-IF($R193-1&lt;=0,0,VLOOKUP($R193-1,附表3_火險200RP颱洪非比例層調整係數!$B:$AF,MATCH($D193&amp;"a",附表3_火險200RP颱洪非比例層調整係數!$1:$1,0)-1,FALSE))
-VLOOKUP($S193,附表3_火險200RP颱洪非比例層調整係數!$B:$AF,MATCH($D193,附表3_火險200RP颱洪非比例層調整係數!$1:$1,0)-1,FALSE)*(S193/100-M193/G193)*100
-VLOOKUP($R193,附表3_火險200RP颱洪非比例層調整係數!$B:$AF,MATCH($D193,附表3_火險200RP颱洪非比例層調整係數!$1:$1,0)-1,FALSE)*(1-(R193/100-L193/G193)*100),
IF(C193="E1",VLOOKUP($S193,附表3_工程險200RP颱洪非比例層調整係數!$B$1:$AF$101,MATCH($D193&amp;"a",附表3_工程險200RP颱洪非比例層調整係數!$1:$1,0)-1,FALSE)
-IF($R193-1&lt;=0,0,VLOOKUP($R193-1,附表3_工程險200RP颱洪非比例層調整係數!$B$1:$AF$101,MATCH($D193&amp;"a",附表3_工程險200RP颱洪非比例層調整係數!$1:$1,0)-1,FALSE))
-VLOOKUP($S193,附表3_工程險200RP颱洪非比例層調整係數!$B$1:$AF$101,MATCH($D193,附表3_工程險200RP颱洪非比例層調整係數!$1:$1,0)-1,FALSE)*(S193/100-M193/G193)*100
-VLOOKUP($R193,附表3_工程險200RP颱洪非比例層調整係數!$B$1:$AF$101,MATCH($D193,附表3_工程險200RP颱洪非比例層調整係數!$1:$1,0)-1,FALSE)*(1-(R193/100-L193/G193)*100),
IF(C193="E2",VLOOKUP($S193,附表3_工程險200RP颱洪非比例層調整係數!$B$111:$AF$211,MATCH($D193&amp;"a",附表3_工程險200RP颱洪非比例層調整係數!$1:$1,0)-1,FALSE)
-IF($R193-1&lt;=0,0,VLOOKUP($R193-1,附表3_工程險200RP颱洪非比例層調整係數!$B$111:$AF$211,MATCH($D193&amp;"a",附表3_工程險200RP颱洪非比例層調整係數!$1:$1,0)-1,FALSE))
-VLOOKUP($S193,附表3_工程險200RP颱洪非比例層調整係數!$B$111:$AF$211,MATCH($D193,附表3_工程險200RP颱洪非比例層調整係數!$1:$1,0)-1,FALSE)*(S193/100-M193/G193)*100
-VLOOKUP($R193,附表3_工程險200RP颱洪非比例層調整係數!$B$111:$AF$211,MATCH($D193,附表3_工程險200RP颱洪非比例層調整係數!$1:$1,0)-1,FALSE)*(1-(R193/100-L193/G193)*100),0))))</f>
        <v>0</v>
      </c>
      <c r="V193" s="40">
        <f t="shared" si="37"/>
        <v>0</v>
      </c>
      <c r="W193" s="40">
        <f t="shared" si="38"/>
        <v>0</v>
      </c>
      <c r="X193" s="40">
        <f t="shared" si="39"/>
        <v>0</v>
      </c>
      <c r="Y193" s="40">
        <f t="shared" si="40"/>
        <v>0</v>
      </c>
    </row>
    <row r="194" spans="1:25" x14ac:dyDescent="0.25">
      <c r="A194" s="32" t="str">
        <f t="shared" si="34"/>
        <v/>
      </c>
      <c r="B194" s="33"/>
      <c r="C194" s="33"/>
      <c r="D194" s="33"/>
      <c r="E194" s="34"/>
      <c r="F194" s="34"/>
      <c r="G194" s="35"/>
      <c r="H194" s="42"/>
      <c r="I194" s="42"/>
      <c r="J194" s="42"/>
      <c r="K194" s="42"/>
      <c r="L194" s="34"/>
      <c r="M194" s="34"/>
      <c r="N194" s="36">
        <f t="shared" si="41"/>
        <v>0</v>
      </c>
      <c r="O194" s="36">
        <f t="shared" si="42"/>
        <v>0</v>
      </c>
      <c r="P194" s="37">
        <f t="shared" si="35"/>
        <v>0</v>
      </c>
      <c r="Q194" s="37">
        <f t="shared" si="36"/>
        <v>0</v>
      </c>
      <c r="R194" s="38">
        <f t="shared" si="43"/>
        <v>0</v>
      </c>
      <c r="S194" s="38">
        <f t="shared" si="44"/>
        <v>0</v>
      </c>
      <c r="T194" s="39">
        <f>IF(OR(E194="QS",B194=""),0,
VLOOKUP($S194,附表3_火險100RP颱洪非比例層調整係數!$B:$AF,MATCH($D194&amp;"a",附表3_火險100RP颱洪非比例層調整係數!$1:$1,0)-1,FALSE)
-IF($R194-1&lt;=0,0,VLOOKUP($R194-1,附表3_火險100RP颱洪非比例層調整係數!$B:$AF,MATCH($D194&amp;"a",附表3_火險100RP颱洪非比例層調整係數!$1:$1,0)-1,FALSE))
-VLOOKUP($S194,附表3_火險100RP颱洪非比例層調整係數!$B:$AF,MATCH($D194,附表3_火險100RP颱洪非比例層調整係數!$1:$1,0)-1,FALSE)*(S194/100-M194/G194)*100
-VLOOKUP($R194,附表3_火險100RP颱洪非比例層調整係數!$B:$AF,MATCH($D194,附表3_火險100RP颱洪非比例層調整係數!$1:$1,0)-1,FALSE)*(1-(R194/100-L194/G194)*100)
)</f>
        <v>0</v>
      </c>
      <c r="U194" s="39">
        <f>IF(OR(E194="QS",B194=""),0,
IF(C194="F",VLOOKUP($S194,附表3_火險200RP颱洪非比例層調整係數!$B:$AF,MATCH($D194&amp;"a",附表3_火險200RP颱洪非比例層調整係數!$1:$1,0)-1,FALSE)
-IF($R194-1&lt;=0,0,VLOOKUP($R194-1,附表3_火險200RP颱洪非比例層調整係數!$B:$AF,MATCH($D194&amp;"a",附表3_火險200RP颱洪非比例層調整係數!$1:$1,0)-1,FALSE))
-VLOOKUP($S194,附表3_火險200RP颱洪非比例層調整係數!$B:$AF,MATCH($D194,附表3_火險200RP颱洪非比例層調整係數!$1:$1,0)-1,FALSE)*(S194/100-M194/G194)*100
-VLOOKUP($R194,附表3_火險200RP颱洪非比例層調整係數!$B:$AF,MATCH($D194,附表3_火險200RP颱洪非比例層調整係數!$1:$1,0)-1,FALSE)*(1-(R194/100-L194/G194)*100),
IF(C194="E1",VLOOKUP($S194,附表3_工程險200RP颱洪非比例層調整係數!$B$1:$AF$101,MATCH($D194&amp;"a",附表3_工程險200RP颱洪非比例層調整係數!$1:$1,0)-1,FALSE)
-IF($R194-1&lt;=0,0,VLOOKUP($R194-1,附表3_工程險200RP颱洪非比例層調整係數!$B$1:$AF$101,MATCH($D194&amp;"a",附表3_工程險200RP颱洪非比例層調整係數!$1:$1,0)-1,FALSE))
-VLOOKUP($S194,附表3_工程險200RP颱洪非比例層調整係數!$B$1:$AF$101,MATCH($D194,附表3_工程險200RP颱洪非比例層調整係數!$1:$1,0)-1,FALSE)*(S194/100-M194/G194)*100
-VLOOKUP($R194,附表3_工程險200RP颱洪非比例層調整係數!$B$1:$AF$101,MATCH($D194,附表3_工程險200RP颱洪非比例層調整係數!$1:$1,0)-1,FALSE)*(1-(R194/100-L194/G194)*100),
IF(C194="E2",VLOOKUP($S194,附表3_工程險200RP颱洪非比例層調整係數!$B$111:$AF$211,MATCH($D194&amp;"a",附表3_工程險200RP颱洪非比例層調整係數!$1:$1,0)-1,FALSE)
-IF($R194-1&lt;=0,0,VLOOKUP($R194-1,附表3_工程險200RP颱洪非比例層調整係數!$B$111:$AF$211,MATCH($D194&amp;"a",附表3_工程險200RP颱洪非比例層調整係數!$1:$1,0)-1,FALSE))
-VLOOKUP($S194,附表3_工程險200RP颱洪非比例層調整係數!$B$111:$AF$211,MATCH($D194,附表3_工程險200RP颱洪非比例層調整係數!$1:$1,0)-1,FALSE)*(S194/100-M194/G194)*100
-VLOOKUP($R194,附表3_工程險200RP颱洪非比例層調整係數!$B$111:$AF$211,MATCH($D194,附表3_工程險200RP颱洪非比例層調整係數!$1:$1,0)-1,FALSE)*(1-(R194/100-L194/G194)*100),0))))</f>
        <v>0</v>
      </c>
      <c r="V194" s="40">
        <f t="shared" si="37"/>
        <v>0</v>
      </c>
      <c r="W194" s="40">
        <f t="shared" si="38"/>
        <v>0</v>
      </c>
      <c r="X194" s="40">
        <f t="shared" si="39"/>
        <v>0</v>
      </c>
      <c r="Y194" s="40">
        <f t="shared" si="40"/>
        <v>0</v>
      </c>
    </row>
    <row r="195" spans="1:25" x14ac:dyDescent="0.25">
      <c r="A195" s="32" t="str">
        <f t="shared" si="34"/>
        <v/>
      </c>
      <c r="B195" s="33"/>
      <c r="C195" s="33"/>
      <c r="D195" s="33"/>
      <c r="E195" s="34"/>
      <c r="F195" s="34"/>
      <c r="G195" s="35"/>
      <c r="H195" s="42"/>
      <c r="I195" s="42"/>
      <c r="J195" s="42"/>
      <c r="K195" s="42"/>
      <c r="L195" s="34"/>
      <c r="M195" s="34"/>
      <c r="N195" s="36">
        <f t="shared" ref="N195:N200" si="45">IF(E195="QS",F195*H195,0)</f>
        <v>0</v>
      </c>
      <c r="O195" s="36">
        <f t="shared" ref="O195:O200" si="46">IF(E195="QS",F195*I195,0)</f>
        <v>0</v>
      </c>
      <c r="P195" s="37">
        <f t="shared" si="35"/>
        <v>0</v>
      </c>
      <c r="Q195" s="37">
        <f t="shared" si="36"/>
        <v>0</v>
      </c>
      <c r="R195" s="38">
        <f t="shared" ref="R195:R200" si="47">IF(OR(E195="QS",B195=""),0,CEILING((L195+1)/G195*100,1))</f>
        <v>0</v>
      </c>
      <c r="S195" s="38">
        <f t="shared" ref="S195:S200" si="48">IF(OR(E195="QS",B195=""),0,CEILING(M195/G195*100,1))</f>
        <v>0</v>
      </c>
      <c r="T195" s="39">
        <f>IF(OR(E195="QS",B195=""),0,
VLOOKUP($S195,附表3_火險100RP颱洪非比例層調整係數!$B:$AF,MATCH($D195&amp;"a",附表3_火險100RP颱洪非比例層調整係數!$1:$1,0)-1,FALSE)
-IF($R195-1&lt;=0,0,VLOOKUP($R195-1,附表3_火險100RP颱洪非比例層調整係數!$B:$AF,MATCH($D195&amp;"a",附表3_火險100RP颱洪非比例層調整係數!$1:$1,0)-1,FALSE))
-VLOOKUP($S195,附表3_火險100RP颱洪非比例層調整係數!$B:$AF,MATCH($D195,附表3_火險100RP颱洪非比例層調整係數!$1:$1,0)-1,FALSE)*(S195/100-M195/G195)*100
-VLOOKUP($R195,附表3_火險100RP颱洪非比例層調整係數!$B:$AF,MATCH($D195,附表3_火險100RP颱洪非比例層調整係數!$1:$1,0)-1,FALSE)*(1-(R195/100-L195/G195)*100)
)</f>
        <v>0</v>
      </c>
      <c r="U195" s="39">
        <f>IF(OR(E195="QS",B195=""),0,
IF(C195="F",VLOOKUP($S195,附表3_火險200RP颱洪非比例層調整係數!$B:$AF,MATCH($D195&amp;"a",附表3_火險200RP颱洪非比例層調整係數!$1:$1,0)-1,FALSE)
-IF($R195-1&lt;=0,0,VLOOKUP($R195-1,附表3_火險200RP颱洪非比例層調整係數!$B:$AF,MATCH($D195&amp;"a",附表3_火險200RP颱洪非比例層調整係數!$1:$1,0)-1,FALSE))
-VLOOKUP($S195,附表3_火險200RP颱洪非比例層調整係數!$B:$AF,MATCH($D195,附表3_火險200RP颱洪非比例層調整係數!$1:$1,0)-1,FALSE)*(S195/100-M195/G195)*100
-VLOOKUP($R195,附表3_火險200RP颱洪非比例層調整係數!$B:$AF,MATCH($D195,附表3_火險200RP颱洪非比例層調整係數!$1:$1,0)-1,FALSE)*(1-(R195/100-L195/G195)*100),
IF(C195="E1",VLOOKUP($S195,附表3_工程險200RP颱洪非比例層調整係數!$B$1:$AF$101,MATCH($D195&amp;"a",附表3_工程險200RP颱洪非比例層調整係數!$1:$1,0)-1,FALSE)
-IF($R195-1&lt;=0,0,VLOOKUP($R195-1,附表3_工程險200RP颱洪非比例層調整係數!$B$1:$AF$101,MATCH($D195&amp;"a",附表3_工程險200RP颱洪非比例層調整係數!$1:$1,0)-1,FALSE))
-VLOOKUP($S195,附表3_工程險200RP颱洪非比例層調整係數!$B$1:$AF$101,MATCH($D195,附表3_工程險200RP颱洪非比例層調整係數!$1:$1,0)-1,FALSE)*(S195/100-M195/G195)*100
-VLOOKUP($R195,附表3_工程險200RP颱洪非比例層調整係數!$B$1:$AF$101,MATCH($D195,附表3_工程險200RP颱洪非比例層調整係數!$1:$1,0)-1,FALSE)*(1-(R195/100-L195/G195)*100),
IF(C195="E2",VLOOKUP($S195,附表3_工程險200RP颱洪非比例層調整係數!$B$111:$AF$211,MATCH($D195&amp;"a",附表3_工程險200RP颱洪非比例層調整係數!$1:$1,0)-1,FALSE)
-IF($R195-1&lt;=0,0,VLOOKUP($R195-1,附表3_工程險200RP颱洪非比例層調整係數!$B$111:$AF$211,MATCH($D195&amp;"a",附表3_工程險200RP颱洪非比例層調整係數!$1:$1,0)-1,FALSE))
-VLOOKUP($S195,附表3_工程險200RP颱洪非比例層調整係數!$B$111:$AF$211,MATCH($D195,附表3_工程險200RP颱洪非比例層調整係數!$1:$1,0)-1,FALSE)*(S195/100-M195/G195)*100
-VLOOKUP($R195,附表3_工程險200RP颱洪非比例層調整係數!$B$111:$AF$211,MATCH($D195,附表3_工程險200RP颱洪非比例層調整係數!$1:$1,0)-1,FALSE)*(1-(R195/100-L195/G195)*100),0))))</f>
        <v>0</v>
      </c>
      <c r="V195" s="40">
        <f t="shared" si="37"/>
        <v>0</v>
      </c>
      <c r="W195" s="40">
        <f t="shared" si="38"/>
        <v>0</v>
      </c>
      <c r="X195" s="40">
        <f t="shared" si="39"/>
        <v>0</v>
      </c>
      <c r="Y195" s="40">
        <f t="shared" si="40"/>
        <v>0</v>
      </c>
    </row>
    <row r="196" spans="1:25" x14ac:dyDescent="0.25">
      <c r="A196" s="32" t="str">
        <f t="shared" ref="A196:A200" si="49">C196&amp;D196&amp;LEFT(E196,1)</f>
        <v/>
      </c>
      <c r="B196" s="33"/>
      <c r="C196" s="33"/>
      <c r="D196" s="33"/>
      <c r="E196" s="34"/>
      <c r="F196" s="34"/>
      <c r="G196" s="35"/>
      <c r="H196" s="42"/>
      <c r="I196" s="42"/>
      <c r="J196" s="42"/>
      <c r="K196" s="42"/>
      <c r="L196" s="34"/>
      <c r="M196" s="34"/>
      <c r="N196" s="36">
        <f t="shared" si="45"/>
        <v>0</v>
      </c>
      <c r="O196" s="36">
        <f t="shared" si="46"/>
        <v>0</v>
      </c>
      <c r="P196" s="37">
        <f>IF(OR(E196="QS",E196=""),0,(M196-L196)/G196*J196)</f>
        <v>0</v>
      </c>
      <c r="Q196" s="37">
        <f>IF(OR(E196="QS",E196=""),0,(M196-L196)/G196*K196)</f>
        <v>0</v>
      </c>
      <c r="R196" s="38">
        <f t="shared" si="47"/>
        <v>0</v>
      </c>
      <c r="S196" s="38">
        <f t="shared" si="48"/>
        <v>0</v>
      </c>
      <c r="T196" s="39">
        <f>IF(OR(E196="QS",B196=""),0,
VLOOKUP($S196,附表3_火險100RP颱洪非比例層調整係數!$B:$AF,MATCH($D196&amp;"a",附表3_火險100RP颱洪非比例層調整係數!$1:$1,0)-1,FALSE)
-IF($R196-1&lt;=0,0,VLOOKUP($R196-1,附表3_火險100RP颱洪非比例層調整係數!$B:$AF,MATCH($D196&amp;"a",附表3_火險100RP颱洪非比例層調整係數!$1:$1,0)-1,FALSE))
-VLOOKUP($S196,附表3_火險100RP颱洪非比例層調整係數!$B:$AF,MATCH($D196,附表3_火險100RP颱洪非比例層調整係數!$1:$1,0)-1,FALSE)*(S196/100-M196/G196)*100
-VLOOKUP($R196,附表3_火險100RP颱洪非比例層調整係數!$B:$AF,MATCH($D196,附表3_火險100RP颱洪非比例層調整係數!$1:$1,0)-1,FALSE)*(1-(R196/100-L196/G196)*100)
)</f>
        <v>0</v>
      </c>
      <c r="U196" s="39">
        <f>IF(OR(E196="QS",B196=""),0,
IF(C196="F",VLOOKUP($S196,附表3_火險200RP颱洪非比例層調整係數!$B:$AF,MATCH($D196&amp;"a",附表3_火險200RP颱洪非比例層調整係數!$1:$1,0)-1,FALSE)
-IF($R196-1&lt;=0,0,VLOOKUP($R196-1,附表3_火險200RP颱洪非比例層調整係數!$B:$AF,MATCH($D196&amp;"a",附表3_火險200RP颱洪非比例層調整係數!$1:$1,0)-1,FALSE))
-VLOOKUP($S196,附表3_火險200RP颱洪非比例層調整係數!$B:$AF,MATCH($D196,附表3_火險200RP颱洪非比例層調整係數!$1:$1,0)-1,FALSE)*(S196/100-M196/G196)*100
-VLOOKUP($R196,附表3_火險200RP颱洪非比例層調整係數!$B:$AF,MATCH($D196,附表3_火險200RP颱洪非比例層調整係數!$1:$1,0)-1,FALSE)*(1-(R196/100-L196/G196)*100),
IF(C196="E1",VLOOKUP($S196,附表3_工程險200RP颱洪非比例層調整係數!$B$1:$AF$101,MATCH($D196&amp;"a",附表3_工程險200RP颱洪非比例層調整係數!$1:$1,0)-1,FALSE)
-IF($R196-1&lt;=0,0,VLOOKUP($R196-1,附表3_工程險200RP颱洪非比例層調整係數!$B$1:$AF$101,MATCH($D196&amp;"a",附表3_工程險200RP颱洪非比例層調整係數!$1:$1,0)-1,FALSE))
-VLOOKUP($S196,附表3_工程險200RP颱洪非比例層調整係數!$B$1:$AF$101,MATCH($D196,附表3_工程險200RP颱洪非比例層調整係數!$1:$1,0)-1,FALSE)*(S196/100-M196/G196)*100
-VLOOKUP($R196,附表3_工程險200RP颱洪非比例層調整係數!$B$1:$AF$101,MATCH($D196,附表3_工程險200RP颱洪非比例層調整係數!$1:$1,0)-1,FALSE)*(1-(R196/100-L196/G196)*100),
IF(C196="E2",VLOOKUP($S196,附表3_工程險200RP颱洪非比例層調整係數!$B$111:$AF$211,MATCH($D196&amp;"a",附表3_工程險200RP颱洪非比例層調整係數!$1:$1,0)-1,FALSE)
-IF($R196-1&lt;=0,0,VLOOKUP($R196-1,附表3_工程險200RP颱洪非比例層調整係數!$B$111:$AF$211,MATCH($D196&amp;"a",附表3_工程險200RP颱洪非比例層調整係數!$1:$1,0)-1,FALSE))
-VLOOKUP($S196,附表3_工程險200RP颱洪非比例層調整係數!$B$111:$AF$211,MATCH($D196,附表3_工程險200RP颱洪非比例層調整係數!$1:$1,0)-1,FALSE)*(S196/100-M196/G196)*100
-VLOOKUP($R196,附表3_工程險200RP颱洪非比例層調整係數!$B$111:$AF$211,MATCH($D196,附表3_工程險200RP颱洪非比例層調整係數!$1:$1,0)-1,FALSE)*(1-(R196/100-L196/G196)*100),0))))</f>
        <v>0</v>
      </c>
      <c r="V196" s="40">
        <f>G196*T196*P196</f>
        <v>0</v>
      </c>
      <c r="W196" s="40">
        <f>G196*U196*P196</f>
        <v>0</v>
      </c>
      <c r="X196" s="40">
        <f>G196*T196*Q196</f>
        <v>0</v>
      </c>
      <c r="Y196" s="40">
        <f>G196*U196*Q196</f>
        <v>0</v>
      </c>
    </row>
    <row r="197" spans="1:25" x14ac:dyDescent="0.25">
      <c r="A197" s="32" t="str">
        <f t="shared" si="49"/>
        <v/>
      </c>
      <c r="B197" s="33"/>
      <c r="C197" s="33"/>
      <c r="D197" s="33"/>
      <c r="E197" s="34"/>
      <c r="F197" s="34"/>
      <c r="G197" s="35"/>
      <c r="H197" s="42"/>
      <c r="I197" s="42"/>
      <c r="J197" s="42"/>
      <c r="K197" s="42"/>
      <c r="L197" s="34"/>
      <c r="M197" s="34"/>
      <c r="N197" s="36">
        <f t="shared" si="45"/>
        <v>0</v>
      </c>
      <c r="O197" s="36">
        <f t="shared" si="46"/>
        <v>0</v>
      </c>
      <c r="P197" s="37">
        <f>IF(OR(E197="QS",E197=""),0,(M197-L197)/G197*J197)</f>
        <v>0</v>
      </c>
      <c r="Q197" s="37">
        <f>IF(OR(E197="QS",E197=""),0,(M197-L197)/G197*K197)</f>
        <v>0</v>
      </c>
      <c r="R197" s="38">
        <f t="shared" si="47"/>
        <v>0</v>
      </c>
      <c r="S197" s="38">
        <f t="shared" si="48"/>
        <v>0</v>
      </c>
      <c r="T197" s="39">
        <f>IF(OR(E197="QS",B197=""),0,
VLOOKUP($S197,附表3_火險100RP颱洪非比例層調整係數!$B:$AF,MATCH($D197&amp;"a",附表3_火險100RP颱洪非比例層調整係數!$1:$1,0)-1,FALSE)
-IF($R197-1&lt;=0,0,VLOOKUP($R197-1,附表3_火險100RP颱洪非比例層調整係數!$B:$AF,MATCH($D197&amp;"a",附表3_火險100RP颱洪非比例層調整係數!$1:$1,0)-1,FALSE))
-VLOOKUP($S197,附表3_火險100RP颱洪非比例層調整係數!$B:$AF,MATCH($D197,附表3_火險100RP颱洪非比例層調整係數!$1:$1,0)-1,FALSE)*(S197/100-M197/G197)*100
-VLOOKUP($R197,附表3_火險100RP颱洪非比例層調整係數!$B:$AF,MATCH($D197,附表3_火險100RP颱洪非比例層調整係數!$1:$1,0)-1,FALSE)*(1-(R197/100-L197/G197)*100)
)</f>
        <v>0</v>
      </c>
      <c r="U197" s="39">
        <f>IF(OR(E197="QS",B197=""),0,
IF(C197="F",VLOOKUP($S197,附表3_火險200RP颱洪非比例層調整係數!$B:$AF,MATCH($D197&amp;"a",附表3_火險200RP颱洪非比例層調整係數!$1:$1,0)-1,FALSE)
-IF($R197-1&lt;=0,0,VLOOKUP($R197-1,附表3_火險200RP颱洪非比例層調整係數!$B:$AF,MATCH($D197&amp;"a",附表3_火險200RP颱洪非比例層調整係數!$1:$1,0)-1,FALSE))
-VLOOKUP($S197,附表3_火險200RP颱洪非比例層調整係數!$B:$AF,MATCH($D197,附表3_火險200RP颱洪非比例層調整係數!$1:$1,0)-1,FALSE)*(S197/100-M197/G197)*100
-VLOOKUP($R197,附表3_火險200RP颱洪非比例層調整係數!$B:$AF,MATCH($D197,附表3_火險200RP颱洪非比例層調整係數!$1:$1,0)-1,FALSE)*(1-(R197/100-L197/G197)*100),
IF(C197="E1",VLOOKUP($S197,附表3_工程險200RP颱洪非比例層調整係數!$B$1:$AF$101,MATCH($D197&amp;"a",附表3_工程險200RP颱洪非比例層調整係數!$1:$1,0)-1,FALSE)
-IF($R197-1&lt;=0,0,VLOOKUP($R197-1,附表3_工程險200RP颱洪非比例層調整係數!$B$1:$AF$101,MATCH($D197&amp;"a",附表3_工程險200RP颱洪非比例層調整係數!$1:$1,0)-1,FALSE))
-VLOOKUP($S197,附表3_工程險200RP颱洪非比例層調整係數!$B$1:$AF$101,MATCH($D197,附表3_工程險200RP颱洪非比例層調整係數!$1:$1,0)-1,FALSE)*(S197/100-M197/G197)*100
-VLOOKUP($R197,附表3_工程險200RP颱洪非比例層調整係數!$B$1:$AF$101,MATCH($D197,附表3_工程險200RP颱洪非比例層調整係數!$1:$1,0)-1,FALSE)*(1-(R197/100-L197/G197)*100),
IF(C197="E2",VLOOKUP($S197,附表3_工程險200RP颱洪非比例層調整係數!$B$111:$AF$211,MATCH($D197&amp;"a",附表3_工程險200RP颱洪非比例層調整係數!$1:$1,0)-1,FALSE)
-IF($R197-1&lt;=0,0,VLOOKUP($R197-1,附表3_工程險200RP颱洪非比例層調整係數!$B$111:$AF$211,MATCH($D197&amp;"a",附表3_工程險200RP颱洪非比例層調整係數!$1:$1,0)-1,FALSE))
-VLOOKUP($S197,附表3_工程險200RP颱洪非比例層調整係數!$B$111:$AF$211,MATCH($D197,附表3_工程險200RP颱洪非比例層調整係數!$1:$1,0)-1,FALSE)*(S197/100-M197/G197)*100
-VLOOKUP($R197,附表3_工程險200RP颱洪非比例層調整係數!$B$111:$AF$211,MATCH($D197,附表3_工程險200RP颱洪非比例層調整係數!$1:$1,0)-1,FALSE)*(1-(R197/100-L197/G197)*100),0))))</f>
        <v>0</v>
      </c>
      <c r="V197" s="40">
        <f>G197*T197*P197</f>
        <v>0</v>
      </c>
      <c r="W197" s="40">
        <f>G197*U197*P197</f>
        <v>0</v>
      </c>
      <c r="X197" s="40">
        <f>G197*T197*Q197</f>
        <v>0</v>
      </c>
      <c r="Y197" s="40">
        <f>G197*U197*Q197</f>
        <v>0</v>
      </c>
    </row>
    <row r="198" spans="1:25" x14ac:dyDescent="0.25">
      <c r="A198" s="32" t="str">
        <f t="shared" si="49"/>
        <v/>
      </c>
      <c r="B198" s="33"/>
      <c r="C198" s="33"/>
      <c r="D198" s="33"/>
      <c r="E198" s="34"/>
      <c r="F198" s="34"/>
      <c r="G198" s="35"/>
      <c r="H198" s="42"/>
      <c r="I198" s="42"/>
      <c r="J198" s="42"/>
      <c r="K198" s="42"/>
      <c r="L198" s="34"/>
      <c r="M198" s="34"/>
      <c r="N198" s="36">
        <f t="shared" si="45"/>
        <v>0</v>
      </c>
      <c r="O198" s="36">
        <f t="shared" si="46"/>
        <v>0</v>
      </c>
      <c r="P198" s="37">
        <f>IF(OR(E198="QS",E198=""),0,(M198-L198)/G198*J198)</f>
        <v>0</v>
      </c>
      <c r="Q198" s="37">
        <f>IF(OR(E198="QS",E198=""),0,(M198-L198)/G198*K198)</f>
        <v>0</v>
      </c>
      <c r="R198" s="38">
        <f t="shared" si="47"/>
        <v>0</v>
      </c>
      <c r="S198" s="38">
        <f t="shared" si="48"/>
        <v>0</v>
      </c>
      <c r="T198" s="39">
        <f>IF(OR(E198="QS",B198=""),0,
VLOOKUP($S198,附表3_火險100RP颱洪非比例層調整係數!$B:$AF,MATCH($D198&amp;"a",附表3_火險100RP颱洪非比例層調整係數!$1:$1,0)-1,FALSE)
-IF($R198-1&lt;=0,0,VLOOKUP($R198-1,附表3_火險100RP颱洪非比例層調整係數!$B:$AF,MATCH($D198&amp;"a",附表3_火險100RP颱洪非比例層調整係數!$1:$1,0)-1,FALSE))
-VLOOKUP($S198,附表3_火險100RP颱洪非比例層調整係數!$B:$AF,MATCH($D198,附表3_火險100RP颱洪非比例層調整係數!$1:$1,0)-1,FALSE)*(S198/100-M198/G198)*100
-VLOOKUP($R198,附表3_火險100RP颱洪非比例層調整係數!$B:$AF,MATCH($D198,附表3_火險100RP颱洪非比例層調整係數!$1:$1,0)-1,FALSE)*(1-(R198/100-L198/G198)*100)
)</f>
        <v>0</v>
      </c>
      <c r="U198" s="39">
        <f>IF(OR(E198="QS",B198=""),0,
IF(C198="F",VLOOKUP($S198,附表3_火險200RP颱洪非比例層調整係數!$B:$AF,MATCH($D198&amp;"a",附表3_火險200RP颱洪非比例層調整係數!$1:$1,0)-1,FALSE)
-IF($R198-1&lt;=0,0,VLOOKUP($R198-1,附表3_火險200RP颱洪非比例層調整係數!$B:$AF,MATCH($D198&amp;"a",附表3_火險200RP颱洪非比例層調整係數!$1:$1,0)-1,FALSE))
-VLOOKUP($S198,附表3_火險200RP颱洪非比例層調整係數!$B:$AF,MATCH($D198,附表3_火險200RP颱洪非比例層調整係數!$1:$1,0)-1,FALSE)*(S198/100-M198/G198)*100
-VLOOKUP($R198,附表3_火險200RP颱洪非比例層調整係數!$B:$AF,MATCH($D198,附表3_火險200RP颱洪非比例層調整係數!$1:$1,0)-1,FALSE)*(1-(R198/100-L198/G198)*100),
IF(C198="E1",VLOOKUP($S198,附表3_工程險200RP颱洪非比例層調整係數!$B$1:$AF$101,MATCH($D198&amp;"a",附表3_工程險200RP颱洪非比例層調整係數!$1:$1,0)-1,FALSE)
-IF($R198-1&lt;=0,0,VLOOKUP($R198-1,附表3_工程險200RP颱洪非比例層調整係數!$B$1:$AF$101,MATCH($D198&amp;"a",附表3_工程險200RP颱洪非比例層調整係數!$1:$1,0)-1,FALSE))
-VLOOKUP($S198,附表3_工程險200RP颱洪非比例層調整係數!$B$1:$AF$101,MATCH($D198,附表3_工程險200RP颱洪非比例層調整係數!$1:$1,0)-1,FALSE)*(S198/100-M198/G198)*100
-VLOOKUP($R198,附表3_工程險200RP颱洪非比例層調整係數!$B$1:$AF$101,MATCH($D198,附表3_工程險200RP颱洪非比例層調整係數!$1:$1,0)-1,FALSE)*(1-(R198/100-L198/G198)*100),
IF(C198="E2",VLOOKUP($S198,附表3_工程險200RP颱洪非比例層調整係數!$B$111:$AF$211,MATCH($D198&amp;"a",附表3_工程險200RP颱洪非比例層調整係數!$1:$1,0)-1,FALSE)
-IF($R198-1&lt;=0,0,VLOOKUP($R198-1,附表3_工程險200RP颱洪非比例層調整係數!$B$111:$AF$211,MATCH($D198&amp;"a",附表3_工程險200RP颱洪非比例層調整係數!$1:$1,0)-1,FALSE))
-VLOOKUP($S198,附表3_工程險200RP颱洪非比例層調整係數!$B$111:$AF$211,MATCH($D198,附表3_工程險200RP颱洪非比例層調整係數!$1:$1,0)-1,FALSE)*(S198/100-M198/G198)*100
-VLOOKUP($R198,附表3_工程險200RP颱洪非比例層調整係數!$B$111:$AF$211,MATCH($D198,附表3_工程險200RP颱洪非比例層調整係數!$1:$1,0)-1,FALSE)*(1-(R198/100-L198/G198)*100),0))))</f>
        <v>0</v>
      </c>
      <c r="V198" s="40">
        <f>G198*T198*P198</f>
        <v>0</v>
      </c>
      <c r="W198" s="40">
        <f>G198*U198*P198</f>
        <v>0</v>
      </c>
      <c r="X198" s="40">
        <f>G198*T198*Q198</f>
        <v>0</v>
      </c>
      <c r="Y198" s="40">
        <f>G198*U198*Q198</f>
        <v>0</v>
      </c>
    </row>
    <row r="199" spans="1:25" x14ac:dyDescent="0.25">
      <c r="A199" s="32" t="str">
        <f t="shared" si="49"/>
        <v/>
      </c>
      <c r="B199" s="33"/>
      <c r="C199" s="33"/>
      <c r="D199" s="33"/>
      <c r="E199" s="34"/>
      <c r="F199" s="34"/>
      <c r="G199" s="35"/>
      <c r="H199" s="42"/>
      <c r="I199" s="42"/>
      <c r="J199" s="42"/>
      <c r="K199" s="42"/>
      <c r="L199" s="34"/>
      <c r="M199" s="34"/>
      <c r="N199" s="36">
        <f t="shared" si="45"/>
        <v>0</v>
      </c>
      <c r="O199" s="36">
        <f t="shared" si="46"/>
        <v>0</v>
      </c>
      <c r="P199" s="37">
        <f>IF(OR(E199="QS",E199=""),0,(M199-L199)/G199*J199)</f>
        <v>0</v>
      </c>
      <c r="Q199" s="37">
        <f>IF(OR(E199="QS",E199=""),0,(M199-L199)/G199*K199)</f>
        <v>0</v>
      </c>
      <c r="R199" s="38">
        <f t="shared" si="47"/>
        <v>0</v>
      </c>
      <c r="S199" s="38">
        <f t="shared" si="48"/>
        <v>0</v>
      </c>
      <c r="T199" s="39">
        <f>IF(OR(E199="QS",B199=""),0,
VLOOKUP($S199,附表3_火險100RP颱洪非比例層調整係數!$B:$AF,MATCH($D199&amp;"a",附表3_火險100RP颱洪非比例層調整係數!$1:$1,0)-1,FALSE)
-IF($R199-1&lt;=0,0,VLOOKUP($R199-1,附表3_火險100RP颱洪非比例層調整係數!$B:$AF,MATCH($D199&amp;"a",附表3_火險100RP颱洪非比例層調整係數!$1:$1,0)-1,FALSE))
-VLOOKUP($S199,附表3_火險100RP颱洪非比例層調整係數!$B:$AF,MATCH($D199,附表3_火險100RP颱洪非比例層調整係數!$1:$1,0)-1,FALSE)*(S199/100-M199/G199)*100
-VLOOKUP($R199,附表3_火險100RP颱洪非比例層調整係數!$B:$AF,MATCH($D199,附表3_火險100RP颱洪非比例層調整係數!$1:$1,0)-1,FALSE)*(1-(R199/100-L199/G199)*100)
)</f>
        <v>0</v>
      </c>
      <c r="U199" s="39">
        <f>IF(OR(E199="QS",B199=""),0,
IF(C199="F",VLOOKUP($S199,附表3_火險200RP颱洪非比例層調整係數!$B:$AF,MATCH($D199&amp;"a",附表3_火險200RP颱洪非比例層調整係數!$1:$1,0)-1,FALSE)
-IF($R199-1&lt;=0,0,VLOOKUP($R199-1,附表3_火險200RP颱洪非比例層調整係數!$B:$AF,MATCH($D199&amp;"a",附表3_火險200RP颱洪非比例層調整係數!$1:$1,0)-1,FALSE))
-VLOOKUP($S199,附表3_火險200RP颱洪非比例層調整係數!$B:$AF,MATCH($D199,附表3_火險200RP颱洪非比例層調整係數!$1:$1,0)-1,FALSE)*(S199/100-M199/G199)*100
-VLOOKUP($R199,附表3_火險200RP颱洪非比例層調整係數!$B:$AF,MATCH($D199,附表3_火險200RP颱洪非比例層調整係數!$1:$1,0)-1,FALSE)*(1-(R199/100-L199/G199)*100),
IF(C199="E1",VLOOKUP($S199,附表3_工程險200RP颱洪非比例層調整係數!$B$1:$AF$101,MATCH($D199&amp;"a",附表3_工程險200RP颱洪非比例層調整係數!$1:$1,0)-1,FALSE)
-IF($R199-1&lt;=0,0,VLOOKUP($R199-1,附表3_工程險200RP颱洪非比例層調整係數!$B$1:$AF$101,MATCH($D199&amp;"a",附表3_工程險200RP颱洪非比例層調整係數!$1:$1,0)-1,FALSE))
-VLOOKUP($S199,附表3_工程險200RP颱洪非比例層調整係數!$B$1:$AF$101,MATCH($D199,附表3_工程險200RP颱洪非比例層調整係數!$1:$1,0)-1,FALSE)*(S199/100-M199/G199)*100
-VLOOKUP($R199,附表3_工程險200RP颱洪非比例層調整係數!$B$1:$AF$101,MATCH($D199,附表3_工程險200RP颱洪非比例層調整係數!$1:$1,0)-1,FALSE)*(1-(R199/100-L199/G199)*100),
IF(C199="E2",VLOOKUP($S199,附表3_工程險200RP颱洪非比例層調整係數!$B$111:$AF$211,MATCH($D199&amp;"a",附表3_工程險200RP颱洪非比例層調整係數!$1:$1,0)-1,FALSE)
-IF($R199-1&lt;=0,0,VLOOKUP($R199-1,附表3_工程險200RP颱洪非比例層調整係數!$B$111:$AF$211,MATCH($D199&amp;"a",附表3_工程險200RP颱洪非比例層調整係數!$1:$1,0)-1,FALSE))
-VLOOKUP($S199,附表3_工程險200RP颱洪非比例層調整係數!$B$111:$AF$211,MATCH($D199,附表3_工程險200RP颱洪非比例層調整係數!$1:$1,0)-1,FALSE)*(S199/100-M199/G199)*100
-VLOOKUP($R199,附表3_工程險200RP颱洪非比例層調整係數!$B$111:$AF$211,MATCH($D199,附表3_工程險200RP颱洪非比例層調整係數!$1:$1,0)-1,FALSE)*(1-(R199/100-L199/G199)*100),0))))</f>
        <v>0</v>
      </c>
      <c r="V199" s="40">
        <f>G199*T199*P199</f>
        <v>0</v>
      </c>
      <c r="W199" s="40">
        <f>G199*U199*P199</f>
        <v>0</v>
      </c>
      <c r="X199" s="40">
        <f>G199*T199*Q199</f>
        <v>0</v>
      </c>
      <c r="Y199" s="40">
        <f>G199*U199*Q199</f>
        <v>0</v>
      </c>
    </row>
    <row r="200" spans="1:25" x14ac:dyDescent="0.25">
      <c r="A200" s="32" t="str">
        <f t="shared" si="49"/>
        <v/>
      </c>
      <c r="B200" s="33"/>
      <c r="C200" s="33"/>
      <c r="D200" s="33"/>
      <c r="E200" s="34"/>
      <c r="F200" s="34"/>
      <c r="G200" s="35"/>
      <c r="H200" s="42"/>
      <c r="I200" s="42"/>
      <c r="J200" s="42"/>
      <c r="K200" s="42"/>
      <c r="L200" s="34"/>
      <c r="M200" s="34"/>
      <c r="N200" s="36">
        <f t="shared" si="45"/>
        <v>0</v>
      </c>
      <c r="O200" s="36">
        <f t="shared" si="46"/>
        <v>0</v>
      </c>
      <c r="P200" s="37">
        <f>IF(OR(E200="QS",E200=""),0,(M200-L200)/G200*J200)</f>
        <v>0</v>
      </c>
      <c r="Q200" s="37">
        <f>IF(OR(E200="QS",E200=""),0,(M200-L200)/G200*K200)</f>
        <v>0</v>
      </c>
      <c r="R200" s="38">
        <f t="shared" si="47"/>
        <v>0</v>
      </c>
      <c r="S200" s="38">
        <f t="shared" si="48"/>
        <v>0</v>
      </c>
      <c r="T200" s="39">
        <f>IF(OR(E200="QS",B200=""),0,
VLOOKUP($S200,附表3_火險100RP颱洪非比例層調整係數!$B:$AF,MATCH($D200&amp;"a",附表3_火險100RP颱洪非比例層調整係數!$1:$1,0)-1,FALSE)
-IF($R200-1&lt;=0,0,VLOOKUP($R200-1,附表3_火險100RP颱洪非比例層調整係數!$B:$AF,MATCH($D200&amp;"a",附表3_火險100RP颱洪非比例層調整係數!$1:$1,0)-1,FALSE))
-VLOOKUP($S200,附表3_火險100RP颱洪非比例層調整係數!$B:$AF,MATCH($D200,附表3_火險100RP颱洪非比例層調整係數!$1:$1,0)-1,FALSE)*(S200/100-M200/G200)*100
-VLOOKUP($R200,附表3_火險100RP颱洪非比例層調整係數!$B:$AF,MATCH($D200,附表3_火險100RP颱洪非比例層調整係數!$1:$1,0)-1,FALSE)*(1-(R200/100-L200/G200)*100)
)</f>
        <v>0</v>
      </c>
      <c r="U200" s="39">
        <f>IF(OR(E200="QS",B200=""),0,
IF(C200="F",VLOOKUP($S200,附表3_火險200RP颱洪非比例層調整係數!$B:$AF,MATCH($D200&amp;"a",附表3_火險200RP颱洪非比例層調整係數!$1:$1,0)-1,FALSE)
-IF($R200-1&lt;=0,0,VLOOKUP($R200-1,附表3_火險200RP颱洪非比例層調整係數!$B:$AF,MATCH($D200&amp;"a",附表3_火險200RP颱洪非比例層調整係數!$1:$1,0)-1,FALSE))
-VLOOKUP($S200,附表3_火險200RP颱洪非比例層調整係數!$B:$AF,MATCH($D200,附表3_火險200RP颱洪非比例層調整係數!$1:$1,0)-1,FALSE)*(S200/100-M200/G200)*100
-VLOOKUP($R200,附表3_火險200RP颱洪非比例層調整係數!$B:$AF,MATCH($D200,附表3_火險200RP颱洪非比例層調整係數!$1:$1,0)-1,FALSE)*(1-(R200/100-L200/G200)*100),
IF(C200="E1",VLOOKUP($S200,附表3_工程險200RP颱洪非比例層調整係數!$B$1:$AF$101,MATCH($D200&amp;"a",附表3_工程險200RP颱洪非比例層調整係數!$1:$1,0)-1,FALSE)
-IF($R200-1&lt;=0,0,VLOOKUP($R200-1,附表3_工程險200RP颱洪非比例層調整係數!$B$1:$AF$101,MATCH($D200&amp;"a",附表3_工程險200RP颱洪非比例層調整係數!$1:$1,0)-1,FALSE))
-VLOOKUP($S200,附表3_工程險200RP颱洪非比例層調整係數!$B$1:$AF$101,MATCH($D200,附表3_工程險200RP颱洪非比例層調整係數!$1:$1,0)-1,FALSE)*(S200/100-M200/G200)*100
-VLOOKUP($R200,附表3_工程險200RP颱洪非比例層調整係數!$B$1:$AF$101,MATCH($D200,附表3_工程險200RP颱洪非比例層調整係數!$1:$1,0)-1,FALSE)*(1-(R200/100-L200/G200)*100),
IF(C200="E2",VLOOKUP($S200,附表3_工程險200RP颱洪非比例層調整係數!$B$111:$AF$211,MATCH($D200&amp;"a",附表3_工程險200RP颱洪非比例層調整係數!$1:$1,0)-1,FALSE)
-IF($R200-1&lt;=0,0,VLOOKUP($R200-1,附表3_工程險200RP颱洪非比例層調整係數!$B$111:$AF$211,MATCH($D200&amp;"a",附表3_工程險200RP颱洪非比例層調整係數!$1:$1,0)-1,FALSE))
-VLOOKUP($S200,附表3_工程險200RP颱洪非比例層調整係數!$B$111:$AF$211,MATCH($D200,附表3_工程險200RP颱洪非比例層調整係數!$1:$1,0)-1,FALSE)*(S200/100-M200/G200)*100
-VLOOKUP($R200,附表3_工程險200RP颱洪非比例層調整係數!$B$111:$AF$211,MATCH($D200,附表3_工程險200RP颱洪非比例層調整係數!$1:$1,0)-1,FALSE)*(1-(R200/100-L200/G200)*100),0))))</f>
        <v>0</v>
      </c>
      <c r="V200" s="40">
        <f>G200*T200*P200</f>
        <v>0</v>
      </c>
      <c r="W200" s="40">
        <f>G200*U200*P200</f>
        <v>0</v>
      </c>
      <c r="X200" s="40">
        <f>G200*T200*Q200</f>
        <v>0</v>
      </c>
      <c r="Y200" s="40">
        <f>G200*U200*Q200</f>
        <v>0</v>
      </c>
    </row>
  </sheetData>
  <phoneticPr fontId="4" type="noConversion"/>
  <pageMargins left="0.70866141732283472" right="0.70866141732283472" top="0.74803149606299213" bottom="0.74803149606299213" header="0.31496062992125984" footer="0.31496062992125984"/>
  <pageSetup paperSize="9" scale="55" orientation="landscape" horizontalDpi="4294967295" verticalDpi="4294967295" r:id="rId1"/>
  <colBreaks count="1" manualBreakCount="1">
    <brk id="13"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249977111117893"/>
  </sheetPr>
  <dimension ref="A1:BW1106"/>
  <sheetViews>
    <sheetView view="pageBreakPreview" zoomScale="60" zoomScaleNormal="90" workbookViewId="0">
      <selection activeCell="N18" sqref="N18"/>
    </sheetView>
  </sheetViews>
  <sheetFormatPr defaultRowHeight="15.75" x14ac:dyDescent="0.25"/>
  <cols>
    <col min="1" max="1" width="21.5" style="70" bestFit="1" customWidth="1"/>
    <col min="2" max="6" width="14.625" style="70" customWidth="1"/>
    <col min="7" max="7" width="14.625" style="270" customWidth="1"/>
    <col min="8" max="8" width="9" style="270"/>
    <col min="9" max="9" width="21.5" style="70" bestFit="1" customWidth="1"/>
    <col min="10" max="14" width="14.625" style="70" customWidth="1"/>
    <col min="15" max="15" width="14.625" style="270" customWidth="1"/>
    <col min="16" max="75" width="9" style="270"/>
    <col min="76" max="16384" width="9" style="70"/>
  </cols>
  <sheetData>
    <row r="1" spans="1:15" x14ac:dyDescent="0.25">
      <c r="A1" s="616" t="s">
        <v>443</v>
      </c>
      <c r="B1" s="616"/>
      <c r="C1" s="616"/>
      <c r="D1" s="616"/>
      <c r="E1" s="616"/>
      <c r="F1" s="616"/>
      <c r="G1" s="278"/>
      <c r="I1" s="616" t="s">
        <v>445</v>
      </c>
      <c r="J1" s="616"/>
      <c r="K1" s="616"/>
      <c r="L1" s="616"/>
      <c r="M1" s="616"/>
      <c r="N1" s="616"/>
      <c r="O1" s="282"/>
    </row>
    <row r="2" spans="1:15" x14ac:dyDescent="0.25">
      <c r="A2" s="617" t="s">
        <v>0</v>
      </c>
      <c r="B2" s="618" t="s">
        <v>1</v>
      </c>
      <c r="C2" s="620" t="s">
        <v>516</v>
      </c>
      <c r="D2" s="620"/>
      <c r="E2" s="620"/>
      <c r="F2" s="620"/>
      <c r="G2" s="278"/>
      <c r="I2" s="617" t="s">
        <v>0</v>
      </c>
      <c r="J2" s="618" t="s">
        <v>42</v>
      </c>
      <c r="K2" s="620" t="s">
        <v>516</v>
      </c>
      <c r="L2" s="620"/>
      <c r="M2" s="620"/>
      <c r="N2" s="620"/>
      <c r="O2" s="282"/>
    </row>
    <row r="3" spans="1:15" x14ac:dyDescent="0.25">
      <c r="A3" s="617"/>
      <c r="B3" s="619"/>
      <c r="C3" s="150" t="s">
        <v>2</v>
      </c>
      <c r="D3" s="150" t="s">
        <v>3</v>
      </c>
      <c r="E3" s="150" t="s">
        <v>4</v>
      </c>
      <c r="F3" s="150" t="s">
        <v>48</v>
      </c>
      <c r="G3" s="282" t="s">
        <v>47</v>
      </c>
      <c r="I3" s="617"/>
      <c r="J3" s="619"/>
      <c r="K3" s="150" t="s">
        <v>2</v>
      </c>
      <c r="L3" s="150" t="s">
        <v>43</v>
      </c>
      <c r="M3" s="150" t="s">
        <v>44</v>
      </c>
      <c r="N3" s="150" t="s">
        <v>48</v>
      </c>
      <c r="O3" s="282" t="s">
        <v>47</v>
      </c>
    </row>
    <row r="4" spans="1:15" x14ac:dyDescent="0.25">
      <c r="A4" s="13">
        <v>1</v>
      </c>
      <c r="B4" s="151">
        <v>0.33932223964492297</v>
      </c>
      <c r="C4" s="151">
        <v>0</v>
      </c>
      <c r="D4" s="151">
        <v>1.5938157902767793</v>
      </c>
      <c r="E4" s="151">
        <v>6.6699345997990021</v>
      </c>
      <c r="F4" s="151">
        <v>24.193232839878988</v>
      </c>
      <c r="G4" s="285">
        <v>0.61962751912429004</v>
      </c>
      <c r="I4" s="13">
        <v>1</v>
      </c>
      <c r="J4" s="151">
        <v>0.86187273403223708</v>
      </c>
      <c r="K4" s="151">
        <v>1.1520440699403185</v>
      </c>
      <c r="L4" s="151">
        <v>4.9604523395989446</v>
      </c>
      <c r="M4" s="151">
        <v>9.6883804569369136</v>
      </c>
      <c r="N4" s="151">
        <v>15.288459115269776</v>
      </c>
      <c r="O4" s="285">
        <v>0.59343849556406802</v>
      </c>
    </row>
    <row r="5" spans="1:15" x14ac:dyDescent="0.25">
      <c r="A5" s="13">
        <v>1.1000000000000001</v>
      </c>
      <c r="B5" s="151">
        <v>0.29986278528076321</v>
      </c>
      <c r="C5" s="151">
        <v>7.6981443690893603E-2</v>
      </c>
      <c r="D5" s="151">
        <v>2.6503161156048956</v>
      </c>
      <c r="E5" s="151">
        <v>9.0150910324356328</v>
      </c>
      <c r="F5" s="151">
        <v>16.008893291158934</v>
      </c>
      <c r="G5" s="285">
        <v>0.55876134109499653</v>
      </c>
      <c r="I5" s="13">
        <v>1.1000000000000001</v>
      </c>
      <c r="J5" s="151">
        <v>0.16969730728834598</v>
      </c>
      <c r="K5" s="151">
        <v>0.4033856127413411</v>
      </c>
      <c r="L5" s="151">
        <v>1.4605234684735224</v>
      </c>
      <c r="M5" s="151">
        <v>2.7582474192848156</v>
      </c>
      <c r="N5" s="151">
        <v>4.2789593965653001</v>
      </c>
      <c r="O5" s="285">
        <v>0.52176294127539269</v>
      </c>
    </row>
    <row r="6" spans="1:15" x14ac:dyDescent="0.25">
      <c r="A6" s="13">
        <v>2</v>
      </c>
      <c r="B6" s="151">
        <v>0.27042602873098698</v>
      </c>
      <c r="C6" s="151">
        <v>0</v>
      </c>
      <c r="D6" s="151">
        <v>3.522188340197971</v>
      </c>
      <c r="E6" s="151">
        <v>7.9121380598797577</v>
      </c>
      <c r="F6" s="151">
        <v>13.339108909861555</v>
      </c>
      <c r="G6" s="285">
        <v>0.44635849135330241</v>
      </c>
      <c r="I6" s="13">
        <v>2</v>
      </c>
      <c r="J6" s="151">
        <v>1.6798431185832581</v>
      </c>
      <c r="K6" s="151">
        <v>2.4122893270875272</v>
      </c>
      <c r="L6" s="151">
        <v>5.4562771279135056</v>
      </c>
      <c r="M6" s="151">
        <v>8.8053668262578473</v>
      </c>
      <c r="N6" s="151">
        <v>12.781551597195325</v>
      </c>
      <c r="O6" s="285">
        <v>0.42012293169700454</v>
      </c>
    </row>
    <row r="7" spans="1:15" x14ac:dyDescent="0.25">
      <c r="A7" s="13">
        <v>3</v>
      </c>
      <c r="B7" s="151">
        <v>0.4471982976197641</v>
      </c>
      <c r="C7" s="151">
        <v>0</v>
      </c>
      <c r="D7" s="151">
        <v>6.1059732473731252</v>
      </c>
      <c r="E7" s="151">
        <v>15.511358006824551</v>
      </c>
      <c r="F7" s="151">
        <v>25.662690875054853</v>
      </c>
      <c r="G7" s="285">
        <v>0.33174893641304526</v>
      </c>
      <c r="I7" s="13">
        <v>3</v>
      </c>
      <c r="J7" s="151">
        <v>0.19238317662781293</v>
      </c>
      <c r="K7" s="151">
        <v>0.45248148832310198</v>
      </c>
      <c r="L7" s="151">
        <v>1.788805574365397</v>
      </c>
      <c r="M7" s="151">
        <v>4.0224597569635314</v>
      </c>
      <c r="N7" s="151">
        <v>5.6806853343360793</v>
      </c>
      <c r="O7" s="285">
        <v>0.29239229336232198</v>
      </c>
    </row>
    <row r="8" spans="1:15" x14ac:dyDescent="0.25">
      <c r="A8" s="13">
        <v>4</v>
      </c>
      <c r="B8" s="151">
        <v>0.65414981280150475</v>
      </c>
      <c r="C8" s="151">
        <v>0</v>
      </c>
      <c r="D8" s="151">
        <v>10.894531322479972</v>
      </c>
      <c r="E8" s="151">
        <v>23.01757016932908</v>
      </c>
      <c r="F8" s="151">
        <v>32.613817747219677</v>
      </c>
      <c r="G8" s="285">
        <v>0.69129451920736096</v>
      </c>
      <c r="I8" s="13">
        <v>4</v>
      </c>
      <c r="J8" s="151">
        <v>0.13340583285607566</v>
      </c>
      <c r="K8" s="151">
        <v>0.14011588491458798</v>
      </c>
      <c r="L8" s="151">
        <v>1.0206203684708377</v>
      </c>
      <c r="M8" s="151">
        <v>2.8051947473688861</v>
      </c>
      <c r="N8" s="151">
        <v>5.5694975936368731</v>
      </c>
      <c r="O8" s="285">
        <v>0.59265524331746378</v>
      </c>
    </row>
    <row r="9" spans="1:15" x14ac:dyDescent="0.25">
      <c r="A9" s="13">
        <v>5</v>
      </c>
      <c r="B9" s="151">
        <v>0.53001968516396147</v>
      </c>
      <c r="C9" s="151">
        <v>0.18136145836333728</v>
      </c>
      <c r="D9" s="151">
        <v>2.8648766249305937</v>
      </c>
      <c r="E9" s="151">
        <v>11.914402650415306</v>
      </c>
      <c r="F9" s="151">
        <v>40.957586222897802</v>
      </c>
      <c r="G9" s="285">
        <v>0.27943448994714787</v>
      </c>
      <c r="I9" s="13">
        <v>5</v>
      </c>
      <c r="J9" s="151">
        <v>0.14583066399223901</v>
      </c>
      <c r="K9" s="151">
        <v>0.29708383765719693</v>
      </c>
      <c r="L9" s="151">
        <v>1.8145657368145107</v>
      </c>
      <c r="M9" s="151">
        <v>3.6305310135486697</v>
      </c>
      <c r="N9" s="151">
        <v>5.7468289977590423</v>
      </c>
      <c r="O9" s="285">
        <v>0.29589312415578162</v>
      </c>
    </row>
    <row r="10" spans="1:15" x14ac:dyDescent="0.25">
      <c r="A10" s="13">
        <v>6</v>
      </c>
      <c r="B10" s="151">
        <v>0.927366064127639</v>
      </c>
      <c r="C10" s="151">
        <v>1.1221541367282071</v>
      </c>
      <c r="D10" s="151">
        <v>7.4290583449920646</v>
      </c>
      <c r="E10" s="151">
        <v>25.074442045145371</v>
      </c>
      <c r="F10" s="151">
        <v>57.316713099166982</v>
      </c>
      <c r="G10" s="285">
        <v>0.70003788671532552</v>
      </c>
      <c r="I10" s="13">
        <v>6</v>
      </c>
      <c r="J10" s="151">
        <v>0.59974638003640246</v>
      </c>
      <c r="K10" s="151">
        <v>2.7284060696451533</v>
      </c>
      <c r="L10" s="151">
        <v>6.4080376443105074</v>
      </c>
      <c r="M10" s="151">
        <v>9.0078721990328319</v>
      </c>
      <c r="N10" s="151">
        <v>10.527578216412049</v>
      </c>
      <c r="O10" s="285">
        <v>0.71339538727464447</v>
      </c>
    </row>
    <row r="11" spans="1:15" x14ac:dyDescent="0.25">
      <c r="A11" s="13">
        <v>7</v>
      </c>
      <c r="B11" s="151">
        <v>0.4717214352546828</v>
      </c>
      <c r="C11" s="151">
        <v>0</v>
      </c>
      <c r="D11" s="151">
        <v>3.2840786997626861</v>
      </c>
      <c r="E11" s="151">
        <v>11.734174845887583</v>
      </c>
      <c r="F11" s="151">
        <v>33.467292698750192</v>
      </c>
      <c r="G11" s="285">
        <v>0.54441966537281838</v>
      </c>
      <c r="I11" s="13">
        <v>7</v>
      </c>
      <c r="J11" s="151">
        <v>1.9950721272737069</v>
      </c>
      <c r="K11" s="151">
        <v>3.8092260754316314</v>
      </c>
      <c r="L11" s="151">
        <v>7.7894584296828597</v>
      </c>
      <c r="M11" s="151">
        <v>10.855541631596536</v>
      </c>
      <c r="N11" s="151">
        <v>12.995532657027926</v>
      </c>
      <c r="O11" s="285">
        <v>0.64752373594796064</v>
      </c>
    </row>
    <row r="12" spans="1:15" x14ac:dyDescent="0.25">
      <c r="A12" s="13">
        <v>8</v>
      </c>
      <c r="B12" s="151">
        <v>0.28924031697296082</v>
      </c>
      <c r="C12" s="151">
        <v>0.42958114371906653</v>
      </c>
      <c r="D12" s="151">
        <v>4.2019177440742546</v>
      </c>
      <c r="E12" s="151">
        <v>8.7050544429469898</v>
      </c>
      <c r="F12" s="151">
        <v>13.432511338121033</v>
      </c>
      <c r="G12" s="285">
        <v>0.31209331132177276</v>
      </c>
      <c r="I12" s="13">
        <v>8</v>
      </c>
      <c r="J12" s="151">
        <v>1.6735130735320463</v>
      </c>
      <c r="K12" s="151">
        <v>3.102430215994314</v>
      </c>
      <c r="L12" s="151">
        <v>7.3515179893376228</v>
      </c>
      <c r="M12" s="151">
        <v>11.769594005865448</v>
      </c>
      <c r="N12" s="151">
        <v>16.522702329599984</v>
      </c>
      <c r="O12" s="285">
        <v>0.3464210093015388</v>
      </c>
    </row>
    <row r="13" spans="1:15" x14ac:dyDescent="0.25">
      <c r="A13" s="13">
        <v>9</v>
      </c>
      <c r="B13" s="151">
        <v>1.0778958178736502</v>
      </c>
      <c r="C13" s="151">
        <v>3.2033938980274801</v>
      </c>
      <c r="D13" s="151">
        <v>16.054837261721726</v>
      </c>
      <c r="E13" s="151">
        <v>27.123292786226497</v>
      </c>
      <c r="F13" s="151">
        <v>42.895295642732492</v>
      </c>
      <c r="G13" s="285">
        <v>0.30040552154828626</v>
      </c>
      <c r="I13" s="13">
        <v>9</v>
      </c>
      <c r="J13" s="151">
        <v>0.1079020962159266</v>
      </c>
      <c r="K13" s="151">
        <v>0.44171783235111717</v>
      </c>
      <c r="L13" s="151">
        <v>1.0106666664611812</v>
      </c>
      <c r="M13" s="151">
        <v>1.4953406595648786</v>
      </c>
      <c r="N13" s="151">
        <v>1.8688743399752925</v>
      </c>
      <c r="O13" s="285">
        <v>0.30545171830203116</v>
      </c>
    </row>
    <row r="14" spans="1:15" x14ac:dyDescent="0.25">
      <c r="A14" s="13">
        <v>10</v>
      </c>
      <c r="B14" s="151">
        <v>0.28637518945380458</v>
      </c>
      <c r="C14" s="151">
        <v>0.57701833195066687</v>
      </c>
      <c r="D14" s="151">
        <v>3.4879481364231677</v>
      </c>
      <c r="E14" s="151">
        <v>7.6815655643694924</v>
      </c>
      <c r="F14" s="151">
        <v>12.73771890013828</v>
      </c>
      <c r="G14" s="285">
        <v>0.55746068077868449</v>
      </c>
      <c r="I14" s="13">
        <v>10</v>
      </c>
      <c r="J14" s="151">
        <v>0.20638256277291361</v>
      </c>
      <c r="K14" s="151">
        <v>0.4156822755071013</v>
      </c>
      <c r="L14" s="151">
        <v>1.6090357735606811</v>
      </c>
      <c r="M14" s="151">
        <v>3.2079020253573591</v>
      </c>
      <c r="N14" s="151">
        <v>5.2426153493994399</v>
      </c>
      <c r="O14" s="285">
        <v>0.53690606085553649</v>
      </c>
    </row>
    <row r="15" spans="1:15" x14ac:dyDescent="0.25">
      <c r="A15" s="13">
        <v>11</v>
      </c>
      <c r="B15" s="151">
        <v>1.4293110786643137</v>
      </c>
      <c r="C15" s="151">
        <v>6.1153573795596223</v>
      </c>
      <c r="D15" s="151">
        <v>16.279117631321668</v>
      </c>
      <c r="E15" s="151">
        <v>25.503065683406753</v>
      </c>
      <c r="F15" s="151">
        <v>31.12611716792324</v>
      </c>
      <c r="G15" s="285">
        <v>0.53495705449510156</v>
      </c>
      <c r="I15" s="13">
        <v>11</v>
      </c>
      <c r="J15" s="151">
        <v>3.4605535335955433</v>
      </c>
      <c r="K15" s="151">
        <v>6.2999560113753574</v>
      </c>
      <c r="L15" s="151">
        <v>9.62628586342802</v>
      </c>
      <c r="M15" s="151">
        <v>10.72210453153043</v>
      </c>
      <c r="N15" s="151">
        <v>11.261836114327142</v>
      </c>
      <c r="O15" s="285">
        <v>0.63326245168676709</v>
      </c>
    </row>
    <row r="16" spans="1:15" x14ac:dyDescent="0.25">
      <c r="A16" s="13">
        <v>12</v>
      </c>
      <c r="B16" s="151">
        <v>0.77544848964558577</v>
      </c>
      <c r="C16" s="151">
        <v>3.5247745167182107</v>
      </c>
      <c r="D16" s="151">
        <v>9.0275617121866407</v>
      </c>
      <c r="E16" s="151">
        <v>14.695231260793225</v>
      </c>
      <c r="F16" s="151">
        <v>20.876793730303888</v>
      </c>
      <c r="G16" s="285">
        <v>0.48666709402275049</v>
      </c>
      <c r="I16" s="13">
        <v>12</v>
      </c>
      <c r="J16" s="151">
        <v>9.4558385173420181</v>
      </c>
      <c r="K16" s="151">
        <v>14.544643728333833</v>
      </c>
      <c r="L16" s="151">
        <v>29.446492515176374</v>
      </c>
      <c r="M16" s="151">
        <v>43.666081509077664</v>
      </c>
      <c r="N16" s="151">
        <v>59.228548074894547</v>
      </c>
      <c r="O16" s="285">
        <v>0.43615527214057492</v>
      </c>
    </row>
    <row r="17" spans="1:15" x14ac:dyDescent="0.25">
      <c r="A17" s="152">
        <v>13</v>
      </c>
      <c r="B17" s="153">
        <v>0.27042602873098698</v>
      </c>
      <c r="C17" s="153">
        <v>0</v>
      </c>
      <c r="D17" s="153">
        <v>1.6627120011907153</v>
      </c>
      <c r="E17" s="153">
        <v>6.7388308107129378</v>
      </c>
      <c r="F17" s="153">
        <v>12.753668060861099</v>
      </c>
      <c r="G17" s="285" t="s">
        <v>115</v>
      </c>
      <c r="I17" s="152">
        <v>13</v>
      </c>
      <c r="J17" s="153">
        <v>0.1079020962159266</v>
      </c>
      <c r="K17" s="153">
        <v>0.16561962155473703</v>
      </c>
      <c r="L17" s="153">
        <v>1.0106666664611812</v>
      </c>
      <c r="M17" s="153">
        <v>1.4953406595648786</v>
      </c>
      <c r="N17" s="153">
        <v>1.8688743399752925</v>
      </c>
      <c r="O17" s="285" t="s">
        <v>115</v>
      </c>
    </row>
    <row r="18" spans="1:15" x14ac:dyDescent="0.25">
      <c r="A18" s="13">
        <v>14</v>
      </c>
      <c r="B18" s="151">
        <v>0.52550508973344623</v>
      </c>
      <c r="C18" s="151">
        <v>2.2980220422065751</v>
      </c>
      <c r="D18" s="151">
        <v>6.6112667693723246</v>
      </c>
      <c r="E18" s="151">
        <v>11.131517566162566</v>
      </c>
      <c r="F18" s="151">
        <v>13.983303174828993</v>
      </c>
      <c r="G18" s="285">
        <v>0.39471413099349689</v>
      </c>
      <c r="I18" s="13">
        <v>14</v>
      </c>
      <c r="J18" s="151">
        <v>0.58933728718650191</v>
      </c>
      <c r="K18" s="151">
        <v>1.3175165999186267</v>
      </c>
      <c r="L18" s="151">
        <v>2.4266035641144557</v>
      </c>
      <c r="M18" s="151">
        <v>3.5663649424034904</v>
      </c>
      <c r="N18" s="151">
        <v>4.9515365835476262</v>
      </c>
      <c r="O18" s="285">
        <v>0.38259702471940404</v>
      </c>
    </row>
    <row r="19" spans="1:15" s="270" customFormat="1" x14ac:dyDescent="0.25">
      <c r="A19" s="269"/>
      <c r="B19" s="268"/>
      <c r="C19" s="268"/>
      <c r="D19" s="268"/>
      <c r="E19" s="268"/>
      <c r="F19" s="268"/>
      <c r="G19" s="278"/>
      <c r="I19" s="269"/>
      <c r="J19" s="268"/>
      <c r="K19" s="268"/>
      <c r="L19" s="268"/>
      <c r="M19" s="268"/>
      <c r="N19" s="268"/>
      <c r="O19" s="282"/>
    </row>
    <row r="20" spans="1:15" ht="16.5" x14ac:dyDescent="0.25">
      <c r="A20" s="12" t="s">
        <v>310</v>
      </c>
      <c r="B20" s="446">
        <v>0.8</v>
      </c>
      <c r="C20" s="446">
        <v>0.8</v>
      </c>
      <c r="D20" s="446">
        <v>0.8</v>
      </c>
      <c r="E20" s="446">
        <v>0.8</v>
      </c>
      <c r="F20" s="446">
        <v>0.55000000000000004</v>
      </c>
      <c r="G20" s="278"/>
      <c r="I20" s="12" t="s">
        <v>310</v>
      </c>
      <c r="J20" s="446">
        <v>0.8</v>
      </c>
      <c r="K20" s="446">
        <v>0.8</v>
      </c>
      <c r="L20" s="446">
        <v>0.8</v>
      </c>
      <c r="M20" s="446">
        <v>0.8</v>
      </c>
      <c r="N20" s="446">
        <v>0.6</v>
      </c>
      <c r="O20" s="282"/>
    </row>
    <row r="21" spans="1:15" ht="16.5" x14ac:dyDescent="0.25">
      <c r="A21" s="286"/>
      <c r="B21" s="287"/>
      <c r="C21" s="270"/>
      <c r="D21" s="270"/>
      <c r="E21" s="270"/>
      <c r="F21" s="270"/>
      <c r="I21" s="286"/>
      <c r="J21" s="287"/>
      <c r="K21" s="270"/>
      <c r="L21" s="270"/>
      <c r="M21" s="270"/>
      <c r="N21" s="270"/>
    </row>
    <row r="22" spans="1:15" s="270" customFormat="1" ht="16.5" x14ac:dyDescent="0.25">
      <c r="A22" s="286"/>
      <c r="I22" s="286"/>
    </row>
    <row r="23" spans="1:15" s="270" customFormat="1" x14ac:dyDescent="0.25"/>
    <row r="24" spans="1:15" x14ac:dyDescent="0.25">
      <c r="A24" s="616" t="s">
        <v>444</v>
      </c>
      <c r="B24" s="616"/>
      <c r="C24" s="616"/>
      <c r="D24" s="616"/>
      <c r="E24" s="616"/>
      <c r="F24" s="616"/>
      <c r="I24" s="616" t="s">
        <v>446</v>
      </c>
      <c r="J24" s="616"/>
      <c r="K24" s="616"/>
      <c r="L24" s="616"/>
      <c r="M24" s="616"/>
      <c r="N24" s="616"/>
    </row>
    <row r="25" spans="1:15" x14ac:dyDescent="0.25">
      <c r="A25" s="617" t="s">
        <v>0</v>
      </c>
      <c r="B25" s="618" t="s">
        <v>1</v>
      </c>
      <c r="C25" s="620" t="s">
        <v>516</v>
      </c>
      <c r="D25" s="620"/>
      <c r="E25" s="620"/>
      <c r="F25" s="620"/>
      <c r="I25" s="617" t="s">
        <v>0</v>
      </c>
      <c r="J25" s="618" t="s">
        <v>1</v>
      </c>
      <c r="K25" s="620" t="s">
        <v>516</v>
      </c>
      <c r="L25" s="620"/>
      <c r="M25" s="620"/>
      <c r="N25" s="620"/>
    </row>
    <row r="26" spans="1:15" x14ac:dyDescent="0.25">
      <c r="A26" s="617"/>
      <c r="B26" s="619"/>
      <c r="C26" s="150" t="s">
        <v>2</v>
      </c>
      <c r="D26" s="150" t="s">
        <v>3</v>
      </c>
      <c r="E26" s="150" t="s">
        <v>4</v>
      </c>
      <c r="F26" s="150" t="s">
        <v>48</v>
      </c>
      <c r="I26" s="617"/>
      <c r="J26" s="619"/>
      <c r="K26" s="150" t="s">
        <v>2</v>
      </c>
      <c r="L26" s="150" t="s">
        <v>3</v>
      </c>
      <c r="M26" s="150" t="s">
        <v>4</v>
      </c>
      <c r="N26" s="150" t="s">
        <v>48</v>
      </c>
    </row>
    <row r="27" spans="1:15" x14ac:dyDescent="0.25">
      <c r="A27" s="13">
        <v>1</v>
      </c>
      <c r="B27" s="151">
        <v>0.40452759701101609</v>
      </c>
      <c r="C27" s="151"/>
      <c r="D27" s="151"/>
      <c r="E27" s="151">
        <v>7.4705687430645167</v>
      </c>
      <c r="F27" s="151">
        <v>28.743086753057504</v>
      </c>
      <c r="I27" s="13">
        <v>1</v>
      </c>
      <c r="J27" s="151">
        <v>0.96346900612560116</v>
      </c>
      <c r="K27" s="151"/>
      <c r="L27" s="151"/>
      <c r="M27" s="151">
        <v>10.908021509104627</v>
      </c>
      <c r="N27" s="151">
        <v>17.218092733860189</v>
      </c>
    </row>
    <row r="28" spans="1:15" x14ac:dyDescent="0.25">
      <c r="A28" s="13">
        <v>1.1000000000000001</v>
      </c>
      <c r="B28" s="151">
        <v>0.35933911098294441</v>
      </c>
      <c r="C28" s="151"/>
      <c r="D28" s="151"/>
      <c r="E28" s="151">
        <v>10.565232462574579</v>
      </c>
      <c r="F28" s="151">
        <v>19.132893246930688</v>
      </c>
      <c r="I28" s="13">
        <v>1.1000000000000001</v>
      </c>
      <c r="J28" s="151">
        <v>0.19428895632411081</v>
      </c>
      <c r="K28" s="151"/>
      <c r="L28" s="151"/>
      <c r="M28" s="151">
        <v>3.1848044806515312</v>
      </c>
      <c r="N28" s="151">
        <v>4.9402986155767099</v>
      </c>
    </row>
    <row r="29" spans="1:15" x14ac:dyDescent="0.25">
      <c r="A29" s="13">
        <v>2</v>
      </c>
      <c r="B29" s="151">
        <v>0.35461508813912368</v>
      </c>
      <c r="C29" s="151"/>
      <c r="D29" s="151"/>
      <c r="E29" s="151">
        <v>10.279860106158488</v>
      </c>
      <c r="F29" s="151">
        <v>17.913158032166173</v>
      </c>
      <c r="I29" s="13">
        <v>2</v>
      </c>
      <c r="J29" s="151">
        <v>2.2019138588806082</v>
      </c>
      <c r="K29" s="151"/>
      <c r="L29" s="151"/>
      <c r="M29" s="151">
        <v>11.665567289964141</v>
      </c>
      <c r="N29" s="151">
        <v>17.024055116918728</v>
      </c>
    </row>
    <row r="30" spans="1:15" x14ac:dyDescent="0.25">
      <c r="A30" s="13">
        <v>3</v>
      </c>
      <c r="B30" s="151">
        <v>0.64647052220568457</v>
      </c>
      <c r="C30" s="151"/>
      <c r="D30" s="151"/>
      <c r="E30" s="151">
        <v>21.740302305937643</v>
      </c>
      <c r="F30" s="151">
        <v>37.858687610267538</v>
      </c>
      <c r="I30" s="13">
        <v>3</v>
      </c>
      <c r="J30" s="151">
        <v>0.22546958089436389</v>
      </c>
      <c r="K30" s="151"/>
      <c r="L30" s="151"/>
      <c r="M30" s="151">
        <v>5.0253349412302208</v>
      </c>
      <c r="N30" s="151">
        <v>7.1986010393944877</v>
      </c>
    </row>
    <row r="31" spans="1:15" x14ac:dyDescent="0.25">
      <c r="A31" s="13">
        <v>4</v>
      </c>
      <c r="B31" s="151">
        <v>0.77288234427017</v>
      </c>
      <c r="C31" s="151"/>
      <c r="D31" s="151"/>
      <c r="E31" s="151">
        <v>27.155128190920163</v>
      </c>
      <c r="F31" s="151">
        <v>38.752376665626088</v>
      </c>
      <c r="I31" s="13">
        <v>4</v>
      </c>
      <c r="J31" s="151">
        <v>0.14823052173418305</v>
      </c>
      <c r="K31" s="151"/>
      <c r="L31" s="151"/>
      <c r="M31" s="151">
        <v>3.1169380749060167</v>
      </c>
      <c r="N31" s="151">
        <v>6.1884456177886982</v>
      </c>
    </row>
    <row r="32" spans="1:15" x14ac:dyDescent="0.25">
      <c r="A32" s="13">
        <v>5</v>
      </c>
      <c r="B32" s="151">
        <v>0.93539091289110443</v>
      </c>
      <c r="C32" s="151"/>
      <c r="D32" s="151"/>
      <c r="E32" s="151">
        <v>19.003417197307467</v>
      </c>
      <c r="F32" s="151">
        <v>73.968611502761476</v>
      </c>
      <c r="I32" s="13">
        <v>5</v>
      </c>
      <c r="J32" s="151">
        <v>0.16892428963530123</v>
      </c>
      <c r="K32" s="151"/>
      <c r="L32" s="151"/>
      <c r="M32" s="151">
        <v>4.2297047024189549</v>
      </c>
      <c r="N32" s="151">
        <v>6.6986441864792967</v>
      </c>
    </row>
    <row r="33" spans="1:14" x14ac:dyDescent="0.25">
      <c r="A33" s="13">
        <v>6</v>
      </c>
      <c r="B33" s="151">
        <v>1.1299839161345562</v>
      </c>
      <c r="C33" s="151"/>
      <c r="D33" s="151"/>
      <c r="E33" s="151">
        <v>30.525634911824746</v>
      </c>
      <c r="F33" s="151">
        <v>71.019050242319096</v>
      </c>
      <c r="I33" s="13">
        <v>6</v>
      </c>
      <c r="J33" s="151">
        <v>0.66779198996995826</v>
      </c>
      <c r="K33" s="151"/>
      <c r="L33" s="151"/>
      <c r="M33" s="151">
        <v>10.020229996757829</v>
      </c>
      <c r="N33" s="151">
        <v>11.708217730836619</v>
      </c>
    </row>
    <row r="34" spans="1:14" x14ac:dyDescent="0.25">
      <c r="A34" s="13">
        <v>7</v>
      </c>
      <c r="B34" s="151">
        <v>0.56690803548570023</v>
      </c>
      <c r="C34" s="151"/>
      <c r="D34" s="151"/>
      <c r="E34" s="151">
        <v>13.824487040783337</v>
      </c>
      <c r="F34" s="151">
        <v>40.282910996941176</v>
      </c>
      <c r="I34" s="13">
        <v>7</v>
      </c>
      <c r="J34" s="151">
        <v>2.2857571536894969</v>
      </c>
      <c r="K34" s="151"/>
      <c r="L34" s="151"/>
      <c r="M34" s="151">
        <v>12.413864538064837</v>
      </c>
      <c r="N34" s="151">
        <v>14.869257876622539</v>
      </c>
    </row>
    <row r="35" spans="1:14" x14ac:dyDescent="0.25">
      <c r="A35" s="13">
        <v>8</v>
      </c>
      <c r="B35" s="151">
        <v>0.38936970657847575</v>
      </c>
      <c r="C35" s="151"/>
      <c r="D35" s="151"/>
      <c r="E35" s="151">
        <v>11.554234841678831</v>
      </c>
      <c r="F35" s="151">
        <v>18.452528464140691</v>
      </c>
      <c r="I35" s="13">
        <v>8</v>
      </c>
      <c r="J35" s="151">
        <v>1.9933225740839111</v>
      </c>
      <c r="K35" s="151"/>
      <c r="L35" s="151"/>
      <c r="M35" s="151">
        <v>13.943172535103393</v>
      </c>
      <c r="N35" s="151">
        <v>19.577647399840888</v>
      </c>
    </row>
    <row r="36" spans="1:14" x14ac:dyDescent="0.25">
      <c r="A36" s="13">
        <v>9</v>
      </c>
      <c r="B36" s="151">
        <v>1.667453318262468</v>
      </c>
      <c r="C36" s="151"/>
      <c r="D36" s="151"/>
      <c r="E36" s="151">
        <v>43.464291381046564</v>
      </c>
      <c r="F36" s="151">
        <v>72.552609470872454</v>
      </c>
      <c r="I36" s="13">
        <v>9</v>
      </c>
      <c r="J36" s="151">
        <v>0.1202704882165663</v>
      </c>
      <c r="K36" s="151"/>
      <c r="L36" s="151"/>
      <c r="M36" s="151">
        <v>1.6681144053058989</v>
      </c>
      <c r="N36" s="151">
        <v>2.0868154305489046</v>
      </c>
    </row>
    <row r="37" spans="1:14" x14ac:dyDescent="0.25">
      <c r="A37" s="13">
        <v>10</v>
      </c>
      <c r="B37" s="151">
        <v>0.36859397328227583</v>
      </c>
      <c r="C37" s="151"/>
      <c r="D37" s="151"/>
      <c r="E37" s="151">
        <v>9.6807036973602045</v>
      </c>
      <c r="F37" s="151">
        <v>16.787386831195924</v>
      </c>
      <c r="I37" s="13">
        <v>10</v>
      </c>
      <c r="J37" s="151">
        <v>0.25354352370312011</v>
      </c>
      <c r="K37" s="151"/>
      <c r="L37" s="151"/>
      <c r="M37" s="151">
        <v>4.0692072834953787</v>
      </c>
      <c r="N37" s="151">
        <v>6.7047475224857127</v>
      </c>
    </row>
    <row r="38" spans="1:14" x14ac:dyDescent="0.25">
      <c r="A38" s="13">
        <v>11</v>
      </c>
      <c r="B38" s="151">
        <v>1.7317750519734356</v>
      </c>
      <c r="C38" s="151"/>
      <c r="D38" s="151"/>
      <c r="E38" s="151">
        <v>32.023076421196969</v>
      </c>
      <c r="F38" s="151">
        <v>40.154838669255284</v>
      </c>
      <c r="I38" s="13">
        <v>11</v>
      </c>
      <c r="J38" s="151">
        <v>3.8956015152723338</v>
      </c>
      <c r="K38" s="151"/>
      <c r="L38" s="151"/>
      <c r="M38" s="151">
        <v>11.945060816021217</v>
      </c>
      <c r="N38" s="151">
        <v>12.565410732537428</v>
      </c>
    </row>
    <row r="39" spans="1:14" x14ac:dyDescent="0.25">
      <c r="A39" s="13">
        <v>12</v>
      </c>
      <c r="B39" s="151">
        <v>0.97291650379479788</v>
      </c>
      <c r="C39" s="151"/>
      <c r="D39" s="151"/>
      <c r="E39" s="151">
        <v>19.117868205566769</v>
      </c>
      <c r="F39" s="151">
        <v>27.952991833386267</v>
      </c>
      <c r="I39" s="13">
        <v>12</v>
      </c>
      <c r="J39" s="151">
        <v>11.999358428762504</v>
      </c>
      <c r="K39" s="151"/>
      <c r="L39" s="151"/>
      <c r="M39" s="151">
        <v>60.763114731110164</v>
      </c>
      <c r="N39" s="151">
        <v>83.493111238423737</v>
      </c>
    </row>
    <row r="40" spans="1:14" x14ac:dyDescent="0.25">
      <c r="A40" s="152">
        <v>13</v>
      </c>
      <c r="B40" s="153">
        <v>0.35461508813912368</v>
      </c>
      <c r="C40" s="153"/>
      <c r="D40" s="153"/>
      <c r="E40" s="153">
        <v>7.5204812519364097</v>
      </c>
      <c r="F40" s="153">
        <v>16.801365716339077</v>
      </c>
      <c r="I40" s="152">
        <v>13</v>
      </c>
      <c r="J40" s="153">
        <v>0.1202704882165663</v>
      </c>
      <c r="K40" s="153"/>
      <c r="L40" s="153"/>
      <c r="M40" s="153">
        <v>1.6681144053058989</v>
      </c>
      <c r="N40" s="153">
        <v>2.0868154305489046</v>
      </c>
    </row>
    <row r="41" spans="1:14" x14ac:dyDescent="0.25">
      <c r="A41" s="13">
        <v>14</v>
      </c>
      <c r="B41" s="151">
        <v>0.78217274928199609</v>
      </c>
      <c r="C41" s="151"/>
      <c r="D41" s="151"/>
      <c r="E41" s="151">
        <v>17.957315764026099</v>
      </c>
      <c r="F41" s="151">
        <v>23.834873530421586</v>
      </c>
      <c r="I41" s="13">
        <v>14</v>
      </c>
      <c r="J41" s="151">
        <v>0.72011942775986693</v>
      </c>
      <c r="K41" s="151"/>
      <c r="L41" s="151"/>
      <c r="M41" s="151">
        <v>4.3303605781022529</v>
      </c>
      <c r="N41" s="151">
        <v>6.0242398397153512</v>
      </c>
    </row>
    <row r="42" spans="1:14" s="270" customFormat="1" x14ac:dyDescent="0.25"/>
    <row r="43" spans="1:14" ht="16.5" x14ac:dyDescent="0.25">
      <c r="A43" s="12" t="s">
        <v>310</v>
      </c>
      <c r="B43" s="12"/>
      <c r="C43" s="12"/>
      <c r="D43" s="12"/>
      <c r="E43" s="446">
        <v>0.85</v>
      </c>
      <c r="F43" s="446">
        <v>0.6</v>
      </c>
      <c r="I43" s="12" t="s">
        <v>310</v>
      </c>
      <c r="J43" s="12"/>
      <c r="K43" s="12"/>
      <c r="L43" s="12"/>
      <c r="M43" s="446">
        <v>0.6</v>
      </c>
      <c r="N43" s="446">
        <v>0.6</v>
      </c>
    </row>
    <row r="44" spans="1:14" ht="16.5" x14ac:dyDescent="0.25">
      <c r="A44" s="444" t="s">
        <v>311</v>
      </c>
      <c r="B44" s="449">
        <v>0.03</v>
      </c>
      <c r="C44" s="268"/>
      <c r="D44" s="268"/>
      <c r="E44" s="268"/>
      <c r="F44" s="268"/>
      <c r="I44" s="444" t="s">
        <v>311</v>
      </c>
      <c r="J44" s="449">
        <v>0.03</v>
      </c>
      <c r="K44" s="268"/>
      <c r="L44" s="268"/>
      <c r="M44" s="268"/>
      <c r="N44" s="268"/>
    </row>
    <row r="45" spans="1:14" s="270" customFormat="1" ht="16.5" x14ac:dyDescent="0.25">
      <c r="A45" s="444" t="s">
        <v>460</v>
      </c>
      <c r="B45" s="445">
        <v>0.98998363101217857</v>
      </c>
      <c r="C45" s="286"/>
      <c r="D45" s="286"/>
      <c r="E45" s="286"/>
      <c r="F45" s="286"/>
      <c r="G45" s="383"/>
      <c r="H45" s="383"/>
      <c r="I45" s="444" t="s">
        <v>460</v>
      </c>
      <c r="J45" s="445">
        <v>0.99242968231076556</v>
      </c>
      <c r="K45" s="268"/>
      <c r="L45" s="268"/>
      <c r="M45" s="268"/>
      <c r="N45" s="268"/>
    </row>
    <row r="46" spans="1:14" s="270" customFormat="1" ht="16.5" x14ac:dyDescent="0.25">
      <c r="A46" s="286"/>
      <c r="B46" s="448"/>
      <c r="C46" s="268"/>
      <c r="D46" s="268"/>
      <c r="E46" s="268"/>
      <c r="F46" s="268"/>
      <c r="I46" s="286"/>
      <c r="J46" s="448"/>
      <c r="K46" s="268"/>
      <c r="L46" s="268"/>
      <c r="M46" s="268"/>
      <c r="N46" s="268"/>
    </row>
    <row r="47" spans="1:14" s="270" customFormat="1" x14ac:dyDescent="0.25"/>
    <row r="48" spans="1:14" s="270" customFormat="1" x14ac:dyDescent="0.25"/>
    <row r="49" s="270" customFormat="1" x14ac:dyDescent="0.25"/>
    <row r="50" s="270" customFormat="1" x14ac:dyDescent="0.25"/>
    <row r="51" s="270" customFormat="1" x14ac:dyDescent="0.25"/>
    <row r="52" s="270" customFormat="1" x14ac:dyDescent="0.25"/>
    <row r="53" s="270" customFormat="1" x14ac:dyDescent="0.25"/>
    <row r="54" s="270" customFormat="1" x14ac:dyDescent="0.25"/>
    <row r="55" s="270" customFormat="1" x14ac:dyDescent="0.25"/>
    <row r="56" s="270" customFormat="1" x14ac:dyDescent="0.25"/>
    <row r="57" s="270" customFormat="1" x14ac:dyDescent="0.25"/>
    <row r="58" s="270" customFormat="1" x14ac:dyDescent="0.25"/>
    <row r="59" s="270" customFormat="1" x14ac:dyDescent="0.25"/>
    <row r="60" s="270" customFormat="1" x14ac:dyDescent="0.25"/>
    <row r="61" s="270" customFormat="1" x14ac:dyDescent="0.25"/>
    <row r="62" s="270" customFormat="1" x14ac:dyDescent="0.25"/>
    <row r="63" s="270" customFormat="1" x14ac:dyDescent="0.25"/>
    <row r="64" s="270" customFormat="1" x14ac:dyDescent="0.25"/>
    <row r="65" s="270" customFormat="1" x14ac:dyDescent="0.25"/>
    <row r="66" s="270" customFormat="1" x14ac:dyDescent="0.25"/>
    <row r="67" s="270" customFormat="1" x14ac:dyDescent="0.25"/>
    <row r="68" s="270" customFormat="1" x14ac:dyDescent="0.25"/>
    <row r="69" s="270" customFormat="1" x14ac:dyDescent="0.25"/>
    <row r="70" s="270" customFormat="1" x14ac:dyDescent="0.25"/>
    <row r="71" s="270" customFormat="1" x14ac:dyDescent="0.25"/>
    <row r="72" s="270" customFormat="1" x14ac:dyDescent="0.25"/>
    <row r="73" s="270" customFormat="1" x14ac:dyDescent="0.25"/>
    <row r="74" s="270" customFormat="1" x14ac:dyDescent="0.25"/>
    <row r="75" s="270" customFormat="1" x14ac:dyDescent="0.25"/>
    <row r="76" s="270" customFormat="1" x14ac:dyDescent="0.25"/>
    <row r="77" s="270" customFormat="1" x14ac:dyDescent="0.25"/>
    <row r="78" s="270" customFormat="1" x14ac:dyDescent="0.25"/>
    <row r="79" s="270" customFormat="1" x14ac:dyDescent="0.25"/>
    <row r="80" s="270" customFormat="1" x14ac:dyDescent="0.25"/>
    <row r="81" s="270" customFormat="1" x14ac:dyDescent="0.25"/>
    <row r="82" s="270" customFormat="1" x14ac:dyDescent="0.25"/>
    <row r="83" s="270" customFormat="1" x14ac:dyDescent="0.25"/>
    <row r="84" s="270" customFormat="1" x14ac:dyDescent="0.25"/>
    <row r="85" s="270" customFormat="1" x14ac:dyDescent="0.25"/>
    <row r="86" s="270" customFormat="1" x14ac:dyDescent="0.25"/>
    <row r="87" s="270" customFormat="1" x14ac:dyDescent="0.25"/>
    <row r="88" s="270" customFormat="1" x14ac:dyDescent="0.25"/>
    <row r="89" s="270" customFormat="1" x14ac:dyDescent="0.25"/>
    <row r="90" s="270" customFormat="1" x14ac:dyDescent="0.25"/>
    <row r="91" s="270" customFormat="1" x14ac:dyDescent="0.25"/>
    <row r="92" s="270" customFormat="1" x14ac:dyDescent="0.25"/>
    <row r="93" s="270" customFormat="1" x14ac:dyDescent="0.25"/>
    <row r="94" s="270" customFormat="1" x14ac:dyDescent="0.25"/>
    <row r="95" s="270" customFormat="1" x14ac:dyDescent="0.25"/>
    <row r="96" s="270" customFormat="1" x14ac:dyDescent="0.25"/>
    <row r="97" s="270" customFormat="1" x14ac:dyDescent="0.25"/>
    <row r="98" s="270" customFormat="1" x14ac:dyDescent="0.25"/>
    <row r="99" s="270" customFormat="1" x14ac:dyDescent="0.25"/>
    <row r="100" s="270" customFormat="1" x14ac:dyDescent="0.25"/>
    <row r="101" s="270" customFormat="1" x14ac:dyDescent="0.25"/>
    <row r="102" s="270" customFormat="1" x14ac:dyDescent="0.25"/>
    <row r="103" s="270" customFormat="1" x14ac:dyDescent="0.25"/>
    <row r="104" s="270" customFormat="1" x14ac:dyDescent="0.25"/>
    <row r="105" s="270" customFormat="1" x14ac:dyDescent="0.25"/>
    <row r="106" s="270" customFormat="1" x14ac:dyDescent="0.25"/>
    <row r="107" s="270" customFormat="1" x14ac:dyDescent="0.25"/>
    <row r="108" s="270" customFormat="1" x14ac:dyDescent="0.25"/>
    <row r="109" s="270" customFormat="1" x14ac:dyDescent="0.25"/>
    <row r="110" s="270" customFormat="1" x14ac:dyDescent="0.25"/>
    <row r="111" s="270" customFormat="1" x14ac:dyDescent="0.25"/>
    <row r="112" s="270" customFormat="1" x14ac:dyDescent="0.25"/>
    <row r="113" s="270" customFormat="1" x14ac:dyDescent="0.25"/>
    <row r="114" s="270" customFormat="1" x14ac:dyDescent="0.25"/>
    <row r="115" s="270" customFormat="1" x14ac:dyDescent="0.25"/>
    <row r="116" s="270" customFormat="1" x14ac:dyDescent="0.25"/>
    <row r="117" s="270" customFormat="1" x14ac:dyDescent="0.25"/>
    <row r="118" s="270" customFormat="1" x14ac:dyDescent="0.25"/>
    <row r="119" s="270" customFormat="1" x14ac:dyDescent="0.25"/>
    <row r="120" s="270" customFormat="1" x14ac:dyDescent="0.25"/>
    <row r="121" s="270" customFormat="1" x14ac:dyDescent="0.25"/>
    <row r="122" s="270" customFormat="1" x14ac:dyDescent="0.25"/>
    <row r="123" s="270" customFormat="1" x14ac:dyDescent="0.25"/>
    <row r="124" s="270" customFormat="1" x14ac:dyDescent="0.25"/>
    <row r="125" s="270" customFormat="1" x14ac:dyDescent="0.25"/>
    <row r="126" s="270" customFormat="1" x14ac:dyDescent="0.25"/>
    <row r="127" s="270" customFormat="1" x14ac:dyDescent="0.25"/>
    <row r="128" s="270" customFormat="1" x14ac:dyDescent="0.25"/>
    <row r="129" s="270" customFormat="1" x14ac:dyDescent="0.25"/>
    <row r="130" s="270" customFormat="1" x14ac:dyDescent="0.25"/>
    <row r="131" s="270" customFormat="1" x14ac:dyDescent="0.25"/>
    <row r="132" s="270" customFormat="1" x14ac:dyDescent="0.25"/>
    <row r="133" s="270" customFormat="1" x14ac:dyDescent="0.25"/>
    <row r="134" s="270" customFormat="1" x14ac:dyDescent="0.25"/>
    <row r="135" s="270" customFormat="1" x14ac:dyDescent="0.25"/>
    <row r="136" s="270" customFormat="1" x14ac:dyDescent="0.25"/>
    <row r="137" s="270" customFormat="1" x14ac:dyDescent="0.25"/>
    <row r="138" s="270" customFormat="1" x14ac:dyDescent="0.25"/>
    <row r="139" s="270" customFormat="1" x14ac:dyDescent="0.25"/>
    <row r="140" s="270" customFormat="1" x14ac:dyDescent="0.25"/>
    <row r="141" s="270" customFormat="1" x14ac:dyDescent="0.25"/>
    <row r="142" s="270" customFormat="1" x14ac:dyDescent="0.25"/>
    <row r="143" s="270" customFormat="1" x14ac:dyDescent="0.25"/>
    <row r="144" s="270" customFormat="1" x14ac:dyDescent="0.25"/>
    <row r="145" s="270" customFormat="1" x14ac:dyDescent="0.25"/>
    <row r="146" s="270" customFormat="1" x14ac:dyDescent="0.25"/>
    <row r="147" s="270" customFormat="1" x14ac:dyDescent="0.25"/>
    <row r="148" s="270" customFormat="1" x14ac:dyDescent="0.25"/>
    <row r="149" s="270" customFormat="1" x14ac:dyDescent="0.25"/>
    <row r="150" s="270" customFormat="1" x14ac:dyDescent="0.25"/>
    <row r="151" s="270" customFormat="1" x14ac:dyDescent="0.25"/>
    <row r="152" s="270" customFormat="1" x14ac:dyDescent="0.25"/>
    <row r="153" s="270" customFormat="1" x14ac:dyDescent="0.25"/>
    <row r="154" s="270" customFormat="1" x14ac:dyDescent="0.25"/>
    <row r="155" s="270" customFormat="1" x14ac:dyDescent="0.25"/>
    <row r="156" s="270" customFormat="1" x14ac:dyDescent="0.25"/>
    <row r="157" s="270" customFormat="1" x14ac:dyDescent="0.25"/>
    <row r="158" s="270" customFormat="1" x14ac:dyDescent="0.25"/>
    <row r="159" s="270" customFormat="1" x14ac:dyDescent="0.25"/>
    <row r="160" s="270" customFormat="1" x14ac:dyDescent="0.25"/>
    <row r="161" s="270" customFormat="1" x14ac:dyDescent="0.25"/>
    <row r="162" s="270" customFormat="1" x14ac:dyDescent="0.25"/>
    <row r="163" s="270" customFormat="1" x14ac:dyDescent="0.25"/>
    <row r="164" s="270" customFormat="1" x14ac:dyDescent="0.25"/>
    <row r="165" s="270" customFormat="1" x14ac:dyDescent="0.25"/>
    <row r="166" s="270" customFormat="1" x14ac:dyDescent="0.25"/>
    <row r="167" s="270" customFormat="1" x14ac:dyDescent="0.25"/>
    <row r="168" s="270" customFormat="1" x14ac:dyDescent="0.25"/>
    <row r="169" s="270" customFormat="1" x14ac:dyDescent="0.25"/>
    <row r="170" s="270" customFormat="1" x14ac:dyDescent="0.25"/>
    <row r="171" s="270" customFormat="1" x14ac:dyDescent="0.25"/>
    <row r="172" s="270" customFormat="1" x14ac:dyDescent="0.25"/>
    <row r="173" s="270" customFormat="1" x14ac:dyDescent="0.25"/>
    <row r="174" s="270" customFormat="1" x14ac:dyDescent="0.25"/>
    <row r="175" s="270" customFormat="1" x14ac:dyDescent="0.25"/>
    <row r="176" s="270" customFormat="1" x14ac:dyDescent="0.25"/>
    <row r="177" s="270" customFormat="1" x14ac:dyDescent="0.25"/>
    <row r="178" s="270" customFormat="1" x14ac:dyDescent="0.25"/>
    <row r="179" s="270" customFormat="1" x14ac:dyDescent="0.25"/>
    <row r="180" s="270" customFormat="1" x14ac:dyDescent="0.25"/>
    <row r="181" s="270" customFormat="1" x14ac:dyDescent="0.25"/>
    <row r="182" s="270" customFormat="1" x14ac:dyDescent="0.25"/>
    <row r="183" s="270" customFormat="1" x14ac:dyDescent="0.25"/>
    <row r="184" s="270" customFormat="1" x14ac:dyDescent="0.25"/>
    <row r="185" s="270" customFormat="1" x14ac:dyDescent="0.25"/>
    <row r="186" s="270" customFormat="1" x14ac:dyDescent="0.25"/>
    <row r="187" s="270" customFormat="1" x14ac:dyDescent="0.25"/>
    <row r="188" s="270" customFormat="1" x14ac:dyDescent="0.25"/>
    <row r="189" s="270" customFormat="1" x14ac:dyDescent="0.25"/>
    <row r="190" s="270" customFormat="1" x14ac:dyDescent="0.25"/>
    <row r="191" s="270" customFormat="1" x14ac:dyDescent="0.25"/>
    <row r="192" s="270" customFormat="1" x14ac:dyDescent="0.25"/>
    <row r="193" s="270" customFormat="1" x14ac:dyDescent="0.25"/>
    <row r="194" s="270" customFormat="1" x14ac:dyDescent="0.25"/>
    <row r="195" s="270" customFormat="1" x14ac:dyDescent="0.25"/>
    <row r="196" s="270" customFormat="1" x14ac:dyDescent="0.25"/>
    <row r="197" s="270" customFormat="1" x14ac:dyDescent="0.25"/>
    <row r="198" s="270" customFormat="1" x14ac:dyDescent="0.25"/>
    <row r="199" s="270" customFormat="1" x14ac:dyDescent="0.25"/>
    <row r="200" s="270" customFormat="1" x14ac:dyDescent="0.25"/>
    <row r="201" s="270" customFormat="1" x14ac:dyDescent="0.25"/>
    <row r="202" s="270" customFormat="1" x14ac:dyDescent="0.25"/>
    <row r="203" s="270" customFormat="1" x14ac:dyDescent="0.25"/>
    <row r="204" s="270" customFormat="1" x14ac:dyDescent="0.25"/>
    <row r="205" s="270" customFormat="1" x14ac:dyDescent="0.25"/>
    <row r="206" s="270" customFormat="1" x14ac:dyDescent="0.25"/>
    <row r="207" s="270" customFormat="1" x14ac:dyDescent="0.25"/>
    <row r="208" s="270" customFormat="1" x14ac:dyDescent="0.25"/>
    <row r="209" s="270" customFormat="1" x14ac:dyDescent="0.25"/>
    <row r="210" s="270" customFormat="1" x14ac:dyDescent="0.25"/>
    <row r="211" s="270" customFormat="1" x14ac:dyDescent="0.25"/>
    <row r="212" s="270" customFormat="1" x14ac:dyDescent="0.25"/>
    <row r="213" s="270" customFormat="1" x14ac:dyDescent="0.25"/>
    <row r="214" s="270" customFormat="1" x14ac:dyDescent="0.25"/>
    <row r="215" s="270" customFormat="1" x14ac:dyDescent="0.25"/>
    <row r="216" s="270" customFormat="1" x14ac:dyDescent="0.25"/>
    <row r="217" s="270" customFormat="1" x14ac:dyDescent="0.25"/>
    <row r="218" s="270" customFormat="1" x14ac:dyDescent="0.25"/>
    <row r="219" s="270" customFormat="1" x14ac:dyDescent="0.25"/>
    <row r="220" s="270" customFormat="1" x14ac:dyDescent="0.25"/>
    <row r="221" s="270" customFormat="1" x14ac:dyDescent="0.25"/>
    <row r="222" s="270" customFormat="1" x14ac:dyDescent="0.25"/>
    <row r="223" s="270" customFormat="1" x14ac:dyDescent="0.25"/>
    <row r="224" s="270" customFormat="1" x14ac:dyDescent="0.25"/>
    <row r="225" s="270" customFormat="1" x14ac:dyDescent="0.25"/>
    <row r="226" s="270" customFormat="1" x14ac:dyDescent="0.25"/>
    <row r="227" s="270" customFormat="1" x14ac:dyDescent="0.25"/>
    <row r="228" s="270" customFormat="1" x14ac:dyDescent="0.25"/>
    <row r="229" s="270" customFormat="1" x14ac:dyDescent="0.25"/>
    <row r="230" s="270" customFormat="1" x14ac:dyDescent="0.25"/>
    <row r="231" s="270" customFormat="1" x14ac:dyDescent="0.25"/>
    <row r="232" s="270" customFormat="1" x14ac:dyDescent="0.25"/>
    <row r="233" s="270" customFormat="1" x14ac:dyDescent="0.25"/>
    <row r="234" s="270" customFormat="1" x14ac:dyDescent="0.25"/>
    <row r="235" s="270" customFormat="1" x14ac:dyDescent="0.25"/>
    <row r="236" s="270" customFormat="1" x14ac:dyDescent="0.25"/>
    <row r="237" s="270" customFormat="1" x14ac:dyDescent="0.25"/>
    <row r="238" s="270" customFormat="1" x14ac:dyDescent="0.25"/>
    <row r="239" s="270" customFormat="1" x14ac:dyDescent="0.25"/>
    <row r="240" s="270" customFormat="1" x14ac:dyDescent="0.25"/>
    <row r="241" s="270" customFormat="1" x14ac:dyDescent="0.25"/>
    <row r="242" s="270" customFormat="1" x14ac:dyDescent="0.25"/>
    <row r="243" s="270" customFormat="1" x14ac:dyDescent="0.25"/>
    <row r="244" s="270" customFormat="1" x14ac:dyDescent="0.25"/>
    <row r="245" s="270" customFormat="1" x14ac:dyDescent="0.25"/>
    <row r="246" s="270" customFormat="1" x14ac:dyDescent="0.25"/>
    <row r="247" s="270" customFormat="1" x14ac:dyDescent="0.25"/>
    <row r="248" s="270" customFormat="1" x14ac:dyDescent="0.25"/>
    <row r="249" s="270" customFormat="1" x14ac:dyDescent="0.25"/>
    <row r="250" s="270" customFormat="1" x14ac:dyDescent="0.25"/>
    <row r="251" s="270" customFormat="1" x14ac:dyDescent="0.25"/>
    <row r="252" s="270" customFormat="1" x14ac:dyDescent="0.25"/>
    <row r="253" s="270" customFormat="1" x14ac:dyDescent="0.25"/>
    <row r="254" s="270" customFormat="1" x14ac:dyDescent="0.25"/>
    <row r="255" s="270" customFormat="1" x14ac:dyDescent="0.25"/>
    <row r="256" s="270" customFormat="1" x14ac:dyDescent="0.25"/>
    <row r="257" s="270" customFormat="1" x14ac:dyDescent="0.25"/>
    <row r="258" s="270" customFormat="1" x14ac:dyDescent="0.25"/>
    <row r="259" s="270" customFormat="1" x14ac:dyDescent="0.25"/>
    <row r="260" s="270" customFormat="1" x14ac:dyDescent="0.25"/>
    <row r="261" s="270" customFormat="1" x14ac:dyDescent="0.25"/>
    <row r="262" s="270" customFormat="1" x14ac:dyDescent="0.25"/>
    <row r="263" s="270" customFormat="1" x14ac:dyDescent="0.25"/>
    <row r="264" s="270" customFormat="1" x14ac:dyDescent="0.25"/>
    <row r="265" s="270" customFormat="1" x14ac:dyDescent="0.25"/>
    <row r="266" s="270" customFormat="1" x14ac:dyDescent="0.25"/>
    <row r="267" s="270" customFormat="1" x14ac:dyDescent="0.25"/>
    <row r="268" s="270" customFormat="1" x14ac:dyDescent="0.25"/>
    <row r="269" s="270" customFormat="1" x14ac:dyDescent="0.25"/>
    <row r="270" s="270" customFormat="1" x14ac:dyDescent="0.25"/>
    <row r="271" s="270" customFormat="1" x14ac:dyDescent="0.25"/>
    <row r="272" s="270" customFormat="1" x14ac:dyDescent="0.25"/>
    <row r="273" s="270" customFormat="1" x14ac:dyDescent="0.25"/>
    <row r="274" s="270" customFormat="1" x14ac:dyDescent="0.25"/>
    <row r="275" s="270" customFormat="1" x14ac:dyDescent="0.25"/>
    <row r="276" s="270" customFormat="1" x14ac:dyDescent="0.25"/>
    <row r="277" s="270" customFormat="1" x14ac:dyDescent="0.25"/>
    <row r="278" s="270" customFormat="1" x14ac:dyDescent="0.25"/>
    <row r="279" s="270" customFormat="1" x14ac:dyDescent="0.25"/>
    <row r="280" s="270" customFormat="1" x14ac:dyDescent="0.25"/>
    <row r="281" s="270" customFormat="1" x14ac:dyDescent="0.25"/>
    <row r="282" s="270" customFormat="1" x14ac:dyDescent="0.25"/>
    <row r="283" s="270" customFormat="1" x14ac:dyDescent="0.25"/>
    <row r="284" s="270" customFormat="1" x14ac:dyDescent="0.25"/>
    <row r="285" s="270" customFormat="1" x14ac:dyDescent="0.25"/>
    <row r="286" s="270" customFormat="1" x14ac:dyDescent="0.25"/>
    <row r="287" s="270" customFormat="1" x14ac:dyDescent="0.25"/>
    <row r="288" s="270" customFormat="1" x14ac:dyDescent="0.25"/>
    <row r="289" s="270" customFormat="1" x14ac:dyDescent="0.25"/>
    <row r="290" s="270" customFormat="1" x14ac:dyDescent="0.25"/>
    <row r="291" s="270" customFormat="1" x14ac:dyDescent="0.25"/>
    <row r="292" s="270" customFormat="1" x14ac:dyDescent="0.25"/>
    <row r="293" s="270" customFormat="1" x14ac:dyDescent="0.25"/>
    <row r="294" s="270" customFormat="1" x14ac:dyDescent="0.25"/>
    <row r="295" s="270" customFormat="1" x14ac:dyDescent="0.25"/>
    <row r="296" s="270" customFormat="1" x14ac:dyDescent="0.25"/>
    <row r="297" s="270" customFormat="1" x14ac:dyDescent="0.25"/>
    <row r="298" s="270" customFormat="1" x14ac:dyDescent="0.25"/>
    <row r="299" s="270" customFormat="1" x14ac:dyDescent="0.25"/>
    <row r="300" s="270" customFormat="1" x14ac:dyDescent="0.25"/>
    <row r="301" s="270" customFormat="1" x14ac:dyDescent="0.25"/>
    <row r="302" s="270" customFormat="1" x14ac:dyDescent="0.25"/>
    <row r="303" s="270" customFormat="1" x14ac:dyDescent="0.25"/>
    <row r="304" s="270" customFormat="1" x14ac:dyDescent="0.25"/>
    <row r="305" s="270" customFormat="1" x14ac:dyDescent="0.25"/>
    <row r="306" s="270" customFormat="1" x14ac:dyDescent="0.25"/>
    <row r="307" s="270" customFormat="1" x14ac:dyDescent="0.25"/>
    <row r="308" s="270" customFormat="1" x14ac:dyDescent="0.25"/>
    <row r="309" s="270" customFormat="1" x14ac:dyDescent="0.25"/>
    <row r="310" s="270" customFormat="1" x14ac:dyDescent="0.25"/>
    <row r="311" s="270" customFormat="1" x14ac:dyDescent="0.25"/>
    <row r="312" s="270" customFormat="1" x14ac:dyDescent="0.25"/>
    <row r="313" s="270" customFormat="1" x14ac:dyDescent="0.25"/>
    <row r="314" s="270" customFormat="1" x14ac:dyDescent="0.25"/>
    <row r="315" s="270" customFormat="1" x14ac:dyDescent="0.25"/>
    <row r="316" s="270" customFormat="1" x14ac:dyDescent="0.25"/>
    <row r="317" s="270" customFormat="1" x14ac:dyDescent="0.25"/>
    <row r="318" s="270" customFormat="1" x14ac:dyDescent="0.25"/>
    <row r="319" s="270" customFormat="1" x14ac:dyDescent="0.25"/>
    <row r="320" s="270" customFormat="1" x14ac:dyDescent="0.25"/>
    <row r="321" s="270" customFormat="1" x14ac:dyDescent="0.25"/>
    <row r="322" s="270" customFormat="1" x14ac:dyDescent="0.25"/>
    <row r="323" s="270" customFormat="1" x14ac:dyDescent="0.25"/>
    <row r="324" s="270" customFormat="1" x14ac:dyDescent="0.25"/>
    <row r="325" s="270" customFormat="1" x14ac:dyDescent="0.25"/>
    <row r="326" s="270" customFormat="1" x14ac:dyDescent="0.25"/>
    <row r="327" s="270" customFormat="1" x14ac:dyDescent="0.25"/>
    <row r="328" s="270" customFormat="1" x14ac:dyDescent="0.25"/>
    <row r="329" s="270" customFormat="1" x14ac:dyDescent="0.25"/>
    <row r="330" s="270" customFormat="1" x14ac:dyDescent="0.25"/>
    <row r="331" s="270" customFormat="1" x14ac:dyDescent="0.25"/>
    <row r="332" s="270" customFormat="1" x14ac:dyDescent="0.25"/>
    <row r="333" s="270" customFormat="1" x14ac:dyDescent="0.25"/>
    <row r="334" s="270" customFormat="1" x14ac:dyDescent="0.25"/>
    <row r="335" s="270" customFormat="1" x14ac:dyDescent="0.25"/>
    <row r="336" s="270" customFormat="1" x14ac:dyDescent="0.25"/>
    <row r="337" s="270" customFormat="1" x14ac:dyDescent="0.25"/>
    <row r="338" s="270" customFormat="1" x14ac:dyDescent="0.25"/>
    <row r="339" s="270" customFormat="1" x14ac:dyDescent="0.25"/>
    <row r="340" s="270" customFormat="1" x14ac:dyDescent="0.25"/>
    <row r="341" s="270" customFormat="1" x14ac:dyDescent="0.25"/>
    <row r="342" s="270" customFormat="1" x14ac:dyDescent="0.25"/>
    <row r="343" s="270" customFormat="1" x14ac:dyDescent="0.25"/>
    <row r="344" s="270" customFormat="1" x14ac:dyDescent="0.25"/>
    <row r="345" s="270" customFormat="1" x14ac:dyDescent="0.25"/>
    <row r="346" s="270" customFormat="1" x14ac:dyDescent="0.25"/>
    <row r="347" s="270" customFormat="1" x14ac:dyDescent="0.25"/>
    <row r="348" s="270" customFormat="1" x14ac:dyDescent="0.25"/>
    <row r="349" s="270" customFormat="1" x14ac:dyDescent="0.25"/>
    <row r="350" s="270" customFormat="1" x14ac:dyDescent="0.25"/>
    <row r="351" s="270" customFormat="1" x14ac:dyDescent="0.25"/>
    <row r="352" s="270" customFormat="1" x14ac:dyDescent="0.25"/>
    <row r="353" s="270" customFormat="1" x14ac:dyDescent="0.25"/>
    <row r="354" s="270" customFormat="1" x14ac:dyDescent="0.25"/>
    <row r="355" s="270" customFormat="1" x14ac:dyDescent="0.25"/>
    <row r="356" s="270" customFormat="1" x14ac:dyDescent="0.25"/>
    <row r="357" s="270" customFormat="1" x14ac:dyDescent="0.25"/>
    <row r="358" s="270" customFormat="1" x14ac:dyDescent="0.25"/>
    <row r="359" s="270" customFormat="1" x14ac:dyDescent="0.25"/>
    <row r="360" s="270" customFormat="1" x14ac:dyDescent="0.25"/>
    <row r="361" s="270" customFormat="1" x14ac:dyDescent="0.25"/>
    <row r="362" s="270" customFormat="1" x14ac:dyDescent="0.25"/>
    <row r="363" s="270" customFormat="1" x14ac:dyDescent="0.25"/>
    <row r="364" s="270" customFormat="1" x14ac:dyDescent="0.25"/>
    <row r="365" s="270" customFormat="1" x14ac:dyDescent="0.25"/>
    <row r="366" s="270" customFormat="1" x14ac:dyDescent="0.25"/>
    <row r="367" s="270" customFormat="1" x14ac:dyDescent="0.25"/>
    <row r="368" s="270" customFormat="1" x14ac:dyDescent="0.25"/>
    <row r="369" s="270" customFormat="1" x14ac:dyDescent="0.25"/>
    <row r="370" s="270" customFormat="1" x14ac:dyDescent="0.25"/>
    <row r="371" s="270" customFormat="1" x14ac:dyDescent="0.25"/>
    <row r="372" s="270" customFormat="1" x14ac:dyDescent="0.25"/>
    <row r="373" s="270" customFormat="1" x14ac:dyDescent="0.25"/>
    <row r="374" s="270" customFormat="1" x14ac:dyDescent="0.25"/>
    <row r="375" s="270" customFormat="1" x14ac:dyDescent="0.25"/>
    <row r="376" s="270" customFormat="1" x14ac:dyDescent="0.25"/>
    <row r="377" s="270" customFormat="1" x14ac:dyDescent="0.25"/>
    <row r="378" s="270" customFormat="1" x14ac:dyDescent="0.25"/>
    <row r="379" s="270" customFormat="1" x14ac:dyDescent="0.25"/>
    <row r="380" s="270" customFormat="1" x14ac:dyDescent="0.25"/>
    <row r="381" s="270" customFormat="1" x14ac:dyDescent="0.25"/>
    <row r="382" s="270" customFormat="1" x14ac:dyDescent="0.25"/>
    <row r="383" s="270" customFormat="1" x14ac:dyDescent="0.25"/>
    <row r="384" s="270" customFormat="1" x14ac:dyDescent="0.25"/>
    <row r="385" s="270" customFormat="1" x14ac:dyDescent="0.25"/>
    <row r="386" s="270" customFormat="1" x14ac:dyDescent="0.25"/>
    <row r="387" s="270" customFormat="1" x14ac:dyDescent="0.25"/>
    <row r="388" s="270" customFormat="1" x14ac:dyDescent="0.25"/>
    <row r="389" s="270" customFormat="1" x14ac:dyDescent="0.25"/>
    <row r="390" s="270" customFormat="1" x14ac:dyDescent="0.25"/>
    <row r="391" s="270" customFormat="1" x14ac:dyDescent="0.25"/>
    <row r="392" s="270" customFormat="1" x14ac:dyDescent="0.25"/>
    <row r="393" s="270" customFormat="1" x14ac:dyDescent="0.25"/>
    <row r="394" s="270" customFormat="1" x14ac:dyDescent="0.25"/>
    <row r="395" s="270" customFormat="1" x14ac:dyDescent="0.25"/>
    <row r="396" s="270" customFormat="1" x14ac:dyDescent="0.25"/>
    <row r="397" s="270" customFormat="1" x14ac:dyDescent="0.25"/>
    <row r="398" s="270" customFormat="1" x14ac:dyDescent="0.25"/>
    <row r="399" s="270" customFormat="1" x14ac:dyDescent="0.25"/>
    <row r="400" s="270" customFormat="1" x14ac:dyDescent="0.25"/>
    <row r="401" s="270" customFormat="1" x14ac:dyDescent="0.25"/>
    <row r="402" s="270" customFormat="1" x14ac:dyDescent="0.25"/>
    <row r="403" s="270" customFormat="1" x14ac:dyDescent="0.25"/>
    <row r="404" s="270" customFormat="1" x14ac:dyDescent="0.25"/>
    <row r="405" s="270" customFormat="1" x14ac:dyDescent="0.25"/>
    <row r="406" s="270" customFormat="1" x14ac:dyDescent="0.25"/>
    <row r="407" s="270" customFormat="1" x14ac:dyDescent="0.25"/>
    <row r="408" s="270" customFormat="1" x14ac:dyDescent="0.25"/>
    <row r="409" s="270" customFormat="1" x14ac:dyDescent="0.25"/>
    <row r="410" s="270" customFormat="1" x14ac:dyDescent="0.25"/>
    <row r="411" s="270" customFormat="1" x14ac:dyDescent="0.25"/>
    <row r="412" s="270" customFormat="1" x14ac:dyDescent="0.25"/>
    <row r="413" s="270" customFormat="1" x14ac:dyDescent="0.25"/>
    <row r="414" s="270" customFormat="1" x14ac:dyDescent="0.25"/>
    <row r="415" s="270" customFormat="1" x14ac:dyDescent="0.25"/>
    <row r="416" s="270" customFormat="1" x14ac:dyDescent="0.25"/>
    <row r="417" s="270" customFormat="1" x14ac:dyDescent="0.25"/>
    <row r="418" s="270" customFormat="1" x14ac:dyDescent="0.25"/>
    <row r="419" s="270" customFormat="1" x14ac:dyDescent="0.25"/>
    <row r="420" s="270" customFormat="1" x14ac:dyDescent="0.25"/>
    <row r="421" s="270" customFormat="1" x14ac:dyDescent="0.25"/>
    <row r="422" s="270" customFormat="1" x14ac:dyDescent="0.25"/>
    <row r="423" s="270" customFormat="1" x14ac:dyDescent="0.25"/>
    <row r="424" s="270" customFormat="1" x14ac:dyDescent="0.25"/>
    <row r="425" s="270" customFormat="1" x14ac:dyDescent="0.25"/>
    <row r="426" s="270" customFormat="1" x14ac:dyDescent="0.25"/>
    <row r="427" s="270" customFormat="1" x14ac:dyDescent="0.25"/>
    <row r="428" s="270" customFormat="1" x14ac:dyDescent="0.25"/>
    <row r="429" s="270" customFormat="1" x14ac:dyDescent="0.25"/>
    <row r="430" s="270" customFormat="1" x14ac:dyDescent="0.25"/>
    <row r="431" s="270" customFormat="1" x14ac:dyDescent="0.25"/>
    <row r="432" s="270" customFormat="1" x14ac:dyDescent="0.25"/>
    <row r="433" s="270" customFormat="1" x14ac:dyDescent="0.25"/>
    <row r="434" s="270" customFormat="1" x14ac:dyDescent="0.25"/>
    <row r="435" s="270" customFormat="1" x14ac:dyDescent="0.25"/>
    <row r="436" s="270" customFormat="1" x14ac:dyDescent="0.25"/>
    <row r="437" s="270" customFormat="1" x14ac:dyDescent="0.25"/>
    <row r="438" s="270" customFormat="1" x14ac:dyDescent="0.25"/>
    <row r="439" s="270" customFormat="1" x14ac:dyDescent="0.25"/>
    <row r="440" s="270" customFormat="1" x14ac:dyDescent="0.25"/>
    <row r="441" s="270" customFormat="1" x14ac:dyDescent="0.25"/>
    <row r="442" s="270" customFormat="1" x14ac:dyDescent="0.25"/>
    <row r="443" s="270" customFormat="1" x14ac:dyDescent="0.25"/>
    <row r="444" s="270" customFormat="1" x14ac:dyDescent="0.25"/>
    <row r="445" s="270" customFormat="1" x14ac:dyDescent="0.25"/>
    <row r="446" s="270" customFormat="1" x14ac:dyDescent="0.25"/>
    <row r="447" s="270" customFormat="1" x14ac:dyDescent="0.25"/>
    <row r="448" s="270" customFormat="1" x14ac:dyDescent="0.25"/>
    <row r="449" s="270" customFormat="1" x14ac:dyDescent="0.25"/>
    <row r="450" s="270" customFormat="1" x14ac:dyDescent="0.25"/>
    <row r="451" s="270" customFormat="1" x14ac:dyDescent="0.25"/>
    <row r="452" s="270" customFormat="1" x14ac:dyDescent="0.25"/>
    <row r="453" s="270" customFormat="1" x14ac:dyDescent="0.25"/>
    <row r="454" s="270" customFormat="1" x14ac:dyDescent="0.25"/>
    <row r="455" s="270" customFormat="1" x14ac:dyDescent="0.25"/>
    <row r="456" s="270" customFormat="1" x14ac:dyDescent="0.25"/>
    <row r="457" s="270" customFormat="1" x14ac:dyDescent="0.25"/>
    <row r="458" s="270" customFormat="1" x14ac:dyDescent="0.25"/>
    <row r="459" s="270" customFormat="1" x14ac:dyDescent="0.25"/>
    <row r="460" s="270" customFormat="1" x14ac:dyDescent="0.25"/>
    <row r="461" s="270" customFormat="1" x14ac:dyDescent="0.25"/>
    <row r="462" s="270" customFormat="1" x14ac:dyDescent="0.25"/>
    <row r="463" s="270" customFormat="1" x14ac:dyDescent="0.25"/>
    <row r="464" s="270" customFormat="1" x14ac:dyDescent="0.25"/>
    <row r="465" s="270" customFormat="1" x14ac:dyDescent="0.25"/>
    <row r="466" s="270" customFormat="1" x14ac:dyDescent="0.25"/>
    <row r="467" s="270" customFormat="1" x14ac:dyDescent="0.25"/>
    <row r="468" s="270" customFormat="1" x14ac:dyDescent="0.25"/>
    <row r="469" s="270" customFormat="1" x14ac:dyDescent="0.25"/>
    <row r="470" s="270" customFormat="1" x14ac:dyDescent="0.25"/>
    <row r="471" s="270" customFormat="1" x14ac:dyDescent="0.25"/>
    <row r="472" s="270" customFormat="1" x14ac:dyDescent="0.25"/>
    <row r="473" s="270" customFormat="1" x14ac:dyDescent="0.25"/>
    <row r="474" s="270" customFormat="1" x14ac:dyDescent="0.25"/>
    <row r="475" s="270" customFormat="1" x14ac:dyDescent="0.25"/>
    <row r="476" s="270" customFormat="1" x14ac:dyDescent="0.25"/>
    <row r="477" s="270" customFormat="1" x14ac:dyDescent="0.25"/>
    <row r="478" s="270" customFormat="1" x14ac:dyDescent="0.25"/>
    <row r="479" s="270" customFormat="1" x14ac:dyDescent="0.25"/>
    <row r="480" s="270" customFormat="1" x14ac:dyDescent="0.25"/>
    <row r="481" s="270" customFormat="1" x14ac:dyDescent="0.25"/>
    <row r="482" s="270" customFormat="1" x14ac:dyDescent="0.25"/>
    <row r="483" s="270" customFormat="1" x14ac:dyDescent="0.25"/>
    <row r="484" s="270" customFormat="1" x14ac:dyDescent="0.25"/>
    <row r="485" s="270" customFormat="1" x14ac:dyDescent="0.25"/>
    <row r="486" s="270" customFormat="1" x14ac:dyDescent="0.25"/>
    <row r="487" s="270" customFormat="1" x14ac:dyDescent="0.25"/>
    <row r="488" s="270" customFormat="1" x14ac:dyDescent="0.25"/>
    <row r="489" s="270" customFormat="1" x14ac:dyDescent="0.25"/>
    <row r="490" s="270" customFormat="1" x14ac:dyDescent="0.25"/>
    <row r="491" s="270" customFormat="1" x14ac:dyDescent="0.25"/>
    <row r="492" s="270" customFormat="1" x14ac:dyDescent="0.25"/>
    <row r="493" s="270" customFormat="1" x14ac:dyDescent="0.25"/>
    <row r="494" s="270" customFormat="1" x14ac:dyDescent="0.25"/>
    <row r="495" s="270" customFormat="1" x14ac:dyDescent="0.25"/>
    <row r="496" s="270" customFormat="1" x14ac:dyDescent="0.25"/>
    <row r="497" s="270" customFormat="1" x14ac:dyDescent="0.25"/>
    <row r="498" s="270" customFormat="1" x14ac:dyDescent="0.25"/>
    <row r="499" s="270" customFormat="1" x14ac:dyDescent="0.25"/>
    <row r="500" s="270" customFormat="1" x14ac:dyDescent="0.25"/>
    <row r="501" s="270" customFormat="1" x14ac:dyDescent="0.25"/>
    <row r="502" s="270" customFormat="1" x14ac:dyDescent="0.25"/>
    <row r="503" s="270" customFormat="1" x14ac:dyDescent="0.25"/>
    <row r="504" s="270" customFormat="1" x14ac:dyDescent="0.25"/>
    <row r="505" s="270" customFormat="1" x14ac:dyDescent="0.25"/>
    <row r="506" s="270" customFormat="1" x14ac:dyDescent="0.25"/>
    <row r="507" s="270" customFormat="1" x14ac:dyDescent="0.25"/>
    <row r="508" s="270" customFormat="1" x14ac:dyDescent="0.25"/>
    <row r="509" s="270" customFormat="1" x14ac:dyDescent="0.25"/>
    <row r="510" s="270" customFormat="1" x14ac:dyDescent="0.25"/>
    <row r="511" s="270" customFormat="1" x14ac:dyDescent="0.25"/>
    <row r="512" s="270" customFormat="1" x14ac:dyDescent="0.25"/>
    <row r="513" s="270" customFormat="1" x14ac:dyDescent="0.25"/>
    <row r="514" s="270" customFormat="1" x14ac:dyDescent="0.25"/>
    <row r="515" s="270" customFormat="1" x14ac:dyDescent="0.25"/>
    <row r="516" s="270" customFormat="1" x14ac:dyDescent="0.25"/>
    <row r="517" s="270" customFormat="1" x14ac:dyDescent="0.25"/>
    <row r="518" s="270" customFormat="1" x14ac:dyDescent="0.25"/>
    <row r="519" s="270" customFormat="1" x14ac:dyDescent="0.25"/>
    <row r="520" s="270" customFormat="1" x14ac:dyDescent="0.25"/>
    <row r="521" s="270" customFormat="1" x14ac:dyDescent="0.25"/>
    <row r="522" s="270" customFormat="1" x14ac:dyDescent="0.25"/>
    <row r="523" s="270" customFormat="1" x14ac:dyDescent="0.25"/>
    <row r="524" s="270" customFormat="1" x14ac:dyDescent="0.25"/>
    <row r="525" s="270" customFormat="1" x14ac:dyDescent="0.25"/>
    <row r="526" s="270" customFormat="1" x14ac:dyDescent="0.25"/>
    <row r="527" s="270" customFormat="1" x14ac:dyDescent="0.25"/>
    <row r="528" s="270" customFormat="1" x14ac:dyDescent="0.25"/>
    <row r="529" s="270" customFormat="1" x14ac:dyDescent="0.25"/>
    <row r="530" s="270" customFormat="1" x14ac:dyDescent="0.25"/>
    <row r="531" s="270" customFormat="1" x14ac:dyDescent="0.25"/>
    <row r="532" s="270" customFormat="1" x14ac:dyDescent="0.25"/>
    <row r="533" s="270" customFormat="1" x14ac:dyDescent="0.25"/>
    <row r="534" s="270" customFormat="1" x14ac:dyDescent="0.25"/>
    <row r="535" s="270" customFormat="1" x14ac:dyDescent="0.25"/>
    <row r="536" s="270" customFormat="1" x14ac:dyDescent="0.25"/>
    <row r="537" s="270" customFormat="1" x14ac:dyDescent="0.25"/>
    <row r="538" s="270" customFormat="1" x14ac:dyDescent="0.25"/>
    <row r="539" s="270" customFormat="1" x14ac:dyDescent="0.25"/>
    <row r="540" s="270" customFormat="1" x14ac:dyDescent="0.25"/>
    <row r="541" s="270" customFormat="1" x14ac:dyDescent="0.25"/>
    <row r="542" s="270" customFormat="1" x14ac:dyDescent="0.25"/>
    <row r="543" s="270" customFormat="1" x14ac:dyDescent="0.25"/>
    <row r="544" s="270" customFormat="1" x14ac:dyDescent="0.25"/>
    <row r="545" s="270" customFormat="1" x14ac:dyDescent="0.25"/>
    <row r="546" s="270" customFormat="1" x14ac:dyDescent="0.25"/>
    <row r="547" s="270" customFormat="1" x14ac:dyDescent="0.25"/>
    <row r="548" s="270" customFormat="1" x14ac:dyDescent="0.25"/>
    <row r="549" s="270" customFormat="1" x14ac:dyDescent="0.25"/>
    <row r="550" s="270" customFormat="1" x14ac:dyDescent="0.25"/>
    <row r="551" s="270" customFormat="1" x14ac:dyDescent="0.25"/>
    <row r="552" s="270" customFormat="1" x14ac:dyDescent="0.25"/>
    <row r="553" s="270" customFormat="1" x14ac:dyDescent="0.25"/>
    <row r="554" s="270" customFormat="1" x14ac:dyDescent="0.25"/>
    <row r="555" s="270" customFormat="1" x14ac:dyDescent="0.25"/>
    <row r="556" s="270" customFormat="1" x14ac:dyDescent="0.25"/>
    <row r="557" s="270" customFormat="1" x14ac:dyDescent="0.25"/>
    <row r="558" s="270" customFormat="1" x14ac:dyDescent="0.25"/>
    <row r="559" s="270" customFormat="1" x14ac:dyDescent="0.25"/>
    <row r="560" s="270" customFormat="1" x14ac:dyDescent="0.25"/>
    <row r="561" s="270" customFormat="1" x14ac:dyDescent="0.25"/>
    <row r="562" s="270" customFormat="1" x14ac:dyDescent="0.25"/>
    <row r="563" s="270" customFormat="1" x14ac:dyDescent="0.25"/>
    <row r="564" s="270" customFormat="1" x14ac:dyDescent="0.25"/>
    <row r="565" s="270" customFormat="1" x14ac:dyDescent="0.25"/>
    <row r="566" s="270" customFormat="1" x14ac:dyDescent="0.25"/>
    <row r="567" s="270" customFormat="1" x14ac:dyDescent="0.25"/>
    <row r="568" s="270" customFormat="1" x14ac:dyDescent="0.25"/>
    <row r="569" s="270" customFormat="1" x14ac:dyDescent="0.25"/>
    <row r="570" s="270" customFormat="1" x14ac:dyDescent="0.25"/>
    <row r="571" s="270" customFormat="1" x14ac:dyDescent="0.25"/>
    <row r="572" s="270" customFormat="1" x14ac:dyDescent="0.25"/>
    <row r="573" s="270" customFormat="1" x14ac:dyDescent="0.25"/>
    <row r="574" s="270" customFormat="1" x14ac:dyDescent="0.25"/>
    <row r="575" s="270" customFormat="1" x14ac:dyDescent="0.25"/>
    <row r="576" s="270" customFormat="1" x14ac:dyDescent="0.25"/>
    <row r="577" s="270" customFormat="1" x14ac:dyDescent="0.25"/>
    <row r="578" s="270" customFormat="1" x14ac:dyDescent="0.25"/>
    <row r="579" s="270" customFormat="1" x14ac:dyDescent="0.25"/>
    <row r="580" s="270" customFormat="1" x14ac:dyDescent="0.25"/>
    <row r="581" s="270" customFormat="1" x14ac:dyDescent="0.25"/>
    <row r="582" s="270" customFormat="1" x14ac:dyDescent="0.25"/>
    <row r="583" s="270" customFormat="1" x14ac:dyDescent="0.25"/>
    <row r="584" s="270" customFormat="1" x14ac:dyDescent="0.25"/>
    <row r="585" s="270" customFormat="1" x14ac:dyDescent="0.25"/>
    <row r="586" s="270" customFormat="1" x14ac:dyDescent="0.25"/>
    <row r="587" s="270" customFormat="1" x14ac:dyDescent="0.25"/>
    <row r="588" s="270" customFormat="1" x14ac:dyDescent="0.25"/>
    <row r="589" s="270" customFormat="1" x14ac:dyDescent="0.25"/>
    <row r="590" s="270" customFormat="1" x14ac:dyDescent="0.25"/>
    <row r="591" s="270" customFormat="1" x14ac:dyDescent="0.25"/>
    <row r="592" s="270" customFormat="1" x14ac:dyDescent="0.25"/>
    <row r="593" s="270" customFormat="1" x14ac:dyDescent="0.25"/>
    <row r="594" s="270" customFormat="1" x14ac:dyDescent="0.25"/>
    <row r="595" s="270" customFormat="1" x14ac:dyDescent="0.25"/>
    <row r="596" s="270" customFormat="1" x14ac:dyDescent="0.25"/>
    <row r="597" s="270" customFormat="1" x14ac:dyDescent="0.25"/>
    <row r="598" s="270" customFormat="1" x14ac:dyDescent="0.25"/>
    <row r="599" s="270" customFormat="1" x14ac:dyDescent="0.25"/>
    <row r="600" s="270" customFormat="1" x14ac:dyDescent="0.25"/>
    <row r="601" s="270" customFormat="1" x14ac:dyDescent="0.25"/>
    <row r="602" s="270" customFormat="1" x14ac:dyDescent="0.25"/>
    <row r="603" s="270" customFormat="1" x14ac:dyDescent="0.25"/>
    <row r="604" s="270" customFormat="1" x14ac:dyDescent="0.25"/>
    <row r="605" s="270" customFormat="1" x14ac:dyDescent="0.25"/>
    <row r="606" s="270" customFormat="1" x14ac:dyDescent="0.25"/>
    <row r="607" s="270" customFormat="1" x14ac:dyDescent="0.25"/>
    <row r="608" s="270" customFormat="1" x14ac:dyDescent="0.25"/>
    <row r="609" s="270" customFormat="1" x14ac:dyDescent="0.25"/>
    <row r="610" s="270" customFormat="1" x14ac:dyDescent="0.25"/>
    <row r="611" s="270" customFormat="1" x14ac:dyDescent="0.25"/>
    <row r="612" s="270" customFormat="1" x14ac:dyDescent="0.25"/>
    <row r="613" s="270" customFormat="1" x14ac:dyDescent="0.25"/>
    <row r="614" s="270" customFormat="1" x14ac:dyDescent="0.25"/>
    <row r="615" s="270" customFormat="1" x14ac:dyDescent="0.25"/>
    <row r="616" s="270" customFormat="1" x14ac:dyDescent="0.25"/>
    <row r="617" s="270" customFormat="1" x14ac:dyDescent="0.25"/>
    <row r="618" s="270" customFormat="1" x14ac:dyDescent="0.25"/>
    <row r="619" s="270" customFormat="1" x14ac:dyDescent="0.25"/>
    <row r="620" s="270" customFormat="1" x14ac:dyDescent="0.25"/>
    <row r="621" s="270" customFormat="1" x14ac:dyDescent="0.25"/>
    <row r="622" s="270" customFormat="1" x14ac:dyDescent="0.25"/>
    <row r="623" s="270" customFormat="1" x14ac:dyDescent="0.25"/>
    <row r="624" s="270" customFormat="1" x14ac:dyDescent="0.25"/>
    <row r="625" s="270" customFormat="1" x14ac:dyDescent="0.25"/>
    <row r="626" s="270" customFormat="1" x14ac:dyDescent="0.25"/>
    <row r="627" s="270" customFormat="1" x14ac:dyDescent="0.25"/>
    <row r="628" s="270" customFormat="1" x14ac:dyDescent="0.25"/>
    <row r="629" s="270" customFormat="1" x14ac:dyDescent="0.25"/>
    <row r="630" s="270" customFormat="1" x14ac:dyDescent="0.25"/>
    <row r="631" s="270" customFormat="1" x14ac:dyDescent="0.25"/>
    <row r="632" s="270" customFormat="1" x14ac:dyDescent="0.25"/>
    <row r="633" s="270" customFormat="1" x14ac:dyDescent="0.25"/>
    <row r="634" s="270" customFormat="1" x14ac:dyDescent="0.25"/>
    <row r="635" s="270" customFormat="1" x14ac:dyDescent="0.25"/>
    <row r="636" s="270" customFormat="1" x14ac:dyDescent="0.25"/>
    <row r="637" s="270" customFormat="1" x14ac:dyDescent="0.25"/>
    <row r="638" s="270" customFormat="1" x14ac:dyDescent="0.25"/>
    <row r="639" s="270" customFormat="1" x14ac:dyDescent="0.25"/>
    <row r="640" s="270" customFormat="1" x14ac:dyDescent="0.25"/>
    <row r="641" s="270" customFormat="1" x14ac:dyDescent="0.25"/>
    <row r="642" s="270" customFormat="1" x14ac:dyDescent="0.25"/>
    <row r="643" s="270" customFormat="1" x14ac:dyDescent="0.25"/>
    <row r="644" s="270" customFormat="1" x14ac:dyDescent="0.25"/>
    <row r="645" s="270" customFormat="1" x14ac:dyDescent="0.25"/>
    <row r="646" s="270" customFormat="1" x14ac:dyDescent="0.25"/>
    <row r="647" s="270" customFormat="1" x14ac:dyDescent="0.25"/>
    <row r="648" s="270" customFormat="1" x14ac:dyDescent="0.25"/>
    <row r="649" s="270" customFormat="1" x14ac:dyDescent="0.25"/>
    <row r="650" s="270" customFormat="1" x14ac:dyDescent="0.25"/>
    <row r="651" s="270" customFormat="1" x14ac:dyDescent="0.25"/>
    <row r="652" s="270" customFormat="1" x14ac:dyDescent="0.25"/>
    <row r="653" s="270" customFormat="1" x14ac:dyDescent="0.25"/>
    <row r="654" s="270" customFormat="1" x14ac:dyDescent="0.25"/>
    <row r="655" s="270" customFormat="1" x14ac:dyDescent="0.25"/>
    <row r="656" s="270" customFormat="1" x14ac:dyDescent="0.25"/>
    <row r="657" s="270" customFormat="1" x14ac:dyDescent="0.25"/>
    <row r="658" s="270" customFormat="1" x14ac:dyDescent="0.25"/>
    <row r="659" s="270" customFormat="1" x14ac:dyDescent="0.25"/>
    <row r="660" s="270" customFormat="1" x14ac:dyDescent="0.25"/>
    <row r="661" s="270" customFormat="1" x14ac:dyDescent="0.25"/>
    <row r="662" s="270" customFormat="1" x14ac:dyDescent="0.25"/>
    <row r="663" s="270" customFormat="1" x14ac:dyDescent="0.25"/>
    <row r="664" s="270" customFormat="1" x14ac:dyDescent="0.25"/>
    <row r="665" s="270" customFormat="1" x14ac:dyDescent="0.25"/>
    <row r="666" s="270" customFormat="1" x14ac:dyDescent="0.25"/>
    <row r="667" s="270" customFormat="1" x14ac:dyDescent="0.25"/>
    <row r="668" s="270" customFormat="1" x14ac:dyDescent="0.25"/>
    <row r="669" s="270" customFormat="1" x14ac:dyDescent="0.25"/>
    <row r="670" s="270" customFormat="1" x14ac:dyDescent="0.25"/>
    <row r="671" s="270" customFormat="1" x14ac:dyDescent="0.25"/>
    <row r="672" s="270" customFormat="1" x14ac:dyDescent="0.25"/>
    <row r="673" s="270" customFormat="1" x14ac:dyDescent="0.25"/>
    <row r="674" s="270" customFormat="1" x14ac:dyDescent="0.25"/>
    <row r="675" s="270" customFormat="1" x14ac:dyDescent="0.25"/>
    <row r="676" s="270" customFormat="1" x14ac:dyDescent="0.25"/>
    <row r="677" s="270" customFormat="1" x14ac:dyDescent="0.25"/>
    <row r="678" s="270" customFormat="1" x14ac:dyDescent="0.25"/>
    <row r="679" s="270" customFormat="1" x14ac:dyDescent="0.25"/>
    <row r="680" s="270" customFormat="1" x14ac:dyDescent="0.25"/>
    <row r="681" s="270" customFormat="1" x14ac:dyDescent="0.25"/>
    <row r="682" s="270" customFormat="1" x14ac:dyDescent="0.25"/>
    <row r="683" s="270" customFormat="1" x14ac:dyDescent="0.25"/>
    <row r="684" s="270" customFormat="1" x14ac:dyDescent="0.25"/>
    <row r="685" s="270" customFormat="1" x14ac:dyDescent="0.25"/>
    <row r="686" s="270" customFormat="1" x14ac:dyDescent="0.25"/>
    <row r="687" s="270" customFormat="1" x14ac:dyDescent="0.25"/>
    <row r="688" s="270" customFormat="1" x14ac:dyDescent="0.25"/>
    <row r="689" s="270" customFormat="1" x14ac:dyDescent="0.25"/>
    <row r="690" s="270" customFormat="1" x14ac:dyDescent="0.25"/>
    <row r="691" s="270" customFormat="1" x14ac:dyDescent="0.25"/>
    <row r="692" s="270" customFormat="1" x14ac:dyDescent="0.25"/>
    <row r="693" s="270" customFormat="1" x14ac:dyDescent="0.25"/>
    <row r="694" s="270" customFormat="1" x14ac:dyDescent="0.25"/>
    <row r="695" s="270" customFormat="1" x14ac:dyDescent="0.25"/>
    <row r="696" s="270" customFormat="1" x14ac:dyDescent="0.25"/>
    <row r="697" s="270" customFormat="1" x14ac:dyDescent="0.25"/>
    <row r="698" s="270" customFormat="1" x14ac:dyDescent="0.25"/>
    <row r="699" s="270" customFormat="1" x14ac:dyDescent="0.25"/>
    <row r="700" s="270" customFormat="1" x14ac:dyDescent="0.25"/>
    <row r="701" s="270" customFormat="1" x14ac:dyDescent="0.25"/>
    <row r="702" s="270" customFormat="1" x14ac:dyDescent="0.25"/>
    <row r="703" s="270" customFormat="1" x14ac:dyDescent="0.25"/>
    <row r="704" s="270" customFormat="1" x14ac:dyDescent="0.25"/>
    <row r="705" s="270" customFormat="1" x14ac:dyDescent="0.25"/>
    <row r="706" s="270" customFormat="1" x14ac:dyDescent="0.25"/>
    <row r="707" s="270" customFormat="1" x14ac:dyDescent="0.25"/>
    <row r="708" s="270" customFormat="1" x14ac:dyDescent="0.25"/>
    <row r="709" s="270" customFormat="1" x14ac:dyDescent="0.25"/>
    <row r="710" s="270" customFormat="1" x14ac:dyDescent="0.25"/>
    <row r="711" s="270" customFormat="1" x14ac:dyDescent="0.25"/>
    <row r="712" s="270" customFormat="1" x14ac:dyDescent="0.25"/>
    <row r="713" s="270" customFormat="1" x14ac:dyDescent="0.25"/>
    <row r="714" s="270" customFormat="1" x14ac:dyDescent="0.25"/>
    <row r="715" s="270" customFormat="1" x14ac:dyDescent="0.25"/>
    <row r="716" s="270" customFormat="1" x14ac:dyDescent="0.25"/>
    <row r="717" s="270" customFormat="1" x14ac:dyDescent="0.25"/>
    <row r="718" s="270" customFormat="1" x14ac:dyDescent="0.25"/>
    <row r="719" s="270" customFormat="1" x14ac:dyDescent="0.25"/>
    <row r="720" s="270" customFormat="1" x14ac:dyDescent="0.25"/>
    <row r="721" s="270" customFormat="1" x14ac:dyDescent="0.25"/>
    <row r="722" s="270" customFormat="1" x14ac:dyDescent="0.25"/>
    <row r="723" s="270" customFormat="1" x14ac:dyDescent="0.25"/>
    <row r="724" s="270" customFormat="1" x14ac:dyDescent="0.25"/>
    <row r="725" s="270" customFormat="1" x14ac:dyDescent="0.25"/>
    <row r="726" s="270" customFormat="1" x14ac:dyDescent="0.25"/>
    <row r="727" s="270" customFormat="1" x14ac:dyDescent="0.25"/>
    <row r="728" s="270" customFormat="1" x14ac:dyDescent="0.25"/>
    <row r="729" s="270" customFormat="1" x14ac:dyDescent="0.25"/>
    <row r="730" s="270" customFormat="1" x14ac:dyDescent="0.25"/>
    <row r="731" s="270" customFormat="1" x14ac:dyDescent="0.25"/>
    <row r="732" s="270" customFormat="1" x14ac:dyDescent="0.25"/>
    <row r="733" s="270" customFormat="1" x14ac:dyDescent="0.25"/>
    <row r="734" s="270" customFormat="1" x14ac:dyDescent="0.25"/>
    <row r="735" s="270" customFormat="1" x14ac:dyDescent="0.25"/>
    <row r="736" s="270" customFormat="1" x14ac:dyDescent="0.25"/>
    <row r="737" s="270" customFormat="1" x14ac:dyDescent="0.25"/>
    <row r="738" s="270" customFormat="1" x14ac:dyDescent="0.25"/>
    <row r="739" s="270" customFormat="1" x14ac:dyDescent="0.25"/>
    <row r="740" s="270" customFormat="1" x14ac:dyDescent="0.25"/>
    <row r="741" s="270" customFormat="1" x14ac:dyDescent="0.25"/>
    <row r="742" s="270" customFormat="1" x14ac:dyDescent="0.25"/>
    <row r="743" s="270" customFormat="1" x14ac:dyDescent="0.25"/>
    <row r="744" s="270" customFormat="1" x14ac:dyDescent="0.25"/>
    <row r="745" s="270" customFormat="1" x14ac:dyDescent="0.25"/>
    <row r="746" s="270" customFormat="1" x14ac:dyDescent="0.25"/>
    <row r="747" s="270" customFormat="1" x14ac:dyDescent="0.25"/>
    <row r="748" s="270" customFormat="1" x14ac:dyDescent="0.25"/>
    <row r="749" s="270" customFormat="1" x14ac:dyDescent="0.25"/>
    <row r="750" s="270" customFormat="1" x14ac:dyDescent="0.25"/>
    <row r="751" s="270" customFormat="1" x14ac:dyDescent="0.25"/>
    <row r="752" s="270" customFormat="1" x14ac:dyDescent="0.25"/>
    <row r="753" s="270" customFormat="1" x14ac:dyDescent="0.25"/>
    <row r="754" s="270" customFormat="1" x14ac:dyDescent="0.25"/>
    <row r="755" s="270" customFormat="1" x14ac:dyDescent="0.25"/>
    <row r="756" s="270" customFormat="1" x14ac:dyDescent="0.25"/>
    <row r="757" s="270" customFormat="1" x14ac:dyDescent="0.25"/>
    <row r="758" s="270" customFormat="1" x14ac:dyDescent="0.25"/>
    <row r="759" s="270" customFormat="1" x14ac:dyDescent="0.25"/>
    <row r="760" s="270" customFormat="1" x14ac:dyDescent="0.25"/>
    <row r="761" s="270" customFormat="1" x14ac:dyDescent="0.25"/>
    <row r="762" s="270" customFormat="1" x14ac:dyDescent="0.25"/>
    <row r="763" s="270" customFormat="1" x14ac:dyDescent="0.25"/>
    <row r="764" s="270" customFormat="1" x14ac:dyDescent="0.25"/>
    <row r="765" s="270" customFormat="1" x14ac:dyDescent="0.25"/>
    <row r="766" s="270" customFormat="1" x14ac:dyDescent="0.25"/>
    <row r="767" s="270" customFormat="1" x14ac:dyDescent="0.25"/>
    <row r="768" s="270" customFormat="1" x14ac:dyDescent="0.25"/>
    <row r="769" s="270" customFormat="1" x14ac:dyDescent="0.25"/>
    <row r="770" s="270" customFormat="1" x14ac:dyDescent="0.25"/>
    <row r="771" s="270" customFormat="1" x14ac:dyDescent="0.25"/>
    <row r="772" s="270" customFormat="1" x14ac:dyDescent="0.25"/>
    <row r="773" s="270" customFormat="1" x14ac:dyDescent="0.25"/>
    <row r="774" s="270" customFormat="1" x14ac:dyDescent="0.25"/>
    <row r="775" s="270" customFormat="1" x14ac:dyDescent="0.25"/>
    <row r="776" s="270" customFormat="1" x14ac:dyDescent="0.25"/>
    <row r="777" s="270" customFormat="1" x14ac:dyDescent="0.25"/>
    <row r="778" s="270" customFormat="1" x14ac:dyDescent="0.25"/>
    <row r="779" s="270" customFormat="1" x14ac:dyDescent="0.25"/>
    <row r="780" s="270" customFormat="1" x14ac:dyDescent="0.25"/>
    <row r="781" s="270" customFormat="1" x14ac:dyDescent="0.25"/>
    <row r="782" s="270" customFormat="1" x14ac:dyDescent="0.25"/>
    <row r="783" s="270" customFormat="1" x14ac:dyDescent="0.25"/>
    <row r="784" s="270" customFormat="1" x14ac:dyDescent="0.25"/>
    <row r="785" s="270" customFormat="1" x14ac:dyDescent="0.25"/>
    <row r="786" s="270" customFormat="1" x14ac:dyDescent="0.25"/>
    <row r="787" s="270" customFormat="1" x14ac:dyDescent="0.25"/>
    <row r="788" s="270" customFormat="1" x14ac:dyDescent="0.25"/>
    <row r="789" s="270" customFormat="1" x14ac:dyDescent="0.25"/>
    <row r="790" s="270" customFormat="1" x14ac:dyDescent="0.25"/>
    <row r="791" s="270" customFormat="1" x14ac:dyDescent="0.25"/>
    <row r="792" s="270" customFormat="1" x14ac:dyDescent="0.25"/>
    <row r="793" s="270" customFormat="1" x14ac:dyDescent="0.25"/>
    <row r="794" s="270" customFormat="1" x14ac:dyDescent="0.25"/>
    <row r="795" s="270" customFormat="1" x14ac:dyDescent="0.25"/>
    <row r="796" s="270" customFormat="1" x14ac:dyDescent="0.25"/>
    <row r="797" s="270" customFormat="1" x14ac:dyDescent="0.25"/>
    <row r="798" s="270" customFormat="1" x14ac:dyDescent="0.25"/>
    <row r="799" s="270" customFormat="1" x14ac:dyDescent="0.25"/>
    <row r="800" s="270" customFormat="1" x14ac:dyDescent="0.25"/>
    <row r="801" s="270" customFormat="1" x14ac:dyDescent="0.25"/>
    <row r="802" s="270" customFormat="1" x14ac:dyDescent="0.25"/>
    <row r="803" s="270" customFormat="1" x14ac:dyDescent="0.25"/>
    <row r="804" s="270" customFormat="1" x14ac:dyDescent="0.25"/>
    <row r="805" s="270" customFormat="1" x14ac:dyDescent="0.25"/>
    <row r="806" s="270" customFormat="1" x14ac:dyDescent="0.25"/>
    <row r="807" s="270" customFormat="1" x14ac:dyDescent="0.25"/>
    <row r="808" s="270" customFormat="1" x14ac:dyDescent="0.25"/>
    <row r="809" s="270" customFormat="1" x14ac:dyDescent="0.25"/>
    <row r="810" s="270" customFormat="1" x14ac:dyDescent="0.25"/>
    <row r="811" s="270" customFormat="1" x14ac:dyDescent="0.25"/>
    <row r="812" s="270" customFormat="1" x14ac:dyDescent="0.25"/>
    <row r="813" s="270" customFormat="1" x14ac:dyDescent="0.25"/>
    <row r="814" s="270" customFormat="1" x14ac:dyDescent="0.25"/>
    <row r="815" s="270" customFormat="1" x14ac:dyDescent="0.25"/>
    <row r="816" s="270" customFormat="1" x14ac:dyDescent="0.25"/>
    <row r="817" s="270" customFormat="1" x14ac:dyDescent="0.25"/>
    <row r="818" s="270" customFormat="1" x14ac:dyDescent="0.25"/>
    <row r="819" s="270" customFormat="1" x14ac:dyDescent="0.25"/>
    <row r="820" s="270" customFormat="1" x14ac:dyDescent="0.25"/>
    <row r="821" s="270" customFormat="1" x14ac:dyDescent="0.25"/>
    <row r="822" s="270" customFormat="1" x14ac:dyDescent="0.25"/>
    <row r="823" s="270" customFormat="1" x14ac:dyDescent="0.25"/>
    <row r="824" s="270" customFormat="1" x14ac:dyDescent="0.25"/>
    <row r="825" s="270" customFormat="1" x14ac:dyDescent="0.25"/>
    <row r="826" s="270" customFormat="1" x14ac:dyDescent="0.25"/>
    <row r="827" s="270" customFormat="1" x14ac:dyDescent="0.25"/>
    <row r="828" s="270" customFormat="1" x14ac:dyDescent="0.25"/>
    <row r="829" s="270" customFormat="1" x14ac:dyDescent="0.25"/>
    <row r="830" s="270" customFormat="1" x14ac:dyDescent="0.25"/>
    <row r="831" s="270" customFormat="1" x14ac:dyDescent="0.25"/>
    <row r="832" s="270" customFormat="1" x14ac:dyDescent="0.25"/>
    <row r="833" s="270" customFormat="1" x14ac:dyDescent="0.25"/>
    <row r="834" s="270" customFormat="1" x14ac:dyDescent="0.25"/>
    <row r="835" s="270" customFormat="1" x14ac:dyDescent="0.25"/>
    <row r="836" s="270" customFormat="1" x14ac:dyDescent="0.25"/>
    <row r="837" s="270" customFormat="1" x14ac:dyDescent="0.25"/>
    <row r="838" s="270" customFormat="1" x14ac:dyDescent="0.25"/>
    <row r="839" s="270" customFormat="1" x14ac:dyDescent="0.25"/>
    <row r="840" s="270" customFormat="1" x14ac:dyDescent="0.25"/>
    <row r="841" s="270" customFormat="1" x14ac:dyDescent="0.25"/>
    <row r="842" s="270" customFormat="1" x14ac:dyDescent="0.25"/>
    <row r="843" s="270" customFormat="1" x14ac:dyDescent="0.25"/>
    <row r="844" s="270" customFormat="1" x14ac:dyDescent="0.25"/>
    <row r="845" s="270" customFormat="1" x14ac:dyDescent="0.25"/>
    <row r="846" s="270" customFormat="1" x14ac:dyDescent="0.25"/>
    <row r="847" s="270" customFormat="1" x14ac:dyDescent="0.25"/>
    <row r="848" s="270" customFormat="1" x14ac:dyDescent="0.25"/>
    <row r="849" s="270" customFormat="1" x14ac:dyDescent="0.25"/>
    <row r="850" s="270" customFormat="1" x14ac:dyDescent="0.25"/>
    <row r="851" s="270" customFormat="1" x14ac:dyDescent="0.25"/>
    <row r="852" s="270" customFormat="1" x14ac:dyDescent="0.25"/>
    <row r="853" s="270" customFormat="1" x14ac:dyDescent="0.25"/>
    <row r="854" s="270" customFormat="1" x14ac:dyDescent="0.25"/>
    <row r="855" s="270" customFormat="1" x14ac:dyDescent="0.25"/>
    <row r="856" s="270" customFormat="1" x14ac:dyDescent="0.25"/>
    <row r="857" s="270" customFormat="1" x14ac:dyDescent="0.25"/>
    <row r="858" s="270" customFormat="1" x14ac:dyDescent="0.25"/>
    <row r="859" s="270" customFormat="1" x14ac:dyDescent="0.25"/>
    <row r="860" s="270" customFormat="1" x14ac:dyDescent="0.25"/>
    <row r="861" s="270" customFormat="1" x14ac:dyDescent="0.25"/>
    <row r="862" s="270" customFormat="1" x14ac:dyDescent="0.25"/>
    <row r="863" s="270" customFormat="1" x14ac:dyDescent="0.25"/>
    <row r="864" s="270" customFormat="1" x14ac:dyDescent="0.25"/>
    <row r="865" s="270" customFormat="1" x14ac:dyDescent="0.25"/>
    <row r="866" s="270" customFormat="1" x14ac:dyDescent="0.25"/>
    <row r="867" s="270" customFormat="1" x14ac:dyDescent="0.25"/>
    <row r="868" s="270" customFormat="1" x14ac:dyDescent="0.25"/>
    <row r="869" s="270" customFormat="1" x14ac:dyDescent="0.25"/>
    <row r="870" s="270" customFormat="1" x14ac:dyDescent="0.25"/>
    <row r="871" s="270" customFormat="1" x14ac:dyDescent="0.25"/>
    <row r="872" s="270" customFormat="1" x14ac:dyDescent="0.25"/>
    <row r="873" s="270" customFormat="1" x14ac:dyDescent="0.25"/>
    <row r="874" s="270" customFormat="1" x14ac:dyDescent="0.25"/>
    <row r="875" s="270" customFormat="1" x14ac:dyDescent="0.25"/>
    <row r="876" s="270" customFormat="1" x14ac:dyDescent="0.25"/>
    <row r="877" s="270" customFormat="1" x14ac:dyDescent="0.25"/>
    <row r="878" s="270" customFormat="1" x14ac:dyDescent="0.25"/>
    <row r="879" s="270" customFormat="1" x14ac:dyDescent="0.25"/>
    <row r="880" s="270" customFormat="1" x14ac:dyDescent="0.25"/>
    <row r="881" s="270" customFormat="1" x14ac:dyDescent="0.25"/>
    <row r="882" s="270" customFormat="1" x14ac:dyDescent="0.25"/>
    <row r="883" s="270" customFormat="1" x14ac:dyDescent="0.25"/>
    <row r="884" s="270" customFormat="1" x14ac:dyDescent="0.25"/>
    <row r="885" s="270" customFormat="1" x14ac:dyDescent="0.25"/>
    <row r="886" s="270" customFormat="1" x14ac:dyDescent="0.25"/>
    <row r="887" s="270" customFormat="1" x14ac:dyDescent="0.25"/>
    <row r="888" s="270" customFormat="1" x14ac:dyDescent="0.25"/>
    <row r="889" s="270" customFormat="1" x14ac:dyDescent="0.25"/>
    <row r="890" s="270" customFormat="1" x14ac:dyDescent="0.25"/>
    <row r="891" s="270" customFormat="1" x14ac:dyDescent="0.25"/>
    <row r="892" s="270" customFormat="1" x14ac:dyDescent="0.25"/>
    <row r="893" s="270" customFormat="1" x14ac:dyDescent="0.25"/>
    <row r="894" s="270" customFormat="1" x14ac:dyDescent="0.25"/>
    <row r="895" s="270" customFormat="1" x14ac:dyDescent="0.25"/>
    <row r="896" s="270" customFormat="1" x14ac:dyDescent="0.25"/>
    <row r="897" s="270" customFormat="1" x14ac:dyDescent="0.25"/>
    <row r="898" s="270" customFormat="1" x14ac:dyDescent="0.25"/>
    <row r="899" s="270" customFormat="1" x14ac:dyDescent="0.25"/>
    <row r="900" s="270" customFormat="1" x14ac:dyDescent="0.25"/>
    <row r="901" s="270" customFormat="1" x14ac:dyDescent="0.25"/>
    <row r="902" s="270" customFormat="1" x14ac:dyDescent="0.25"/>
    <row r="903" s="270" customFormat="1" x14ac:dyDescent="0.25"/>
    <row r="904" s="270" customFormat="1" x14ac:dyDescent="0.25"/>
    <row r="905" s="270" customFormat="1" x14ac:dyDescent="0.25"/>
    <row r="906" s="270" customFormat="1" x14ac:dyDescent="0.25"/>
    <row r="907" s="270" customFormat="1" x14ac:dyDescent="0.25"/>
    <row r="908" s="270" customFormat="1" x14ac:dyDescent="0.25"/>
    <row r="909" s="270" customFormat="1" x14ac:dyDescent="0.25"/>
    <row r="910" s="270" customFormat="1" x14ac:dyDescent="0.25"/>
    <row r="911" s="270" customFormat="1" x14ac:dyDescent="0.25"/>
    <row r="912" s="270" customFormat="1" x14ac:dyDescent="0.25"/>
    <row r="913" s="270" customFormat="1" x14ac:dyDescent="0.25"/>
    <row r="914" s="270" customFormat="1" x14ac:dyDescent="0.25"/>
    <row r="915" s="270" customFormat="1" x14ac:dyDescent="0.25"/>
    <row r="916" s="270" customFormat="1" x14ac:dyDescent="0.25"/>
    <row r="917" s="270" customFormat="1" x14ac:dyDescent="0.25"/>
    <row r="918" s="270" customFormat="1" x14ac:dyDescent="0.25"/>
    <row r="919" s="270" customFormat="1" x14ac:dyDescent="0.25"/>
    <row r="920" s="270" customFormat="1" x14ac:dyDescent="0.25"/>
    <row r="921" s="270" customFormat="1" x14ac:dyDescent="0.25"/>
    <row r="922" s="270" customFormat="1" x14ac:dyDescent="0.25"/>
    <row r="923" s="270" customFormat="1" x14ac:dyDescent="0.25"/>
    <row r="924" s="270" customFormat="1" x14ac:dyDescent="0.25"/>
    <row r="925" s="270" customFormat="1" x14ac:dyDescent="0.25"/>
    <row r="926" s="270" customFormat="1" x14ac:dyDescent="0.25"/>
    <row r="927" s="270" customFormat="1" x14ac:dyDescent="0.25"/>
    <row r="928" s="270" customFormat="1" x14ac:dyDescent="0.25"/>
    <row r="929" s="270" customFormat="1" x14ac:dyDescent="0.25"/>
    <row r="930" s="270" customFormat="1" x14ac:dyDescent="0.25"/>
    <row r="931" s="270" customFormat="1" x14ac:dyDescent="0.25"/>
    <row r="932" s="270" customFormat="1" x14ac:dyDescent="0.25"/>
    <row r="933" s="270" customFormat="1" x14ac:dyDescent="0.25"/>
    <row r="934" s="270" customFormat="1" x14ac:dyDescent="0.25"/>
    <row r="935" s="270" customFormat="1" x14ac:dyDescent="0.25"/>
    <row r="936" s="270" customFormat="1" x14ac:dyDescent="0.25"/>
    <row r="937" s="270" customFormat="1" x14ac:dyDescent="0.25"/>
    <row r="938" s="270" customFormat="1" x14ac:dyDescent="0.25"/>
    <row r="939" s="270" customFormat="1" x14ac:dyDescent="0.25"/>
    <row r="940" s="270" customFormat="1" x14ac:dyDescent="0.25"/>
    <row r="941" s="270" customFormat="1" x14ac:dyDescent="0.25"/>
    <row r="942" s="270" customFormat="1" x14ac:dyDescent="0.25"/>
    <row r="943" s="270" customFormat="1" x14ac:dyDescent="0.25"/>
    <row r="944" s="270" customFormat="1" x14ac:dyDescent="0.25"/>
    <row r="945" s="270" customFormat="1" x14ac:dyDescent="0.25"/>
    <row r="946" s="270" customFormat="1" x14ac:dyDescent="0.25"/>
    <row r="947" s="270" customFormat="1" x14ac:dyDescent="0.25"/>
    <row r="948" s="270" customFormat="1" x14ac:dyDescent="0.25"/>
    <row r="949" s="270" customFormat="1" x14ac:dyDescent="0.25"/>
    <row r="950" s="270" customFormat="1" x14ac:dyDescent="0.25"/>
    <row r="951" s="270" customFormat="1" x14ac:dyDescent="0.25"/>
    <row r="952" s="270" customFormat="1" x14ac:dyDescent="0.25"/>
    <row r="953" s="270" customFormat="1" x14ac:dyDescent="0.25"/>
    <row r="954" s="270" customFormat="1" x14ac:dyDescent="0.25"/>
    <row r="955" s="270" customFormat="1" x14ac:dyDescent="0.25"/>
    <row r="956" s="270" customFormat="1" x14ac:dyDescent="0.25"/>
    <row r="957" s="270" customFormat="1" x14ac:dyDescent="0.25"/>
    <row r="958" s="270" customFormat="1" x14ac:dyDescent="0.25"/>
    <row r="959" s="270" customFormat="1" x14ac:dyDescent="0.25"/>
    <row r="960" s="270" customFormat="1" x14ac:dyDescent="0.25"/>
    <row r="961" s="270" customFormat="1" x14ac:dyDescent="0.25"/>
    <row r="962" s="270" customFormat="1" x14ac:dyDescent="0.25"/>
    <row r="963" s="270" customFormat="1" x14ac:dyDescent="0.25"/>
    <row r="964" s="270" customFormat="1" x14ac:dyDescent="0.25"/>
    <row r="965" s="270" customFormat="1" x14ac:dyDescent="0.25"/>
    <row r="966" s="270" customFormat="1" x14ac:dyDescent="0.25"/>
    <row r="967" s="270" customFormat="1" x14ac:dyDescent="0.25"/>
    <row r="968" s="270" customFormat="1" x14ac:dyDescent="0.25"/>
    <row r="969" s="270" customFormat="1" x14ac:dyDescent="0.25"/>
    <row r="970" s="270" customFormat="1" x14ac:dyDescent="0.25"/>
    <row r="971" s="270" customFormat="1" x14ac:dyDescent="0.25"/>
    <row r="972" s="270" customFormat="1" x14ac:dyDescent="0.25"/>
    <row r="973" s="270" customFormat="1" x14ac:dyDescent="0.25"/>
    <row r="974" s="270" customFormat="1" x14ac:dyDescent="0.25"/>
    <row r="975" s="270" customFormat="1" x14ac:dyDescent="0.25"/>
    <row r="976" s="270" customFormat="1" x14ac:dyDescent="0.25"/>
    <row r="977" s="270" customFormat="1" x14ac:dyDescent="0.25"/>
    <row r="978" s="270" customFormat="1" x14ac:dyDescent="0.25"/>
    <row r="979" s="270" customFormat="1" x14ac:dyDescent="0.25"/>
    <row r="980" s="270" customFormat="1" x14ac:dyDescent="0.25"/>
    <row r="981" s="270" customFormat="1" x14ac:dyDescent="0.25"/>
    <row r="982" s="270" customFormat="1" x14ac:dyDescent="0.25"/>
    <row r="983" s="270" customFormat="1" x14ac:dyDescent="0.25"/>
    <row r="984" s="270" customFormat="1" x14ac:dyDescent="0.25"/>
    <row r="985" s="270" customFormat="1" x14ac:dyDescent="0.25"/>
    <row r="986" s="270" customFormat="1" x14ac:dyDescent="0.25"/>
    <row r="987" s="270" customFormat="1" x14ac:dyDescent="0.25"/>
    <row r="988" s="270" customFormat="1" x14ac:dyDescent="0.25"/>
    <row r="989" s="270" customFormat="1" x14ac:dyDescent="0.25"/>
    <row r="990" s="270" customFormat="1" x14ac:dyDescent="0.25"/>
    <row r="991" s="270" customFormat="1" x14ac:dyDescent="0.25"/>
    <row r="992" s="270" customFormat="1" x14ac:dyDescent="0.25"/>
    <row r="993" s="270" customFormat="1" x14ac:dyDescent="0.25"/>
    <row r="994" s="270" customFormat="1" x14ac:dyDescent="0.25"/>
    <row r="995" s="270" customFormat="1" x14ac:dyDescent="0.25"/>
    <row r="996" s="270" customFormat="1" x14ac:dyDescent="0.25"/>
    <row r="997" s="270" customFormat="1" x14ac:dyDescent="0.25"/>
    <row r="998" s="270" customFormat="1" x14ac:dyDescent="0.25"/>
    <row r="999" s="270" customFormat="1" x14ac:dyDescent="0.25"/>
    <row r="1000" s="270" customFormat="1" x14ac:dyDescent="0.25"/>
    <row r="1001" s="270" customFormat="1" x14ac:dyDescent="0.25"/>
    <row r="1002" s="270" customFormat="1" x14ac:dyDescent="0.25"/>
    <row r="1003" s="270" customFormat="1" x14ac:dyDescent="0.25"/>
    <row r="1004" s="270" customFormat="1" x14ac:dyDescent="0.25"/>
    <row r="1005" s="270" customFormat="1" x14ac:dyDescent="0.25"/>
    <row r="1006" s="270" customFormat="1" x14ac:dyDescent="0.25"/>
    <row r="1007" s="270" customFormat="1" x14ac:dyDescent="0.25"/>
    <row r="1008" s="270" customFormat="1" x14ac:dyDescent="0.25"/>
    <row r="1009" s="270" customFormat="1" x14ac:dyDescent="0.25"/>
    <row r="1010" s="270" customFormat="1" x14ac:dyDescent="0.25"/>
    <row r="1011" s="270" customFormat="1" x14ac:dyDescent="0.25"/>
    <row r="1012" s="270" customFormat="1" x14ac:dyDescent="0.25"/>
    <row r="1013" s="270" customFormat="1" x14ac:dyDescent="0.25"/>
    <row r="1014" s="270" customFormat="1" x14ac:dyDescent="0.25"/>
    <row r="1015" s="270" customFormat="1" x14ac:dyDescent="0.25"/>
    <row r="1016" s="270" customFormat="1" x14ac:dyDescent="0.25"/>
    <row r="1017" s="270" customFormat="1" x14ac:dyDescent="0.25"/>
    <row r="1018" s="270" customFormat="1" x14ac:dyDescent="0.25"/>
    <row r="1019" s="270" customFormat="1" x14ac:dyDescent="0.25"/>
    <row r="1020" s="270" customFormat="1" x14ac:dyDescent="0.25"/>
    <row r="1021" s="270" customFormat="1" x14ac:dyDescent="0.25"/>
    <row r="1022" s="270" customFormat="1" x14ac:dyDescent="0.25"/>
    <row r="1023" s="270" customFormat="1" x14ac:dyDescent="0.25"/>
    <row r="1024" s="270" customFormat="1" x14ac:dyDescent="0.25"/>
    <row r="1025" s="270" customFormat="1" x14ac:dyDescent="0.25"/>
    <row r="1026" s="270" customFormat="1" x14ac:dyDescent="0.25"/>
    <row r="1027" s="270" customFormat="1" x14ac:dyDescent="0.25"/>
    <row r="1028" s="270" customFormat="1" x14ac:dyDescent="0.25"/>
    <row r="1029" s="270" customFormat="1" x14ac:dyDescent="0.25"/>
    <row r="1030" s="270" customFormat="1" x14ac:dyDescent="0.25"/>
    <row r="1031" s="270" customFormat="1" x14ac:dyDescent="0.25"/>
    <row r="1032" s="270" customFormat="1" x14ac:dyDescent="0.25"/>
    <row r="1033" s="270" customFormat="1" x14ac:dyDescent="0.25"/>
    <row r="1034" s="270" customFormat="1" x14ac:dyDescent="0.25"/>
    <row r="1035" s="270" customFormat="1" x14ac:dyDescent="0.25"/>
    <row r="1036" s="270" customFormat="1" x14ac:dyDescent="0.25"/>
    <row r="1037" s="270" customFormat="1" x14ac:dyDescent="0.25"/>
    <row r="1038" s="270" customFormat="1" x14ac:dyDescent="0.25"/>
    <row r="1039" s="270" customFormat="1" x14ac:dyDescent="0.25"/>
    <row r="1040" s="270" customFormat="1" x14ac:dyDescent="0.25"/>
    <row r="1041" s="270" customFormat="1" x14ac:dyDescent="0.25"/>
    <row r="1042" s="270" customFormat="1" x14ac:dyDescent="0.25"/>
    <row r="1043" s="270" customFormat="1" x14ac:dyDescent="0.25"/>
    <row r="1044" s="270" customFormat="1" x14ac:dyDescent="0.25"/>
    <row r="1045" s="270" customFormat="1" x14ac:dyDescent="0.25"/>
    <row r="1046" s="270" customFormat="1" x14ac:dyDescent="0.25"/>
    <row r="1047" s="270" customFormat="1" x14ac:dyDescent="0.25"/>
    <row r="1048" s="270" customFormat="1" x14ac:dyDescent="0.25"/>
    <row r="1049" s="270" customFormat="1" x14ac:dyDescent="0.25"/>
    <row r="1050" s="270" customFormat="1" x14ac:dyDescent="0.25"/>
    <row r="1051" s="270" customFormat="1" x14ac:dyDescent="0.25"/>
    <row r="1052" s="270" customFormat="1" x14ac:dyDescent="0.25"/>
    <row r="1053" s="270" customFormat="1" x14ac:dyDescent="0.25"/>
    <row r="1054" s="270" customFormat="1" x14ac:dyDescent="0.25"/>
    <row r="1055" s="270" customFormat="1" x14ac:dyDescent="0.25"/>
    <row r="1056" s="270" customFormat="1" x14ac:dyDescent="0.25"/>
    <row r="1057" s="270" customFormat="1" x14ac:dyDescent="0.25"/>
    <row r="1058" s="270" customFormat="1" x14ac:dyDescent="0.25"/>
    <row r="1059" s="270" customFormat="1" x14ac:dyDescent="0.25"/>
    <row r="1060" s="270" customFormat="1" x14ac:dyDescent="0.25"/>
    <row r="1061" s="270" customFormat="1" x14ac:dyDescent="0.25"/>
    <row r="1062" s="270" customFormat="1" x14ac:dyDescent="0.25"/>
    <row r="1063" s="270" customFormat="1" x14ac:dyDescent="0.25"/>
    <row r="1064" s="270" customFormat="1" x14ac:dyDescent="0.25"/>
    <row r="1065" s="270" customFormat="1" x14ac:dyDescent="0.25"/>
    <row r="1066" s="270" customFormat="1" x14ac:dyDescent="0.25"/>
    <row r="1067" s="270" customFormat="1" x14ac:dyDescent="0.25"/>
    <row r="1068" s="270" customFormat="1" x14ac:dyDescent="0.25"/>
    <row r="1069" s="270" customFormat="1" x14ac:dyDescent="0.25"/>
    <row r="1070" s="270" customFormat="1" x14ac:dyDescent="0.25"/>
    <row r="1071" s="270" customFormat="1" x14ac:dyDescent="0.25"/>
    <row r="1072" s="270" customFormat="1" x14ac:dyDescent="0.25"/>
    <row r="1073" s="270" customFormat="1" x14ac:dyDescent="0.25"/>
    <row r="1074" s="270" customFormat="1" x14ac:dyDescent="0.25"/>
    <row r="1075" s="270" customFormat="1" x14ac:dyDescent="0.25"/>
    <row r="1076" s="270" customFormat="1" x14ac:dyDescent="0.25"/>
    <row r="1077" s="270" customFormat="1" x14ac:dyDescent="0.25"/>
    <row r="1078" s="270" customFormat="1" x14ac:dyDescent="0.25"/>
    <row r="1079" s="270" customFormat="1" x14ac:dyDescent="0.25"/>
    <row r="1080" s="270" customFormat="1" x14ac:dyDescent="0.25"/>
    <row r="1081" s="270" customFormat="1" x14ac:dyDescent="0.25"/>
    <row r="1082" s="270" customFormat="1" x14ac:dyDescent="0.25"/>
    <row r="1083" s="270" customFormat="1" x14ac:dyDescent="0.25"/>
    <row r="1084" s="270" customFormat="1" x14ac:dyDescent="0.25"/>
    <row r="1085" s="270" customFormat="1" x14ac:dyDescent="0.25"/>
    <row r="1086" s="270" customFormat="1" x14ac:dyDescent="0.25"/>
    <row r="1087" s="270" customFormat="1" x14ac:dyDescent="0.25"/>
    <row r="1088" s="270" customFormat="1" x14ac:dyDescent="0.25"/>
    <row r="1089" s="270" customFormat="1" x14ac:dyDescent="0.25"/>
    <row r="1090" s="270" customFormat="1" x14ac:dyDescent="0.25"/>
    <row r="1091" s="270" customFormat="1" x14ac:dyDescent="0.25"/>
    <row r="1092" s="270" customFormat="1" x14ac:dyDescent="0.25"/>
    <row r="1093" s="270" customFormat="1" x14ac:dyDescent="0.25"/>
    <row r="1094" s="270" customFormat="1" x14ac:dyDescent="0.25"/>
    <row r="1095" s="270" customFormat="1" x14ac:dyDescent="0.25"/>
    <row r="1096" s="270" customFormat="1" x14ac:dyDescent="0.25"/>
    <row r="1097" s="270" customFormat="1" x14ac:dyDescent="0.25"/>
    <row r="1098" s="270" customFormat="1" x14ac:dyDescent="0.25"/>
    <row r="1099" s="270" customFormat="1" x14ac:dyDescent="0.25"/>
    <row r="1100" s="270" customFormat="1" x14ac:dyDescent="0.25"/>
    <row r="1101" s="270" customFormat="1" x14ac:dyDescent="0.25"/>
    <row r="1102" s="270" customFormat="1" x14ac:dyDescent="0.25"/>
    <row r="1103" s="270" customFormat="1" x14ac:dyDescent="0.25"/>
    <row r="1104" s="270" customFormat="1" x14ac:dyDescent="0.25"/>
    <row r="1105" s="270" customFormat="1" x14ac:dyDescent="0.25"/>
    <row r="1106" s="270" customFormat="1" x14ac:dyDescent="0.25"/>
  </sheetData>
  <mergeCells count="16">
    <mergeCell ref="A24:F24"/>
    <mergeCell ref="A25:A26"/>
    <mergeCell ref="B25:B26"/>
    <mergeCell ref="C25:F25"/>
    <mergeCell ref="I24:N24"/>
    <mergeCell ref="I25:I26"/>
    <mergeCell ref="J25:J26"/>
    <mergeCell ref="K25:N25"/>
    <mergeCell ref="A1:F1"/>
    <mergeCell ref="A2:A3"/>
    <mergeCell ref="B2:B3"/>
    <mergeCell ref="C2:F2"/>
    <mergeCell ref="I1:N1"/>
    <mergeCell ref="I2:I3"/>
    <mergeCell ref="J2:J3"/>
    <mergeCell ref="K2:N2"/>
  </mergeCells>
  <phoneticPr fontId="4" type="noConversion"/>
  <pageMargins left="0.7" right="0.7" top="0.75" bottom="0.75" header="0.3" footer="0.3"/>
  <pageSetup paperSize="9"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3276-CDF8-437B-8C16-F655A81FDD83}">
  <sheetPr>
    <tabColor theme="1" tint="-0.249977111117893"/>
  </sheetPr>
  <dimension ref="A1:DN861"/>
  <sheetViews>
    <sheetView view="pageBreakPreview" topLeftCell="Y31" zoomScale="60" zoomScaleNormal="70" workbookViewId="0">
      <selection activeCell="W79" sqref="W79"/>
    </sheetView>
  </sheetViews>
  <sheetFormatPr defaultColWidth="8.875" defaultRowHeight="15.75" x14ac:dyDescent="0.25"/>
  <cols>
    <col min="1" max="1" width="20.25" style="141" customWidth="1"/>
    <col min="2" max="6" width="20.625" style="141" customWidth="1"/>
    <col min="7" max="7" width="23" style="141" customWidth="1"/>
    <col min="8" max="8" width="21.625" style="141" customWidth="1"/>
    <col min="9" max="14" width="14.125" style="141" customWidth="1"/>
    <col min="15" max="15" width="12.625" style="288" customWidth="1"/>
    <col min="16" max="21" width="20.625" style="141" customWidth="1"/>
    <col min="22" max="29" width="14.125" style="141" customWidth="1"/>
    <col min="30" max="30" width="11.5" style="288" bestFit="1" customWidth="1"/>
    <col min="31" max="31" width="9.625" style="288" bestFit="1" customWidth="1"/>
    <col min="32" max="33" width="12.875" style="288" bestFit="1" customWidth="1"/>
    <col min="34" max="34" width="14.125" style="288" bestFit="1" customWidth="1"/>
    <col min="35" max="35" width="17.625" style="288" customWidth="1"/>
    <col min="36" max="36" width="13.5" style="288" customWidth="1"/>
    <col min="37" max="37" width="14.625" style="288" customWidth="1"/>
    <col min="38" max="38" width="17.625" style="288" customWidth="1"/>
    <col min="39" max="40" width="14.75" style="288" customWidth="1"/>
    <col min="41" max="41" width="11.5" style="288" bestFit="1" customWidth="1"/>
    <col min="42" max="42" width="9.625" style="288" bestFit="1" customWidth="1"/>
    <col min="43" max="44" width="12.875" style="288" bestFit="1" customWidth="1"/>
    <col min="45" max="45" width="14.125" style="288" bestFit="1" customWidth="1"/>
    <col min="46" max="46" width="14.125" style="288" customWidth="1"/>
    <col min="47" max="47" width="14.25" style="288" customWidth="1"/>
    <col min="48" max="48" width="10.5" style="288" bestFit="1" customWidth="1"/>
    <col min="49" max="49" width="4.875" style="288" bestFit="1" customWidth="1"/>
    <col min="50" max="51" width="14.75" style="288" customWidth="1"/>
    <col min="52" max="52" width="11.5" style="288" bestFit="1" customWidth="1"/>
    <col min="53" max="53" width="9.625" style="288" bestFit="1" customWidth="1"/>
    <col min="54" max="55" width="12.875" style="288" bestFit="1" customWidth="1"/>
    <col min="56" max="56" width="14.125" style="288" bestFit="1" customWidth="1"/>
    <col min="57" max="57" width="14.125" style="288" customWidth="1"/>
    <col min="58" max="118" width="8.875" style="288"/>
    <col min="119" max="16384" width="8.875" style="141"/>
  </cols>
  <sheetData>
    <row r="1" spans="1:48" ht="16.899999999999999" customHeight="1" x14ac:dyDescent="0.25">
      <c r="A1" s="640" t="s">
        <v>269</v>
      </c>
      <c r="B1" s="640"/>
      <c r="C1" s="640"/>
      <c r="D1" s="640"/>
      <c r="E1" s="640"/>
      <c r="F1" s="640"/>
      <c r="G1" s="640"/>
      <c r="H1" s="640"/>
      <c r="I1" s="640"/>
      <c r="J1" s="640"/>
      <c r="K1" s="640"/>
      <c r="L1" s="640"/>
      <c r="M1" s="640"/>
      <c r="N1" s="640"/>
      <c r="P1" s="640" t="s">
        <v>270</v>
      </c>
      <c r="Q1" s="640"/>
      <c r="R1" s="640"/>
      <c r="S1" s="640"/>
      <c r="T1" s="640"/>
      <c r="U1" s="640"/>
      <c r="V1" s="640"/>
      <c r="W1" s="640"/>
      <c r="X1" s="640"/>
      <c r="Y1" s="640"/>
      <c r="Z1" s="640"/>
      <c r="AA1" s="640"/>
      <c r="AB1" s="640"/>
      <c r="AC1" s="640"/>
      <c r="AE1" s="632" t="s">
        <v>489</v>
      </c>
      <c r="AF1" s="632"/>
      <c r="AG1" s="632"/>
      <c r="AH1" s="632"/>
      <c r="AI1" s="632"/>
      <c r="AJ1" s="632"/>
      <c r="AK1" s="632"/>
      <c r="AL1" s="632"/>
      <c r="AM1" s="407"/>
      <c r="AN1" s="632" t="s">
        <v>490</v>
      </c>
      <c r="AO1" s="632"/>
      <c r="AP1" s="632"/>
      <c r="AQ1" s="632"/>
      <c r="AR1" s="632"/>
      <c r="AS1" s="632"/>
      <c r="AT1" s="632"/>
      <c r="AU1" s="632"/>
    </row>
    <row r="2" spans="1:48" ht="16.899999999999999" customHeight="1" thickBot="1" x14ac:dyDescent="0.3">
      <c r="A2" s="641" t="s">
        <v>271</v>
      </c>
      <c r="B2" s="641"/>
      <c r="C2" s="638" t="s">
        <v>403</v>
      </c>
      <c r="D2" s="639"/>
      <c r="E2" s="639"/>
      <c r="F2" s="639"/>
      <c r="G2" s="642"/>
      <c r="H2" s="643" t="s">
        <v>272</v>
      </c>
      <c r="I2" s="641"/>
      <c r="J2" s="638" t="s">
        <v>403</v>
      </c>
      <c r="K2" s="639"/>
      <c r="L2" s="639"/>
      <c r="M2" s="639"/>
      <c r="N2" s="639"/>
      <c r="P2" s="641" t="s">
        <v>271</v>
      </c>
      <c r="Q2" s="641"/>
      <c r="R2" s="638" t="s">
        <v>403</v>
      </c>
      <c r="S2" s="639"/>
      <c r="T2" s="639"/>
      <c r="U2" s="639"/>
      <c r="V2" s="642"/>
      <c r="W2" s="643" t="s">
        <v>272</v>
      </c>
      <c r="X2" s="641"/>
      <c r="Y2" s="638" t="s">
        <v>403</v>
      </c>
      <c r="Z2" s="639"/>
      <c r="AA2" s="639"/>
      <c r="AB2" s="639"/>
      <c r="AC2" s="639"/>
      <c r="AE2" s="621" t="s">
        <v>491</v>
      </c>
      <c r="AF2" s="621"/>
      <c r="AG2" s="621"/>
      <c r="AH2" s="621"/>
      <c r="AI2" s="621"/>
      <c r="AJ2" s="621"/>
      <c r="AK2" s="621"/>
      <c r="AL2" s="621"/>
      <c r="AM2" s="408"/>
      <c r="AN2" s="633" t="s">
        <v>492</v>
      </c>
      <c r="AO2" s="621"/>
      <c r="AP2" s="621"/>
      <c r="AQ2" s="621"/>
      <c r="AR2" s="621"/>
      <c r="AS2" s="621"/>
      <c r="AT2" s="621"/>
      <c r="AU2" s="621"/>
    </row>
    <row r="3" spans="1:48" ht="16.350000000000001" customHeight="1" x14ac:dyDescent="0.25">
      <c r="A3" s="644" t="s">
        <v>273</v>
      </c>
      <c r="B3" s="645"/>
      <c r="C3" s="648" t="s">
        <v>274</v>
      </c>
      <c r="D3" s="630" t="s">
        <v>517</v>
      </c>
      <c r="E3" s="631"/>
      <c r="F3" s="631"/>
      <c r="G3" s="636"/>
      <c r="H3" s="634" t="s">
        <v>275</v>
      </c>
      <c r="I3" s="635"/>
      <c r="J3" s="631" t="s">
        <v>276</v>
      </c>
      <c r="K3" s="630" t="s">
        <v>517</v>
      </c>
      <c r="L3" s="631"/>
      <c r="M3" s="631"/>
      <c r="N3" s="631"/>
      <c r="P3" s="644" t="s">
        <v>273</v>
      </c>
      <c r="Q3" s="645"/>
      <c r="R3" s="648" t="s">
        <v>274</v>
      </c>
      <c r="S3" s="630" t="s">
        <v>517</v>
      </c>
      <c r="T3" s="631"/>
      <c r="U3" s="631"/>
      <c r="V3" s="631"/>
      <c r="W3" s="634" t="s">
        <v>275</v>
      </c>
      <c r="X3" s="635"/>
      <c r="Y3" s="631" t="s">
        <v>276</v>
      </c>
      <c r="Z3" s="630" t="s">
        <v>517</v>
      </c>
      <c r="AA3" s="631"/>
      <c r="AB3" s="631"/>
      <c r="AC3" s="631"/>
      <c r="AE3" s="622" t="s">
        <v>493</v>
      </c>
      <c r="AF3" s="623"/>
      <c r="AG3" s="626" t="s">
        <v>494</v>
      </c>
      <c r="AH3" s="628" t="s">
        <v>495</v>
      </c>
      <c r="AI3" s="630" t="s">
        <v>517</v>
      </c>
      <c r="AJ3" s="631"/>
      <c r="AK3" s="631"/>
      <c r="AL3" s="631"/>
      <c r="AM3" s="409"/>
      <c r="AN3" s="622" t="s">
        <v>493</v>
      </c>
      <c r="AO3" s="623"/>
      <c r="AP3" s="626" t="s">
        <v>494</v>
      </c>
      <c r="AQ3" s="628" t="s">
        <v>495</v>
      </c>
      <c r="AR3" s="630" t="s">
        <v>517</v>
      </c>
      <c r="AS3" s="631"/>
      <c r="AT3" s="631"/>
      <c r="AU3" s="631"/>
    </row>
    <row r="4" spans="1:48" ht="17.25" thickBot="1" x14ac:dyDescent="0.3">
      <c r="A4" s="646"/>
      <c r="B4" s="647"/>
      <c r="C4" s="648"/>
      <c r="D4" s="142" t="s">
        <v>277</v>
      </c>
      <c r="E4" s="142" t="s">
        <v>278</v>
      </c>
      <c r="F4" s="142" t="s">
        <v>279</v>
      </c>
      <c r="G4" s="170" t="s">
        <v>280</v>
      </c>
      <c r="H4" s="634"/>
      <c r="I4" s="635"/>
      <c r="J4" s="631"/>
      <c r="K4" s="142" t="s">
        <v>277</v>
      </c>
      <c r="L4" s="142" t="s">
        <v>278</v>
      </c>
      <c r="M4" s="142" t="s">
        <v>279</v>
      </c>
      <c r="N4" s="142" t="s">
        <v>280</v>
      </c>
      <c r="P4" s="646"/>
      <c r="Q4" s="647"/>
      <c r="R4" s="648"/>
      <c r="S4" s="142" t="s">
        <v>277</v>
      </c>
      <c r="T4" s="142" t="s">
        <v>278</v>
      </c>
      <c r="U4" s="142" t="s">
        <v>279</v>
      </c>
      <c r="V4" s="170" t="s">
        <v>280</v>
      </c>
      <c r="W4" s="634"/>
      <c r="X4" s="635"/>
      <c r="Y4" s="631"/>
      <c r="Z4" s="142" t="s">
        <v>277</v>
      </c>
      <c r="AA4" s="142" t="s">
        <v>278</v>
      </c>
      <c r="AB4" s="142" t="s">
        <v>279</v>
      </c>
      <c r="AC4" s="142" t="s">
        <v>280</v>
      </c>
      <c r="AE4" s="624"/>
      <c r="AF4" s="625"/>
      <c r="AG4" s="627"/>
      <c r="AH4" s="629"/>
      <c r="AI4" s="410" t="s">
        <v>496</v>
      </c>
      <c r="AJ4" s="410" t="s">
        <v>497</v>
      </c>
      <c r="AK4" s="410" t="s">
        <v>498</v>
      </c>
      <c r="AL4" s="411" t="s">
        <v>499</v>
      </c>
      <c r="AM4" s="409"/>
      <c r="AN4" s="624"/>
      <c r="AO4" s="625"/>
      <c r="AP4" s="627"/>
      <c r="AQ4" s="629"/>
      <c r="AR4" s="410" t="s">
        <v>496</v>
      </c>
      <c r="AS4" s="410" t="s">
        <v>497</v>
      </c>
      <c r="AT4" s="410" t="s">
        <v>498</v>
      </c>
      <c r="AU4" s="411" t="s">
        <v>499</v>
      </c>
    </row>
    <row r="5" spans="1:48" ht="16.5" x14ac:dyDescent="0.25">
      <c r="A5" s="143" t="s">
        <v>281</v>
      </c>
      <c r="B5" s="144">
        <v>1</v>
      </c>
      <c r="C5" s="145">
        <v>0.13457158809299832</v>
      </c>
      <c r="D5" s="145">
        <v>0</v>
      </c>
      <c r="E5" s="145">
        <v>0.76073880981783215</v>
      </c>
      <c r="F5" s="145">
        <v>3.9352495595391499</v>
      </c>
      <c r="G5" s="171">
        <v>8.678521085721167</v>
      </c>
      <c r="H5" s="173" t="s">
        <v>281</v>
      </c>
      <c r="I5" s="144">
        <v>1</v>
      </c>
      <c r="J5" s="145">
        <v>0.12558279234099148</v>
      </c>
      <c r="K5" s="145">
        <v>0</v>
      </c>
      <c r="L5" s="145">
        <v>0.91546374513945727</v>
      </c>
      <c r="M5" s="145">
        <v>3.7067993837309743</v>
      </c>
      <c r="N5" s="145">
        <v>7.3964138085184112</v>
      </c>
      <c r="O5" s="419"/>
      <c r="P5" s="143" t="s">
        <v>281</v>
      </c>
      <c r="Q5" s="144">
        <v>1</v>
      </c>
      <c r="R5" s="145">
        <v>2.4454593934974526E-3</v>
      </c>
      <c r="S5" s="145">
        <v>2.0596338609533142E-3</v>
      </c>
      <c r="T5" s="145">
        <v>2.4357179604287956E-2</v>
      </c>
      <c r="U5" s="145">
        <v>6.75037426301065E-2</v>
      </c>
      <c r="V5" s="171">
        <v>0.13952257312526808</v>
      </c>
      <c r="W5" s="173" t="s">
        <v>281</v>
      </c>
      <c r="X5" s="144">
        <v>1</v>
      </c>
      <c r="Y5" s="145">
        <v>2.1885897950770531E-3</v>
      </c>
      <c r="Z5" s="145">
        <v>1.7631046727115407E-3</v>
      </c>
      <c r="AA5" s="145">
        <v>2.1789030988285999E-2</v>
      </c>
      <c r="AB5" s="145">
        <v>6.0886024641368428E-2</v>
      </c>
      <c r="AC5" s="145">
        <v>0.12635621501637465</v>
      </c>
      <c r="AD5" s="419"/>
      <c r="AE5" s="412" t="s">
        <v>500</v>
      </c>
      <c r="AF5" s="413">
        <v>1</v>
      </c>
      <c r="AG5" s="414">
        <v>1424.60672856</v>
      </c>
      <c r="AH5" s="415">
        <v>0.14966276340961571</v>
      </c>
      <c r="AI5" s="416">
        <v>0</v>
      </c>
      <c r="AJ5" s="416">
        <v>0.84234855604519709</v>
      </c>
      <c r="AK5" s="416">
        <v>4.3526852613235834</v>
      </c>
      <c r="AL5" s="417">
        <v>9.650379728500738</v>
      </c>
      <c r="AM5" s="418"/>
      <c r="AN5" s="412" t="s">
        <v>500</v>
      </c>
      <c r="AO5" s="413">
        <v>1</v>
      </c>
      <c r="AP5" s="414">
        <v>1424.6067284999999</v>
      </c>
      <c r="AQ5" s="415">
        <v>1.941664808022139E-2</v>
      </c>
      <c r="AR5" s="416">
        <v>6.7992335603870968E-2</v>
      </c>
      <c r="AS5" s="416">
        <v>9.3364929477485911E-2</v>
      </c>
      <c r="AT5" s="416">
        <v>0.10612126903510083</v>
      </c>
      <c r="AU5" s="417">
        <v>0.11449018406304154</v>
      </c>
      <c r="AV5" s="419"/>
    </row>
    <row r="6" spans="1:48" ht="16.5" x14ac:dyDescent="0.25">
      <c r="A6" s="143" t="s">
        <v>282</v>
      </c>
      <c r="B6" s="144">
        <v>1.1000000000000001</v>
      </c>
      <c r="C6" s="145">
        <v>0.14583284891314063</v>
      </c>
      <c r="D6" s="145">
        <v>5.5005348122835335E-2</v>
      </c>
      <c r="E6" s="145">
        <v>1.5218459946306457</v>
      </c>
      <c r="F6" s="145">
        <v>4.6738551753004032</v>
      </c>
      <c r="G6" s="171">
        <v>7.9090800534142645</v>
      </c>
      <c r="H6" s="173" t="s">
        <v>282</v>
      </c>
      <c r="I6" s="144">
        <v>1.1000000000000001</v>
      </c>
      <c r="J6" s="145">
        <v>0.13672568958597883</v>
      </c>
      <c r="K6" s="145">
        <v>0.10259496094379558</v>
      </c>
      <c r="L6" s="145">
        <v>1.5262907070230354</v>
      </c>
      <c r="M6" s="145">
        <v>4.1690732803118289</v>
      </c>
      <c r="N6" s="145">
        <v>6.8170490413502689</v>
      </c>
      <c r="O6" s="419"/>
      <c r="P6" s="143" t="s">
        <v>282</v>
      </c>
      <c r="Q6" s="144">
        <v>1.1000000000000001</v>
      </c>
      <c r="R6" s="145">
        <v>1.5641531883894194E-2</v>
      </c>
      <c r="S6" s="145">
        <v>3.7762459160625539E-2</v>
      </c>
      <c r="T6" s="145">
        <v>5.9344245425106551E-2</v>
      </c>
      <c r="U6" s="145">
        <v>7.5400526313192162E-2</v>
      </c>
      <c r="V6" s="171">
        <v>9.090326191718312E-2</v>
      </c>
      <c r="W6" s="173" t="s">
        <v>282</v>
      </c>
      <c r="X6" s="144">
        <v>1.1000000000000001</v>
      </c>
      <c r="Y6" s="145">
        <v>1.3833537654269918E-2</v>
      </c>
      <c r="Z6" s="145">
        <v>3.3826488184704767E-2</v>
      </c>
      <c r="AA6" s="145">
        <v>5.3148930411023344E-2</v>
      </c>
      <c r="AB6" s="145">
        <v>6.7529592499387003E-2</v>
      </c>
      <c r="AC6" s="145">
        <v>8.1418602233687687E-2</v>
      </c>
      <c r="AD6" s="419"/>
      <c r="AE6" s="420" t="s">
        <v>501</v>
      </c>
      <c r="AF6" s="421">
        <v>1.1000000000000001</v>
      </c>
      <c r="AG6" s="414">
        <v>2398.6858291200001</v>
      </c>
      <c r="AH6" s="422">
        <v>0.16218224309788926</v>
      </c>
      <c r="AI6" s="145">
        <v>6.0323591191388692E-2</v>
      </c>
      <c r="AJ6" s="145">
        <v>1.6898630879971754</v>
      </c>
      <c r="AK6" s="145">
        <v>5.1934320560208249</v>
      </c>
      <c r="AL6" s="423">
        <v>8.8005914065940924</v>
      </c>
      <c r="AM6" s="409"/>
      <c r="AN6" s="420" t="s">
        <v>501</v>
      </c>
      <c r="AO6" s="421">
        <v>1.1000000000000001</v>
      </c>
      <c r="AP6" s="414">
        <v>2398.6858290800001</v>
      </c>
      <c r="AQ6" s="422">
        <v>4.2519336531503082E-2</v>
      </c>
      <c r="AR6" s="145">
        <v>5.7276865959291282E-2</v>
      </c>
      <c r="AS6" s="145">
        <v>8.2106740626869457E-2</v>
      </c>
      <c r="AT6" s="145">
        <v>9.9805539936076937E-2</v>
      </c>
      <c r="AU6" s="423">
        <v>0.11713997319218747</v>
      </c>
      <c r="AV6" s="419"/>
    </row>
    <row r="7" spans="1:48" ht="16.5" x14ac:dyDescent="0.25">
      <c r="A7" s="143" t="s">
        <v>283</v>
      </c>
      <c r="B7" s="144">
        <v>2</v>
      </c>
      <c r="C7" s="145">
        <v>0.16469793580013919</v>
      </c>
      <c r="D7" s="145">
        <v>0</v>
      </c>
      <c r="E7" s="145">
        <v>0.25658333913482517</v>
      </c>
      <c r="F7" s="145">
        <v>3.2828402664940981</v>
      </c>
      <c r="G7" s="171">
        <v>10.768843042397476</v>
      </c>
      <c r="H7" s="173" t="s">
        <v>283</v>
      </c>
      <c r="I7" s="144">
        <v>2</v>
      </c>
      <c r="J7" s="145">
        <v>0.15670677267917088</v>
      </c>
      <c r="K7" s="145">
        <v>0</v>
      </c>
      <c r="L7" s="145">
        <v>0.28900893567943975</v>
      </c>
      <c r="M7" s="145">
        <v>3.3479895659506829</v>
      </c>
      <c r="N7" s="145">
        <v>9.8955571150960822</v>
      </c>
      <c r="O7" s="419"/>
      <c r="P7" s="143" t="s">
        <v>283</v>
      </c>
      <c r="Q7" s="144">
        <v>2</v>
      </c>
      <c r="R7" s="145">
        <v>3.1984970931834473E-3</v>
      </c>
      <c r="S7" s="145">
        <v>8.3741136376274915E-3</v>
      </c>
      <c r="T7" s="145">
        <v>2.5394928520681367E-2</v>
      </c>
      <c r="U7" s="145">
        <v>4.1636769840248097E-2</v>
      </c>
      <c r="V7" s="171">
        <v>5.6196269337411266E-2</v>
      </c>
      <c r="W7" s="173" t="s">
        <v>283</v>
      </c>
      <c r="X7" s="144">
        <v>2</v>
      </c>
      <c r="Y7" s="145">
        <v>2.7571704448941326E-3</v>
      </c>
      <c r="Z7" s="145">
        <v>7.2570367369044304E-3</v>
      </c>
      <c r="AA7" s="145">
        <v>2.203861381604488E-2</v>
      </c>
      <c r="AB7" s="145">
        <v>3.6166388705194008E-2</v>
      </c>
      <c r="AC7" s="145">
        <v>4.8831636074976481E-2</v>
      </c>
      <c r="AD7" s="419"/>
      <c r="AE7" s="420" t="s">
        <v>502</v>
      </c>
      <c r="AF7" s="421">
        <v>2</v>
      </c>
      <c r="AG7" s="414">
        <v>1923.2763003699999</v>
      </c>
      <c r="AH7" s="422">
        <v>0.18309860371656095</v>
      </c>
      <c r="AI7" s="145">
        <v>0</v>
      </c>
      <c r="AJ7" s="145">
        <v>0.27636727008387568</v>
      </c>
      <c r="AK7" s="145">
        <v>3.6024031220120381</v>
      </c>
      <c r="AL7" s="423">
        <v>11.943770865298609</v>
      </c>
      <c r="AM7" s="409"/>
      <c r="AN7" s="420" t="s">
        <v>502</v>
      </c>
      <c r="AO7" s="421">
        <v>2</v>
      </c>
      <c r="AP7" s="414">
        <v>1923.27630041</v>
      </c>
      <c r="AQ7" s="422">
        <v>1.4684528163727355E-2</v>
      </c>
      <c r="AR7" s="145">
        <v>4.3872247652212176E-2</v>
      </c>
      <c r="AS7" s="145">
        <v>0.10096463710476931</v>
      </c>
      <c r="AT7" s="145">
        <v>0.10757806091402104</v>
      </c>
      <c r="AU7" s="423">
        <v>0.10757806091402104</v>
      </c>
      <c r="AV7" s="419"/>
    </row>
    <row r="8" spans="1:48" ht="16.5" x14ac:dyDescent="0.25">
      <c r="A8" s="143" t="s">
        <v>284</v>
      </c>
      <c r="B8" s="144">
        <v>3</v>
      </c>
      <c r="C8" s="145">
        <v>0.24710716438537933</v>
      </c>
      <c r="D8" s="145">
        <v>0</v>
      </c>
      <c r="E8" s="145">
        <v>3.3347790078145958</v>
      </c>
      <c r="F8" s="145">
        <v>9.1997518790168957</v>
      </c>
      <c r="G8" s="171">
        <v>13.906899329470409</v>
      </c>
      <c r="H8" s="173" t="s">
        <v>284</v>
      </c>
      <c r="I8" s="144">
        <v>3</v>
      </c>
      <c r="J8" s="145">
        <v>0.25277281052410777</v>
      </c>
      <c r="K8" s="145">
        <v>0</v>
      </c>
      <c r="L8" s="145">
        <v>3.4887462924510384</v>
      </c>
      <c r="M8" s="145">
        <v>9.1935945784828501</v>
      </c>
      <c r="N8" s="145">
        <v>13.973831224629777</v>
      </c>
      <c r="O8" s="419"/>
      <c r="P8" s="143" t="s">
        <v>284</v>
      </c>
      <c r="Q8" s="144">
        <v>3</v>
      </c>
      <c r="R8" s="145">
        <v>3.9796240255837195E-2</v>
      </c>
      <c r="S8" s="145">
        <v>9.3385699889256685E-2</v>
      </c>
      <c r="T8" s="145">
        <v>0.21296528988249905</v>
      </c>
      <c r="U8" s="145">
        <v>0.36698634854752288</v>
      </c>
      <c r="V8" s="171">
        <v>0.62647362751219704</v>
      </c>
      <c r="W8" s="173" t="s">
        <v>284</v>
      </c>
      <c r="X8" s="144">
        <v>3</v>
      </c>
      <c r="Y8" s="145">
        <v>3.5747513744040643E-2</v>
      </c>
      <c r="Z8" s="145">
        <v>8.3843590334745255E-2</v>
      </c>
      <c r="AA8" s="145">
        <v>0.19131716668099161</v>
      </c>
      <c r="AB8" s="145">
        <v>0.33000073713659883</v>
      </c>
      <c r="AC8" s="145">
        <v>0.5641298557217419</v>
      </c>
      <c r="AD8" s="419"/>
      <c r="AE8" s="420" t="s">
        <v>503</v>
      </c>
      <c r="AF8" s="421">
        <v>3</v>
      </c>
      <c r="AG8" s="414">
        <v>790.35343351999995</v>
      </c>
      <c r="AH8" s="422">
        <v>0.27475044912583407</v>
      </c>
      <c r="AI8" s="145">
        <v>0</v>
      </c>
      <c r="AJ8" s="145">
        <v>3.6934987128749088</v>
      </c>
      <c r="AK8" s="145">
        <v>10.223348410989534</v>
      </c>
      <c r="AL8" s="423">
        <v>15.481757039122295</v>
      </c>
      <c r="AM8" s="409"/>
      <c r="AN8" s="420" t="s">
        <v>503</v>
      </c>
      <c r="AO8" s="421">
        <v>3</v>
      </c>
      <c r="AP8" s="414">
        <v>790.35343346000002</v>
      </c>
      <c r="AQ8" s="422">
        <v>6.3775151553828235E-2</v>
      </c>
      <c r="AR8" s="145">
        <v>0.2831161494842967</v>
      </c>
      <c r="AS8" s="145">
        <v>0.52063614011355841</v>
      </c>
      <c r="AT8" s="145">
        <v>0.6998504205070657</v>
      </c>
      <c r="AU8" s="423">
        <v>0.84014905303024934</v>
      </c>
      <c r="AV8" s="419"/>
    </row>
    <row r="9" spans="1:48" ht="16.5" x14ac:dyDescent="0.25">
      <c r="A9" s="143" t="s">
        <v>285</v>
      </c>
      <c r="B9" s="144">
        <v>4</v>
      </c>
      <c r="C9" s="145">
        <v>0.33599647787312253</v>
      </c>
      <c r="D9" s="145">
        <v>0</v>
      </c>
      <c r="E9" s="145">
        <v>3.4686440927816253</v>
      </c>
      <c r="F9" s="145">
        <v>11.215340230886556</v>
      </c>
      <c r="G9" s="171">
        <v>19.996709809494593</v>
      </c>
      <c r="H9" s="173" t="s">
        <v>285</v>
      </c>
      <c r="I9" s="144">
        <v>4</v>
      </c>
      <c r="J9" s="145">
        <v>0.35726130680044899</v>
      </c>
      <c r="K9" s="145">
        <v>0</v>
      </c>
      <c r="L9" s="145">
        <v>4.0686155677301263</v>
      </c>
      <c r="M9" s="145">
        <v>11.962430168883854</v>
      </c>
      <c r="N9" s="145">
        <v>20.38084332786379</v>
      </c>
      <c r="O9" s="419"/>
      <c r="P9" s="143" t="s">
        <v>285</v>
      </c>
      <c r="Q9" s="144">
        <v>4</v>
      </c>
      <c r="R9" s="145">
        <v>2.6547932661507092E-2</v>
      </c>
      <c r="S9" s="145">
        <v>9.3963345207444995E-2</v>
      </c>
      <c r="T9" s="145">
        <v>0.20349127265001068</v>
      </c>
      <c r="U9" s="145">
        <v>0.30506852575356425</v>
      </c>
      <c r="V9" s="171">
        <v>0.41354450184963454</v>
      </c>
      <c r="W9" s="173" t="s">
        <v>285</v>
      </c>
      <c r="X9" s="144">
        <v>4</v>
      </c>
      <c r="Y9" s="145">
        <v>2.408096259211142E-2</v>
      </c>
      <c r="Z9" s="145">
        <v>8.5498203784992344E-2</v>
      </c>
      <c r="AA9" s="145">
        <v>0.18525395486475923</v>
      </c>
      <c r="AB9" s="145">
        <v>0.27776468240300695</v>
      </c>
      <c r="AC9" s="145">
        <v>0.37651789542088038</v>
      </c>
      <c r="AD9" s="419"/>
      <c r="AE9" s="420" t="s">
        <v>504</v>
      </c>
      <c r="AF9" s="421">
        <v>4</v>
      </c>
      <c r="AG9" s="414">
        <v>929.17554307</v>
      </c>
      <c r="AH9" s="422">
        <v>0.37375400806907355</v>
      </c>
      <c r="AI9" s="145">
        <v>0</v>
      </c>
      <c r="AJ9" s="145">
        <v>3.8506313644430099</v>
      </c>
      <c r="AK9" s="145">
        <v>12.456698152185824</v>
      </c>
      <c r="AL9" s="423">
        <v>22.242928173006945</v>
      </c>
      <c r="AM9" s="409"/>
      <c r="AN9" s="420" t="s">
        <v>504</v>
      </c>
      <c r="AO9" s="421">
        <v>4</v>
      </c>
      <c r="AP9" s="414">
        <v>929.17554313999995</v>
      </c>
      <c r="AQ9" s="422">
        <v>4.3570103947408984E-2</v>
      </c>
      <c r="AR9" s="145">
        <v>0.18244146542528264</v>
      </c>
      <c r="AS9" s="145">
        <v>0.32096071563862272</v>
      </c>
      <c r="AT9" s="145">
        <v>0.41340846036552936</v>
      </c>
      <c r="AU9" s="423">
        <v>0.4643172708625698</v>
      </c>
      <c r="AV9" s="419"/>
    </row>
    <row r="10" spans="1:48" ht="16.5" x14ac:dyDescent="0.25">
      <c r="A10" s="143" t="s">
        <v>286</v>
      </c>
      <c r="B10" s="144">
        <v>5</v>
      </c>
      <c r="C10" s="145">
        <v>0.32693666900969681</v>
      </c>
      <c r="D10" s="145">
        <v>0</v>
      </c>
      <c r="E10" s="145">
        <v>1.1523528069481817</v>
      </c>
      <c r="F10" s="145">
        <v>7.3736733292151868</v>
      </c>
      <c r="G10" s="171">
        <v>27.694486969902016</v>
      </c>
      <c r="H10" s="173" t="s">
        <v>286</v>
      </c>
      <c r="I10" s="144">
        <v>5</v>
      </c>
      <c r="J10" s="145">
        <v>0.34534162757960718</v>
      </c>
      <c r="K10" s="145">
        <v>4.6483269653881221E-2</v>
      </c>
      <c r="L10" s="145">
        <v>1.4136358465775989</v>
      </c>
      <c r="M10" s="145">
        <v>7.2038467093427192</v>
      </c>
      <c r="N10" s="145">
        <v>28.724888914720673</v>
      </c>
      <c r="O10" s="419"/>
      <c r="P10" s="143" t="s">
        <v>286</v>
      </c>
      <c r="Q10" s="144">
        <v>5</v>
      </c>
      <c r="R10" s="145">
        <v>2.964885867215732E-3</v>
      </c>
      <c r="S10" s="145">
        <v>1.0181494574049306E-2</v>
      </c>
      <c r="T10" s="145">
        <v>3.5305591739302838E-2</v>
      </c>
      <c r="U10" s="145">
        <v>5.6685637577610824E-2</v>
      </c>
      <c r="V10" s="171">
        <v>6.9276465622295169E-2</v>
      </c>
      <c r="W10" s="173" t="s">
        <v>286</v>
      </c>
      <c r="X10" s="144">
        <v>5</v>
      </c>
      <c r="Y10" s="145">
        <v>2.6589466686936054E-3</v>
      </c>
      <c r="Z10" s="145">
        <v>9.1190418924764205E-3</v>
      </c>
      <c r="AA10" s="145">
        <v>3.1851370787024831E-2</v>
      </c>
      <c r="AB10" s="145">
        <v>5.1177921177704123E-2</v>
      </c>
      <c r="AC10" s="145">
        <v>6.2419535072568665E-2</v>
      </c>
      <c r="AD10" s="419"/>
      <c r="AE10" s="420" t="s">
        <v>505</v>
      </c>
      <c r="AF10" s="421">
        <v>5</v>
      </c>
      <c r="AG10" s="414">
        <v>2141.98508717</v>
      </c>
      <c r="AH10" s="422">
        <v>0.36377186204272849</v>
      </c>
      <c r="AI10" s="145">
        <v>0</v>
      </c>
      <c r="AJ10" s="145">
        <v>1.2797932866316817</v>
      </c>
      <c r="AK10" s="145">
        <v>8.1999236585365765</v>
      </c>
      <c r="AL10" s="423">
        <v>30.799364830459076</v>
      </c>
      <c r="AM10" s="409"/>
      <c r="AN10" s="420" t="s">
        <v>505</v>
      </c>
      <c r="AO10" s="421">
        <v>5</v>
      </c>
      <c r="AP10" s="414">
        <v>2141.98508709</v>
      </c>
      <c r="AQ10" s="422">
        <v>3.6797373368775573E-3</v>
      </c>
      <c r="AR10" s="145">
        <v>1.5448260901381584E-2</v>
      </c>
      <c r="AS10" s="145">
        <v>3.085218492778001E-2</v>
      </c>
      <c r="AT10" s="145">
        <v>4.4004114106703997E-2</v>
      </c>
      <c r="AU10" s="423">
        <v>5.6335338070439042E-2</v>
      </c>
      <c r="AV10" s="419"/>
    </row>
    <row r="11" spans="1:48" ht="16.5" x14ac:dyDescent="0.25">
      <c r="A11" s="143" t="s">
        <v>287</v>
      </c>
      <c r="B11" s="144">
        <v>6</v>
      </c>
      <c r="C11" s="145">
        <v>0.38452108621502346</v>
      </c>
      <c r="D11" s="145">
        <v>0.36738898623966521</v>
      </c>
      <c r="E11" s="145">
        <v>3.4994628317839251</v>
      </c>
      <c r="F11" s="145">
        <v>11.480257935674123</v>
      </c>
      <c r="G11" s="171">
        <v>22.059803640499165</v>
      </c>
      <c r="H11" s="173" t="s">
        <v>287</v>
      </c>
      <c r="I11" s="144">
        <v>6</v>
      </c>
      <c r="J11" s="145">
        <v>0.4094639352526111</v>
      </c>
      <c r="K11" s="145">
        <v>0.41005310908681974</v>
      </c>
      <c r="L11" s="145">
        <v>3.6196483026615809</v>
      </c>
      <c r="M11" s="145">
        <v>11.474844933857691</v>
      </c>
      <c r="N11" s="145">
        <v>23.441240229263933</v>
      </c>
      <c r="O11" s="419"/>
      <c r="P11" s="143" t="s">
        <v>287</v>
      </c>
      <c r="Q11" s="144">
        <v>6</v>
      </c>
      <c r="R11" s="145">
        <v>1.9707328993023233E-2</v>
      </c>
      <c r="S11" s="145">
        <v>5.1696136509490342E-2</v>
      </c>
      <c r="T11" s="145">
        <v>0.10711549693571797</v>
      </c>
      <c r="U11" s="145">
        <v>0.15498862957556275</v>
      </c>
      <c r="V11" s="171">
        <v>0.20094262812528449</v>
      </c>
      <c r="W11" s="173" t="s">
        <v>287</v>
      </c>
      <c r="X11" s="144">
        <v>6</v>
      </c>
      <c r="Y11" s="145">
        <v>1.7786964969046075E-2</v>
      </c>
      <c r="Z11" s="145">
        <v>4.7490918957384838E-2</v>
      </c>
      <c r="AA11" s="145">
        <v>9.8899476898461791E-2</v>
      </c>
      <c r="AB11" s="145">
        <v>0.14360452261582779</v>
      </c>
      <c r="AC11" s="145">
        <v>0.1866691628015473</v>
      </c>
      <c r="AD11" s="419"/>
      <c r="AE11" s="420" t="s">
        <v>506</v>
      </c>
      <c r="AF11" s="421">
        <v>6</v>
      </c>
      <c r="AG11" s="414">
        <v>207.78545296999999</v>
      </c>
      <c r="AH11" s="422">
        <v>0.4276690343924936</v>
      </c>
      <c r="AI11" s="145">
        <v>0.40609977811868869</v>
      </c>
      <c r="AJ11" s="145">
        <v>3.8853085556708895</v>
      </c>
      <c r="AK11" s="145">
        <v>12.754695580598339</v>
      </c>
      <c r="AL11" s="423">
        <v>24.534663747380829</v>
      </c>
      <c r="AM11" s="409"/>
      <c r="AN11" s="420" t="s">
        <v>506</v>
      </c>
      <c r="AO11" s="421">
        <v>6</v>
      </c>
      <c r="AP11" s="414">
        <v>207.78545295000001</v>
      </c>
      <c r="AQ11" s="422">
        <v>2.1503743099259152E-2</v>
      </c>
      <c r="AR11" s="145">
        <v>6.2109722572827472E-2</v>
      </c>
      <c r="AS11" s="145">
        <v>0.135254767431122</v>
      </c>
      <c r="AT11" s="145">
        <v>0.19157238888789266</v>
      </c>
      <c r="AU11" s="423">
        <v>0.23758646848294843</v>
      </c>
      <c r="AV11" s="419"/>
    </row>
    <row r="12" spans="1:48" ht="16.5" x14ac:dyDescent="0.25">
      <c r="A12" s="143" t="s">
        <v>288</v>
      </c>
      <c r="B12" s="144">
        <v>7</v>
      </c>
      <c r="C12" s="145">
        <v>0.31585302149794287</v>
      </c>
      <c r="D12" s="145">
        <v>0</v>
      </c>
      <c r="E12" s="145">
        <v>2.14520821610511</v>
      </c>
      <c r="F12" s="145">
        <v>9.7341549249784727</v>
      </c>
      <c r="G12" s="171">
        <v>21.494095954405971</v>
      </c>
      <c r="H12" s="173" t="s">
        <v>288</v>
      </c>
      <c r="I12" s="144">
        <v>7</v>
      </c>
      <c r="J12" s="145">
        <v>0.32534315200963454</v>
      </c>
      <c r="K12" s="145">
        <v>4.3037927744385918E-2</v>
      </c>
      <c r="L12" s="145">
        <v>2.4158310281482356</v>
      </c>
      <c r="M12" s="145">
        <v>9.4337515192675525</v>
      </c>
      <c r="N12" s="145">
        <v>21.64990546857755</v>
      </c>
      <c r="O12" s="419"/>
      <c r="P12" s="143" t="s">
        <v>288</v>
      </c>
      <c r="Q12" s="144">
        <v>7</v>
      </c>
      <c r="R12" s="145">
        <v>8.9548702712257486E-3</v>
      </c>
      <c r="S12" s="145">
        <v>3.0171822617272873E-2</v>
      </c>
      <c r="T12" s="145">
        <v>5.0342894736889632E-2</v>
      </c>
      <c r="U12" s="145">
        <v>6.822021715639609E-2</v>
      </c>
      <c r="V12" s="171">
        <v>7.936231364763896E-2</v>
      </c>
      <c r="W12" s="173" t="s">
        <v>288</v>
      </c>
      <c r="X12" s="144">
        <v>7</v>
      </c>
      <c r="Y12" s="145">
        <v>7.805635216379973E-3</v>
      </c>
      <c r="Z12" s="145">
        <v>2.6626431098897514E-2</v>
      </c>
      <c r="AA12" s="145">
        <v>4.4578963657221693E-2</v>
      </c>
      <c r="AB12" s="145">
        <v>6.0607577909463708E-2</v>
      </c>
      <c r="AC12" s="145">
        <v>7.0582514804545041E-2</v>
      </c>
      <c r="AD12" s="419"/>
      <c r="AE12" s="420" t="s">
        <v>507</v>
      </c>
      <c r="AF12" s="421">
        <v>7</v>
      </c>
      <c r="AG12" s="414">
        <v>1592.3889326000001</v>
      </c>
      <c r="AH12" s="422">
        <v>0.35134280250097649</v>
      </c>
      <c r="AI12" s="145">
        <v>0</v>
      </c>
      <c r="AJ12" s="145">
        <v>2.3794390536361529</v>
      </c>
      <c r="AK12" s="145">
        <v>10.828693198841236</v>
      </c>
      <c r="AL12" s="423">
        <v>23.900716316354959</v>
      </c>
      <c r="AM12" s="409"/>
      <c r="AN12" s="420" t="s">
        <v>507</v>
      </c>
      <c r="AO12" s="421">
        <v>7</v>
      </c>
      <c r="AP12" s="414">
        <v>1592.38893257</v>
      </c>
      <c r="AQ12" s="422">
        <v>1.0815435631171041E-2</v>
      </c>
      <c r="AR12" s="145">
        <v>4.2570482538565657E-2</v>
      </c>
      <c r="AS12" s="145">
        <v>7.0195831506018602E-2</v>
      </c>
      <c r="AT12" s="145">
        <v>7.8115346319565945E-2</v>
      </c>
      <c r="AU12" s="423">
        <v>7.9071780956586527E-2</v>
      </c>
      <c r="AV12" s="419"/>
    </row>
    <row r="13" spans="1:48" ht="16.5" x14ac:dyDescent="0.25">
      <c r="A13" s="143" t="s">
        <v>289</v>
      </c>
      <c r="B13" s="144">
        <v>8</v>
      </c>
      <c r="C13" s="145">
        <v>0.41373329335126269</v>
      </c>
      <c r="D13" s="145">
        <v>0.39492118607823296</v>
      </c>
      <c r="E13" s="145">
        <v>5.2414915905774793</v>
      </c>
      <c r="F13" s="145">
        <v>13.832079976995709</v>
      </c>
      <c r="G13" s="171">
        <v>21.456196454192902</v>
      </c>
      <c r="H13" s="173" t="s">
        <v>289</v>
      </c>
      <c r="I13" s="144">
        <v>8</v>
      </c>
      <c r="J13" s="145">
        <v>0.42235164730009644</v>
      </c>
      <c r="K13" s="145">
        <v>0.54491106043552129</v>
      </c>
      <c r="L13" s="145">
        <v>5.8739114483416159</v>
      </c>
      <c r="M13" s="145">
        <v>13.447370602652535</v>
      </c>
      <c r="N13" s="145">
        <v>20.448135411298455</v>
      </c>
      <c r="O13" s="419"/>
      <c r="P13" s="143" t="s">
        <v>289</v>
      </c>
      <c r="Q13" s="144">
        <v>8</v>
      </c>
      <c r="R13" s="145">
        <v>2.8718766916995828E-3</v>
      </c>
      <c r="S13" s="145">
        <v>9.484719439884659E-3</v>
      </c>
      <c r="T13" s="145">
        <v>2.314594477854422E-2</v>
      </c>
      <c r="U13" s="145">
        <v>3.8223046753703138E-2</v>
      </c>
      <c r="V13" s="171">
        <v>5.7064411570969455E-2</v>
      </c>
      <c r="W13" s="173" t="s">
        <v>289</v>
      </c>
      <c r="X13" s="144">
        <v>8</v>
      </c>
      <c r="Y13" s="145">
        <v>2.542185097875961E-3</v>
      </c>
      <c r="Z13" s="145">
        <v>8.5029206350663612E-3</v>
      </c>
      <c r="AA13" s="145">
        <v>2.0737007810896043E-2</v>
      </c>
      <c r="AB13" s="145">
        <v>3.3995155887944682E-2</v>
      </c>
      <c r="AC13" s="145">
        <v>5.006214735899147E-2</v>
      </c>
      <c r="AD13" s="419"/>
      <c r="AE13" s="420" t="s">
        <v>508</v>
      </c>
      <c r="AF13" s="421">
        <v>8</v>
      </c>
      <c r="AG13" s="414">
        <v>236.40278924</v>
      </c>
      <c r="AH13" s="422">
        <v>0.46026535944617464</v>
      </c>
      <c r="AI13" s="145">
        <v>0.43797243043738687</v>
      </c>
      <c r="AJ13" s="145">
        <v>5.8147621278750661</v>
      </c>
      <c r="AK13" s="145">
        <v>15.373110404112012</v>
      </c>
      <c r="AL13" s="423">
        <v>23.891135029881443</v>
      </c>
      <c r="AM13" s="409"/>
      <c r="AN13" s="420" t="s">
        <v>508</v>
      </c>
      <c r="AO13" s="421">
        <v>8</v>
      </c>
      <c r="AP13" s="414">
        <v>236.4027892</v>
      </c>
      <c r="AQ13" s="422">
        <v>6.2388857804559269E-3</v>
      </c>
      <c r="AR13" s="145">
        <v>1.4872478718795731E-2</v>
      </c>
      <c r="AS13" s="145">
        <v>3.5365273086290103E-2</v>
      </c>
      <c r="AT13" s="145">
        <v>5.3782944863331551E-2</v>
      </c>
      <c r="AU13" s="423">
        <v>7.1812696602393977E-2</v>
      </c>
      <c r="AV13" s="419"/>
    </row>
    <row r="14" spans="1:48" ht="16.5" x14ac:dyDescent="0.25">
      <c r="A14" s="143" t="s">
        <v>290</v>
      </c>
      <c r="B14" s="144">
        <v>9</v>
      </c>
      <c r="C14" s="145">
        <v>0.47087100137529991</v>
      </c>
      <c r="D14" s="145">
        <v>1.288662823738175</v>
      </c>
      <c r="E14" s="145">
        <v>5.4006325374122035</v>
      </c>
      <c r="F14" s="145">
        <v>10.674211423621614</v>
      </c>
      <c r="G14" s="171">
        <v>21.003285889469527</v>
      </c>
      <c r="H14" s="173" t="s">
        <v>290</v>
      </c>
      <c r="I14" s="144">
        <v>9</v>
      </c>
      <c r="J14" s="145">
        <v>0.5020067519816106</v>
      </c>
      <c r="K14" s="145">
        <v>1.5675043820654446</v>
      </c>
      <c r="L14" s="145">
        <v>5.7961246454539612</v>
      </c>
      <c r="M14" s="145">
        <v>10.961980744714181</v>
      </c>
      <c r="N14" s="145">
        <v>21.010183261932895</v>
      </c>
      <c r="O14" s="419"/>
      <c r="P14" s="143" t="s">
        <v>290</v>
      </c>
      <c r="Q14" s="144">
        <v>9</v>
      </c>
      <c r="R14" s="145">
        <v>2.409113398556435E-2</v>
      </c>
      <c r="S14" s="145">
        <v>5.8397929910844359E-2</v>
      </c>
      <c r="T14" s="145">
        <v>0.11101629322411526</v>
      </c>
      <c r="U14" s="145">
        <v>0.17045831214034757</v>
      </c>
      <c r="V14" s="171">
        <v>0.28543042621918291</v>
      </c>
      <c r="W14" s="173" t="s">
        <v>290</v>
      </c>
      <c r="X14" s="144">
        <v>9</v>
      </c>
      <c r="Y14" s="145">
        <v>2.1606451022665157E-2</v>
      </c>
      <c r="Z14" s="145">
        <v>5.2712621481676561E-2</v>
      </c>
      <c r="AA14" s="145">
        <v>0.10014429093947</v>
      </c>
      <c r="AB14" s="145">
        <v>0.15363964166639058</v>
      </c>
      <c r="AC14" s="145">
        <v>0.25745736051724732</v>
      </c>
      <c r="AD14" s="419"/>
      <c r="AE14" s="420" t="s">
        <v>509</v>
      </c>
      <c r="AF14" s="421">
        <v>9</v>
      </c>
      <c r="AG14" s="414">
        <v>1435.69127968</v>
      </c>
      <c r="AH14" s="422">
        <v>0.52372182329813644</v>
      </c>
      <c r="AI14" s="145">
        <v>1.4306146829393795</v>
      </c>
      <c r="AJ14" s="145">
        <v>6.0036464202137401</v>
      </c>
      <c r="AK14" s="145">
        <v>11.886287251588076</v>
      </c>
      <c r="AL14" s="423">
        <v>23.368725055116549</v>
      </c>
      <c r="AM14" s="409"/>
      <c r="AN14" s="420" t="s">
        <v>509</v>
      </c>
      <c r="AO14" s="421">
        <v>9</v>
      </c>
      <c r="AP14" s="414">
        <v>1845.88878845</v>
      </c>
      <c r="AQ14" s="422">
        <v>2.6110324360586752E-2</v>
      </c>
      <c r="AR14" s="145">
        <v>5.3746464200581996E-2</v>
      </c>
      <c r="AS14" s="145">
        <v>0.11976517683651591</v>
      </c>
      <c r="AT14" s="145">
        <v>0.21679874045597658</v>
      </c>
      <c r="AU14" s="423">
        <v>0.40820838742057264</v>
      </c>
      <c r="AV14" s="419"/>
    </row>
    <row r="15" spans="1:48" ht="16.5" x14ac:dyDescent="0.25">
      <c r="A15" s="143" t="s">
        <v>291</v>
      </c>
      <c r="B15" s="144">
        <v>10</v>
      </c>
      <c r="C15" s="145">
        <v>0.27368363665133133</v>
      </c>
      <c r="D15" s="145">
        <v>0.90341831178971188</v>
      </c>
      <c r="E15" s="145">
        <v>3.5610422750284498</v>
      </c>
      <c r="F15" s="145">
        <v>5.90125501948833</v>
      </c>
      <c r="G15" s="171">
        <v>8.3144030112625025</v>
      </c>
      <c r="H15" s="173" t="s">
        <v>291</v>
      </c>
      <c r="I15" s="144">
        <v>10</v>
      </c>
      <c r="J15" s="145">
        <v>0.25908248301319742</v>
      </c>
      <c r="K15" s="145">
        <v>0.89078827908866121</v>
      </c>
      <c r="L15" s="145">
        <v>3.1233553210117093</v>
      </c>
      <c r="M15" s="145">
        <v>5.176979804756634</v>
      </c>
      <c r="N15" s="145">
        <v>7.4759058207940976</v>
      </c>
      <c r="O15" s="419"/>
      <c r="P15" s="143" t="s">
        <v>291</v>
      </c>
      <c r="Q15" s="144">
        <v>10</v>
      </c>
      <c r="R15" s="145">
        <v>4.0118093382049899E-2</v>
      </c>
      <c r="S15" s="145">
        <v>8.0291886581353056E-2</v>
      </c>
      <c r="T15" s="145">
        <v>0.14923074953771431</v>
      </c>
      <c r="U15" s="145">
        <v>0.2067343915525694</v>
      </c>
      <c r="V15" s="171">
        <v>0.26233483344871028</v>
      </c>
      <c r="W15" s="173" t="s">
        <v>291</v>
      </c>
      <c r="X15" s="144">
        <v>10</v>
      </c>
      <c r="Y15" s="145">
        <v>3.5922786868576036E-2</v>
      </c>
      <c r="Z15" s="145">
        <v>7.2845602303093254E-2</v>
      </c>
      <c r="AA15" s="145">
        <v>0.13538836828009146</v>
      </c>
      <c r="AB15" s="145">
        <v>0.18760138749708255</v>
      </c>
      <c r="AC15" s="145">
        <v>0.23810637374751326</v>
      </c>
      <c r="AD15" s="419"/>
      <c r="AE15" s="420" t="s">
        <v>510</v>
      </c>
      <c r="AF15" s="421">
        <v>10</v>
      </c>
      <c r="AG15" s="414">
        <v>1765.2289341400001</v>
      </c>
      <c r="AH15" s="422">
        <v>0.30428758255832833</v>
      </c>
      <c r="AI15" s="145">
        <v>1.00358743152279</v>
      </c>
      <c r="AJ15" s="145">
        <v>3.9594043598331643</v>
      </c>
      <c r="AK15" s="145">
        <v>6.5643417191470173</v>
      </c>
      <c r="AL15" s="423">
        <v>9.2539809290659232</v>
      </c>
      <c r="AM15" s="409"/>
      <c r="AN15" s="420" t="s">
        <v>510</v>
      </c>
      <c r="AO15" s="421">
        <v>10</v>
      </c>
      <c r="AP15" s="414">
        <v>1611.4048687300001</v>
      </c>
      <c r="AQ15" s="422">
        <v>5.764221754722984E-2</v>
      </c>
      <c r="AR15" s="145">
        <v>0.1125831256320669</v>
      </c>
      <c r="AS15" s="145">
        <v>0.19556617333809531</v>
      </c>
      <c r="AT15" s="145">
        <v>0.26031692627461411</v>
      </c>
      <c r="AU15" s="423">
        <v>0.31909612339624116</v>
      </c>
      <c r="AV15" s="419"/>
    </row>
    <row r="16" spans="1:48" ht="16.5" x14ac:dyDescent="0.25">
      <c r="A16" s="143" t="s">
        <v>292</v>
      </c>
      <c r="B16" s="144">
        <v>11</v>
      </c>
      <c r="C16" s="145">
        <v>0.95189258846617419</v>
      </c>
      <c r="D16" s="145">
        <v>5.4994423419757164</v>
      </c>
      <c r="E16" s="145">
        <v>11.175482129113119</v>
      </c>
      <c r="F16" s="145">
        <v>14.379649080764198</v>
      </c>
      <c r="G16" s="171">
        <v>17.421211103864984</v>
      </c>
      <c r="H16" s="173" t="s">
        <v>292</v>
      </c>
      <c r="I16" s="144">
        <v>11</v>
      </c>
      <c r="J16" s="145">
        <v>0.99715824066153924</v>
      </c>
      <c r="K16" s="145">
        <v>5.2880762862842294</v>
      </c>
      <c r="L16" s="145">
        <v>11.322649494661057</v>
      </c>
      <c r="M16" s="145">
        <v>15.290421253896499</v>
      </c>
      <c r="N16" s="145">
        <v>19.333116916583375</v>
      </c>
      <c r="O16" s="419"/>
      <c r="P16" s="143" t="s">
        <v>292</v>
      </c>
      <c r="Q16" s="144">
        <v>11</v>
      </c>
      <c r="R16" s="145">
        <v>7.3717337603207936E-2</v>
      </c>
      <c r="S16" s="145">
        <v>0.12277990314772579</v>
      </c>
      <c r="T16" s="145">
        <v>0.20733670463457571</v>
      </c>
      <c r="U16" s="145">
        <v>0.28480740834524071</v>
      </c>
      <c r="V16" s="171">
        <v>0.37015502824926072</v>
      </c>
      <c r="W16" s="173" t="s">
        <v>292</v>
      </c>
      <c r="X16" s="144">
        <v>11</v>
      </c>
      <c r="Y16" s="145">
        <v>6.4853164198374738E-2</v>
      </c>
      <c r="Z16" s="145">
        <v>0.10935193573711151</v>
      </c>
      <c r="AA16" s="145">
        <v>0.19337955867343948</v>
      </c>
      <c r="AB16" s="145">
        <v>0.27096392621883786</v>
      </c>
      <c r="AC16" s="145">
        <v>0.34580897707699948</v>
      </c>
      <c r="AD16" s="419"/>
      <c r="AE16" s="420" t="s">
        <v>511</v>
      </c>
      <c r="AF16" s="421">
        <v>11</v>
      </c>
      <c r="AG16" s="414">
        <v>173.75110076999999</v>
      </c>
      <c r="AH16" s="422">
        <v>1.0589028929024202</v>
      </c>
      <c r="AI16" s="145">
        <v>6.104414305375724</v>
      </c>
      <c r="AJ16" s="145">
        <v>12.454510415602687</v>
      </c>
      <c r="AK16" s="145">
        <v>16.045486530217435</v>
      </c>
      <c r="AL16" s="423">
        <v>19.450147226370557</v>
      </c>
      <c r="AM16" s="409"/>
      <c r="AN16" s="420" t="s">
        <v>511</v>
      </c>
      <c r="AO16" s="421">
        <v>11</v>
      </c>
      <c r="AP16" s="414">
        <v>173.75110088</v>
      </c>
      <c r="AQ16" s="422">
        <v>0.19636033859470761</v>
      </c>
      <c r="AR16" s="145">
        <v>0.50757856815485414</v>
      </c>
      <c r="AS16" s="145">
        <v>0.50757856815485414</v>
      </c>
      <c r="AT16" s="145">
        <v>0.50757856815485414</v>
      </c>
      <c r="AU16" s="423">
        <v>0.50757856815485414</v>
      </c>
      <c r="AV16" s="419"/>
    </row>
    <row r="17" spans="1:48" ht="17.25" thickBot="1" x14ac:dyDescent="0.3">
      <c r="A17" s="143" t="s">
        <v>293</v>
      </c>
      <c r="B17" s="144">
        <v>12</v>
      </c>
      <c r="C17" s="145">
        <v>0.14761017926388792</v>
      </c>
      <c r="D17" s="145">
        <v>0.36687334498732821</v>
      </c>
      <c r="E17" s="145">
        <v>1.7790541831964346</v>
      </c>
      <c r="F17" s="145">
        <v>4.0137597053035527</v>
      </c>
      <c r="G17" s="171">
        <v>6.1545249891890217</v>
      </c>
      <c r="H17" s="173" t="s">
        <v>293</v>
      </c>
      <c r="I17" s="144">
        <v>12</v>
      </c>
      <c r="J17" s="145">
        <v>4.336948386828722E-2</v>
      </c>
      <c r="K17" s="145">
        <v>0.13645052563803689</v>
      </c>
      <c r="L17" s="145">
        <v>0.54420163188150983</v>
      </c>
      <c r="M17" s="145">
        <v>1.0731499454634073</v>
      </c>
      <c r="N17" s="145">
        <v>1.6156554873542233</v>
      </c>
      <c r="O17" s="419"/>
      <c r="P17" s="143" t="s">
        <v>293</v>
      </c>
      <c r="Q17" s="144">
        <v>12</v>
      </c>
      <c r="R17" s="145">
        <v>0.14089352770315089</v>
      </c>
      <c r="S17" s="145">
        <v>0.34041560385410513</v>
      </c>
      <c r="T17" s="145">
        <v>0.71312490379782245</v>
      </c>
      <c r="U17" s="145">
        <v>1.2373364665696269</v>
      </c>
      <c r="V17" s="171">
        <v>2.1435222533573715</v>
      </c>
      <c r="W17" s="173" t="s">
        <v>293</v>
      </c>
      <c r="X17" s="144">
        <v>12</v>
      </c>
      <c r="Y17" s="145">
        <v>0.1262338848275818</v>
      </c>
      <c r="Z17" s="145">
        <v>0.30667650285997594</v>
      </c>
      <c r="AA17" s="145">
        <v>0.64265150261176496</v>
      </c>
      <c r="AB17" s="145">
        <v>1.115545584369638</v>
      </c>
      <c r="AC17" s="145">
        <v>1.9334355796984455</v>
      </c>
      <c r="AD17" s="419"/>
      <c r="AE17" s="424" t="s">
        <v>512</v>
      </c>
      <c r="AF17" s="425">
        <v>12</v>
      </c>
      <c r="AG17" s="426">
        <v>427.69850216999998</v>
      </c>
      <c r="AH17" s="427">
        <v>0.1641905074446951</v>
      </c>
      <c r="AI17" s="428">
        <v>0.40642649221454408</v>
      </c>
      <c r="AJ17" s="428">
        <v>1.9682394455482144</v>
      </c>
      <c r="AK17" s="428">
        <v>4.4609979898870957</v>
      </c>
      <c r="AL17" s="429">
        <v>6.8667945052742949</v>
      </c>
      <c r="AM17" s="409"/>
      <c r="AN17" s="424" t="s">
        <v>512</v>
      </c>
      <c r="AO17" s="425">
        <v>12</v>
      </c>
      <c r="AP17" s="426">
        <v>171.32505938</v>
      </c>
      <c r="AQ17" s="427">
        <v>0.61621032195786418</v>
      </c>
      <c r="AR17" s="428">
        <v>1.1383235594716457</v>
      </c>
      <c r="AS17" s="428">
        <v>2.2115749775594313</v>
      </c>
      <c r="AT17" s="428">
        <v>2.5714716317292541</v>
      </c>
      <c r="AU17" s="429">
        <v>2.5714716317292541</v>
      </c>
      <c r="AV17" s="419"/>
    </row>
    <row r="18" spans="1:48" ht="16.5" x14ac:dyDescent="0.25">
      <c r="A18" s="146" t="s">
        <v>294</v>
      </c>
      <c r="B18" s="147">
        <v>13</v>
      </c>
      <c r="C18" s="148">
        <v>0.13457158809299832</v>
      </c>
      <c r="D18" s="148">
        <v>0</v>
      </c>
      <c r="E18" s="148">
        <v>0.28670968684196607</v>
      </c>
      <c r="F18" s="148">
        <v>3.3129666142012386</v>
      </c>
      <c r="G18" s="172">
        <v>6.1675635803599107</v>
      </c>
      <c r="H18" s="174" t="s">
        <v>294</v>
      </c>
      <c r="I18" s="147">
        <v>13</v>
      </c>
      <c r="J18" s="148">
        <v>4.336948386828722E-2</v>
      </c>
      <c r="K18" s="148">
        <v>0</v>
      </c>
      <c r="L18" s="148">
        <v>0.40234622449032342</v>
      </c>
      <c r="M18" s="148">
        <v>1.0731499454634073</v>
      </c>
      <c r="N18" s="148">
        <v>1.6156554873542233</v>
      </c>
      <c r="O18" s="419"/>
      <c r="P18" s="146" t="s">
        <v>294</v>
      </c>
      <c r="Q18" s="147">
        <v>13</v>
      </c>
      <c r="R18" s="148">
        <v>2.4454593934974526E-3</v>
      </c>
      <c r="S18" s="148">
        <v>2.0596338609533142E-3</v>
      </c>
      <c r="T18" s="148">
        <v>2.3572362076746348E-2</v>
      </c>
      <c r="U18" s="148">
        <v>3.8649464051905266E-2</v>
      </c>
      <c r="V18" s="172">
        <v>5.694930703709726E-2</v>
      </c>
      <c r="W18" s="174" t="s">
        <v>294</v>
      </c>
      <c r="X18" s="147">
        <v>13</v>
      </c>
      <c r="Y18" s="148">
        <v>2.1885897950770531E-3</v>
      </c>
      <c r="Z18" s="148">
        <v>1.7631046727115407E-3</v>
      </c>
      <c r="AA18" s="148">
        <v>2.1090603113694949E-2</v>
      </c>
      <c r="AB18" s="148">
        <v>3.4348751190743591E-2</v>
      </c>
      <c r="AC18" s="148">
        <v>4.9400216724793562E-2</v>
      </c>
      <c r="AD18" s="419"/>
      <c r="AE18" s="430" t="s">
        <v>513</v>
      </c>
      <c r="AF18" s="431">
        <v>13</v>
      </c>
      <c r="AG18" s="432" t="s">
        <v>115</v>
      </c>
      <c r="AH18" s="433">
        <v>0.14966276340961571</v>
      </c>
      <c r="AI18" s="434">
        <v>0</v>
      </c>
      <c r="AJ18" s="434">
        <v>0.30980311039082092</v>
      </c>
      <c r="AK18" s="434">
        <v>3.6358389623189833</v>
      </c>
      <c r="AL18" s="435">
        <v>6.881322249309374</v>
      </c>
      <c r="AM18" s="436"/>
      <c r="AN18" s="430" t="s">
        <v>513</v>
      </c>
      <c r="AO18" s="431">
        <v>13</v>
      </c>
      <c r="AP18" s="432" t="s">
        <v>115</v>
      </c>
      <c r="AQ18" s="433">
        <v>3.6797373368775573E-3</v>
      </c>
      <c r="AR18" s="434">
        <v>1.5448260901381584E-2</v>
      </c>
      <c r="AS18" s="434">
        <v>3.085218492778001E-2</v>
      </c>
      <c r="AT18" s="434">
        <v>4.4004114106703997E-2</v>
      </c>
      <c r="AU18" s="435">
        <v>5.6335338070439042E-2</v>
      </c>
      <c r="AV18" s="419"/>
    </row>
    <row r="19" spans="1:48" ht="17.25" thickBot="1" x14ac:dyDescent="0.3">
      <c r="A19" s="143" t="s">
        <v>295</v>
      </c>
      <c r="B19" s="144">
        <v>14</v>
      </c>
      <c r="C19" s="145">
        <v>0.26765046508367218</v>
      </c>
      <c r="D19" s="145">
        <v>0.69818529129649898</v>
      </c>
      <c r="E19" s="145">
        <v>2.7336305714599844</v>
      </c>
      <c r="F19" s="145">
        <v>5.3959095517536788</v>
      </c>
      <c r="G19" s="171">
        <v>9.1983354862478581</v>
      </c>
      <c r="H19" s="173" t="s">
        <v>295</v>
      </c>
      <c r="I19" s="144">
        <v>14</v>
      </c>
      <c r="J19" s="145">
        <v>0.30780299664042232</v>
      </c>
      <c r="K19" s="145">
        <v>0.97081825095562047</v>
      </c>
      <c r="L19" s="145">
        <v>3.0929966253837962</v>
      </c>
      <c r="M19" s="145">
        <v>6.5952734288160588</v>
      </c>
      <c r="N19" s="145">
        <v>8.8692025074327194</v>
      </c>
      <c r="O19" s="419"/>
      <c r="P19" s="143" t="s">
        <v>295</v>
      </c>
      <c r="Q19" s="144">
        <v>14</v>
      </c>
      <c r="R19" s="145">
        <v>1.7784857382444608E-2</v>
      </c>
      <c r="S19" s="145">
        <v>2.0829084534614423E-2</v>
      </c>
      <c r="T19" s="145">
        <v>3.9183137802827353E-2</v>
      </c>
      <c r="U19" s="145">
        <v>5.5576861472255851E-2</v>
      </c>
      <c r="V19" s="171">
        <v>7.3399188936093859E-2</v>
      </c>
      <c r="W19" s="173" t="s">
        <v>295</v>
      </c>
      <c r="X19" s="144">
        <v>14</v>
      </c>
      <c r="Y19" s="145">
        <v>1.8788693686947217E-2</v>
      </c>
      <c r="Z19" s="145">
        <v>2.383406664345776E-2</v>
      </c>
      <c r="AA19" s="145">
        <v>4.7243613598459161E-2</v>
      </c>
      <c r="AB19" s="145">
        <v>7.2232920463622452E-2</v>
      </c>
      <c r="AC19" s="145">
        <v>0.10064261437614877</v>
      </c>
      <c r="AD19" s="419"/>
      <c r="AE19" s="437" t="s">
        <v>514</v>
      </c>
      <c r="AF19" s="438">
        <v>14</v>
      </c>
      <c r="AG19" s="439">
        <v>15447.02991338</v>
      </c>
      <c r="AH19" s="440">
        <v>0.29768871381522921</v>
      </c>
      <c r="AI19" s="441">
        <v>0.77586762723634195</v>
      </c>
      <c r="AJ19" s="441">
        <v>3.0404814337011543</v>
      </c>
      <c r="AK19" s="441">
        <v>6.0079006405020259</v>
      </c>
      <c r="AL19" s="442">
        <v>10.232342987336212</v>
      </c>
      <c r="AM19" s="409"/>
      <c r="AN19" s="437" t="s">
        <v>514</v>
      </c>
      <c r="AO19" s="438">
        <v>14</v>
      </c>
      <c r="AP19" s="439">
        <v>15447.029913840001</v>
      </c>
      <c r="AQ19" s="440">
        <v>3.6291740426923264E-2</v>
      </c>
      <c r="AR19" s="441">
        <v>3.4881274210691995E-2</v>
      </c>
      <c r="AS19" s="441">
        <v>5.561482277658894E-2</v>
      </c>
      <c r="AT19" s="441">
        <v>7.0838913491002312E-2</v>
      </c>
      <c r="AU19" s="442">
        <v>8.4498369700444567E-2</v>
      </c>
      <c r="AV19" s="419"/>
    </row>
    <row r="20" spans="1:48" s="288" customFormat="1" x14ac:dyDescent="0.25">
      <c r="H20" s="289"/>
      <c r="I20" s="289"/>
      <c r="W20" s="289"/>
      <c r="AE20" s="443"/>
      <c r="AF20" s="443"/>
      <c r="AG20" s="443"/>
      <c r="AH20" s="443"/>
      <c r="AI20" s="443"/>
      <c r="AJ20" s="443"/>
      <c r="AK20" s="443"/>
      <c r="AL20" s="443"/>
      <c r="AM20" s="409"/>
    </row>
    <row r="21" spans="1:48" ht="17.25" customHeight="1" thickBot="1" x14ac:dyDescent="0.3">
      <c r="A21" s="641" t="s">
        <v>296</v>
      </c>
      <c r="B21" s="641"/>
      <c r="C21" s="638" t="s">
        <v>403</v>
      </c>
      <c r="D21" s="639"/>
      <c r="E21" s="639"/>
      <c r="F21" s="639"/>
      <c r="G21" s="642"/>
      <c r="H21" s="643" t="s">
        <v>297</v>
      </c>
      <c r="I21" s="641"/>
      <c r="J21" s="638" t="s">
        <v>403</v>
      </c>
      <c r="K21" s="639"/>
      <c r="L21" s="639"/>
      <c r="M21" s="639"/>
      <c r="N21" s="639"/>
      <c r="P21" s="641" t="s">
        <v>296</v>
      </c>
      <c r="Q21" s="641"/>
      <c r="R21" s="638" t="s">
        <v>403</v>
      </c>
      <c r="S21" s="639"/>
      <c r="T21" s="639"/>
      <c r="U21" s="639"/>
      <c r="V21" s="642"/>
      <c r="W21" s="643" t="s">
        <v>297</v>
      </c>
      <c r="X21" s="641"/>
      <c r="Y21" s="638" t="s">
        <v>403</v>
      </c>
      <c r="Z21" s="639"/>
      <c r="AA21" s="639"/>
      <c r="AB21" s="639"/>
      <c r="AC21" s="639"/>
      <c r="AE21" s="621" t="s">
        <v>515</v>
      </c>
      <c r="AF21" s="621"/>
      <c r="AG21" s="621"/>
      <c r="AH21" s="621"/>
      <c r="AI21" s="621"/>
      <c r="AJ21" s="621"/>
      <c r="AK21" s="621"/>
      <c r="AL21" s="621"/>
      <c r="AM21" s="408"/>
      <c r="AN21" s="621" t="s">
        <v>515</v>
      </c>
      <c r="AO21" s="621"/>
      <c r="AP21" s="621"/>
      <c r="AQ21" s="621"/>
      <c r="AR21" s="621"/>
      <c r="AS21" s="621"/>
      <c r="AT21" s="621"/>
      <c r="AU21" s="621"/>
    </row>
    <row r="22" spans="1:48" ht="15.75" customHeight="1" x14ac:dyDescent="0.25">
      <c r="A22" s="644" t="s">
        <v>273</v>
      </c>
      <c r="B22" s="645"/>
      <c r="C22" s="648" t="s">
        <v>274</v>
      </c>
      <c r="D22" s="630" t="s">
        <v>517</v>
      </c>
      <c r="E22" s="631"/>
      <c r="F22" s="631"/>
      <c r="G22" s="636"/>
      <c r="H22" s="634" t="s">
        <v>275</v>
      </c>
      <c r="I22" s="635"/>
      <c r="J22" s="631" t="s">
        <v>276</v>
      </c>
      <c r="K22" s="630" t="s">
        <v>517</v>
      </c>
      <c r="L22" s="631"/>
      <c r="M22" s="631"/>
      <c r="N22" s="631"/>
      <c r="P22" s="644" t="s">
        <v>273</v>
      </c>
      <c r="Q22" s="645"/>
      <c r="R22" s="648" t="s">
        <v>274</v>
      </c>
      <c r="S22" s="630" t="s">
        <v>517</v>
      </c>
      <c r="T22" s="631"/>
      <c r="U22" s="631"/>
      <c r="V22" s="631"/>
      <c r="W22" s="634" t="s">
        <v>275</v>
      </c>
      <c r="X22" s="635"/>
      <c r="Y22" s="631" t="s">
        <v>276</v>
      </c>
      <c r="Z22" s="630" t="s">
        <v>517</v>
      </c>
      <c r="AA22" s="631"/>
      <c r="AB22" s="631"/>
      <c r="AC22" s="631"/>
      <c r="AE22" s="622" t="s">
        <v>493</v>
      </c>
      <c r="AF22" s="623"/>
      <c r="AG22" s="626" t="s">
        <v>494</v>
      </c>
      <c r="AH22" s="628" t="s">
        <v>495</v>
      </c>
      <c r="AI22" s="630" t="s">
        <v>517</v>
      </c>
      <c r="AJ22" s="631"/>
      <c r="AK22" s="631"/>
      <c r="AL22" s="631"/>
      <c r="AM22" s="409"/>
      <c r="AN22" s="622" t="s">
        <v>493</v>
      </c>
      <c r="AO22" s="623"/>
      <c r="AP22" s="626" t="s">
        <v>494</v>
      </c>
      <c r="AQ22" s="628" t="s">
        <v>495</v>
      </c>
      <c r="AR22" s="630" t="s">
        <v>517</v>
      </c>
      <c r="AS22" s="631"/>
      <c r="AT22" s="631"/>
      <c r="AU22" s="631"/>
    </row>
    <row r="23" spans="1:48" ht="17.25" thickBot="1" x14ac:dyDescent="0.3">
      <c r="A23" s="646"/>
      <c r="B23" s="647"/>
      <c r="C23" s="648"/>
      <c r="D23" s="142" t="s">
        <v>277</v>
      </c>
      <c r="E23" s="142" t="s">
        <v>278</v>
      </c>
      <c r="F23" s="142" t="s">
        <v>279</v>
      </c>
      <c r="G23" s="170" t="s">
        <v>280</v>
      </c>
      <c r="H23" s="634"/>
      <c r="I23" s="635"/>
      <c r="J23" s="631"/>
      <c r="K23" s="142" t="s">
        <v>277</v>
      </c>
      <c r="L23" s="142" t="s">
        <v>278</v>
      </c>
      <c r="M23" s="142" t="s">
        <v>279</v>
      </c>
      <c r="N23" s="142" t="s">
        <v>280</v>
      </c>
      <c r="P23" s="646"/>
      <c r="Q23" s="647"/>
      <c r="R23" s="648"/>
      <c r="S23" s="142" t="s">
        <v>277</v>
      </c>
      <c r="T23" s="142" t="s">
        <v>278</v>
      </c>
      <c r="U23" s="142" t="s">
        <v>279</v>
      </c>
      <c r="V23" s="170" t="s">
        <v>280</v>
      </c>
      <c r="W23" s="634"/>
      <c r="X23" s="635"/>
      <c r="Y23" s="631"/>
      <c r="Z23" s="142" t="s">
        <v>277</v>
      </c>
      <c r="AA23" s="142" t="s">
        <v>278</v>
      </c>
      <c r="AB23" s="142" t="s">
        <v>279</v>
      </c>
      <c r="AC23" s="142" t="s">
        <v>280</v>
      </c>
      <c r="AE23" s="624"/>
      <c r="AF23" s="625"/>
      <c r="AG23" s="627"/>
      <c r="AH23" s="629"/>
      <c r="AI23" s="410" t="s">
        <v>496</v>
      </c>
      <c r="AJ23" s="410" t="s">
        <v>497</v>
      </c>
      <c r="AK23" s="410" t="s">
        <v>498</v>
      </c>
      <c r="AL23" s="411" t="s">
        <v>499</v>
      </c>
      <c r="AM23" s="409"/>
      <c r="AN23" s="624"/>
      <c r="AO23" s="625"/>
      <c r="AP23" s="627"/>
      <c r="AQ23" s="629"/>
      <c r="AR23" s="410" t="s">
        <v>496</v>
      </c>
      <c r="AS23" s="410" t="s">
        <v>497</v>
      </c>
      <c r="AT23" s="410" t="s">
        <v>498</v>
      </c>
      <c r="AU23" s="411" t="s">
        <v>499</v>
      </c>
    </row>
    <row r="24" spans="1:48" ht="16.5" x14ac:dyDescent="0.25">
      <c r="A24" s="143" t="s">
        <v>281</v>
      </c>
      <c r="B24" s="144">
        <v>1</v>
      </c>
      <c r="C24" s="145">
        <v>0.21650254477373801</v>
      </c>
      <c r="D24" s="145">
        <v>0</v>
      </c>
      <c r="E24" s="145">
        <v>1.2511411161167416</v>
      </c>
      <c r="F24" s="145">
        <v>6.3635551768357752</v>
      </c>
      <c r="G24" s="171">
        <v>13.886642426422597</v>
      </c>
      <c r="H24" s="173" t="s">
        <v>281</v>
      </c>
      <c r="I24" s="144">
        <v>1</v>
      </c>
      <c r="J24" s="145">
        <v>0.21559435503906982</v>
      </c>
      <c r="K24" s="145">
        <v>0</v>
      </c>
      <c r="L24" s="145">
        <v>1.1725251689101277</v>
      </c>
      <c r="M24" s="145">
        <v>6.3215754389385941</v>
      </c>
      <c r="N24" s="145">
        <v>14.069093573751916</v>
      </c>
      <c r="O24" s="419"/>
      <c r="P24" s="143" t="s">
        <v>281</v>
      </c>
      <c r="Q24" s="144">
        <v>1</v>
      </c>
      <c r="R24" s="145">
        <v>7.6591041959127564E-3</v>
      </c>
      <c r="S24" s="145">
        <v>5.9190767413332037E-3</v>
      </c>
      <c r="T24" s="145">
        <v>7.6733750762496819E-2</v>
      </c>
      <c r="U24" s="145">
        <v>0.21282245755146775</v>
      </c>
      <c r="V24" s="171">
        <v>0.44709620281333667</v>
      </c>
      <c r="W24" s="173" t="s">
        <v>281</v>
      </c>
      <c r="X24" s="144">
        <v>1</v>
      </c>
      <c r="Y24" s="145">
        <v>7.205775339221775E-3</v>
      </c>
      <c r="Z24" s="145">
        <v>5.6365788247647788E-3</v>
      </c>
      <c r="AA24" s="145">
        <v>7.219814406500899E-2</v>
      </c>
      <c r="AB24" s="145">
        <v>0.19983008110435249</v>
      </c>
      <c r="AC24" s="145">
        <v>0.41932505763389133</v>
      </c>
      <c r="AD24" s="419"/>
      <c r="AE24" s="412" t="s">
        <v>500</v>
      </c>
      <c r="AF24" s="413">
        <v>1</v>
      </c>
      <c r="AG24" s="414">
        <v>465.94488960000001</v>
      </c>
      <c r="AH24" s="433">
        <v>0.13967600410923381</v>
      </c>
      <c r="AI24" s="434">
        <v>0</v>
      </c>
      <c r="AJ24" s="434">
        <v>1.0137003866139964</v>
      </c>
      <c r="AK24" s="434">
        <v>4.1040242301909213</v>
      </c>
      <c r="AL24" s="435">
        <v>8.2293827837821496</v>
      </c>
      <c r="AM24" s="418"/>
      <c r="AN24" s="412" t="s">
        <v>500</v>
      </c>
      <c r="AO24" s="413">
        <v>1</v>
      </c>
      <c r="AP24" s="414">
        <v>465.94488961000002</v>
      </c>
      <c r="AQ24" s="433">
        <v>1.4686633607523387E-2</v>
      </c>
      <c r="AR24" s="434">
        <v>4.9521896705371923E-2</v>
      </c>
      <c r="AS24" s="434">
        <v>7.1878860653777576E-2</v>
      </c>
      <c r="AT24" s="434">
        <v>8.5638886518796795E-2</v>
      </c>
      <c r="AU24" s="435">
        <v>9.6808366084531028E-2</v>
      </c>
      <c r="AV24" s="419"/>
    </row>
    <row r="25" spans="1:48" ht="16.5" x14ac:dyDescent="0.25">
      <c r="A25" s="143" t="s">
        <v>282</v>
      </c>
      <c r="B25" s="144">
        <v>1.1000000000000001</v>
      </c>
      <c r="C25" s="145">
        <v>0.23469091562340338</v>
      </c>
      <c r="D25" s="145">
        <v>9.5125691442629501E-2</v>
      </c>
      <c r="E25" s="145">
        <v>2.4631045948150692</v>
      </c>
      <c r="F25" s="145">
        <v>7.5041577944672637</v>
      </c>
      <c r="G25" s="171">
        <v>12.658254170140239</v>
      </c>
      <c r="H25" s="173" t="s">
        <v>282</v>
      </c>
      <c r="I25" s="144">
        <v>1.1000000000000001</v>
      </c>
      <c r="J25" s="145">
        <v>0.23349532643191087</v>
      </c>
      <c r="K25" s="145">
        <v>7.6606468937601119E-2</v>
      </c>
      <c r="L25" s="145">
        <v>2.4155077020646871</v>
      </c>
      <c r="M25" s="145">
        <v>7.5371954991963905</v>
      </c>
      <c r="N25" s="145">
        <v>12.795462461049558</v>
      </c>
      <c r="O25" s="419"/>
      <c r="P25" s="143" t="s">
        <v>282</v>
      </c>
      <c r="Q25" s="144">
        <v>1.1000000000000001</v>
      </c>
      <c r="R25" s="145">
        <v>4.7665819604260876E-2</v>
      </c>
      <c r="S25" s="145">
        <v>0.11852316207923448</v>
      </c>
      <c r="T25" s="145">
        <v>0.18618088656066334</v>
      </c>
      <c r="U25" s="145">
        <v>0.23656525326472355</v>
      </c>
      <c r="V25" s="171">
        <v>0.28524537630561225</v>
      </c>
      <c r="W25" s="173" t="s">
        <v>282</v>
      </c>
      <c r="X25" s="144">
        <v>1.1000000000000001</v>
      </c>
      <c r="Y25" s="145">
        <v>4.498662207867906E-2</v>
      </c>
      <c r="Z25" s="145">
        <v>0.1114790286897166</v>
      </c>
      <c r="AA25" s="145">
        <v>0.17512432800534231</v>
      </c>
      <c r="AB25" s="145">
        <v>0.22251431722474976</v>
      </c>
      <c r="AC25" s="145">
        <v>0.26829794771769305</v>
      </c>
      <c r="AD25" s="419"/>
      <c r="AE25" s="420" t="s">
        <v>501</v>
      </c>
      <c r="AF25" s="421">
        <v>1.1000000000000001</v>
      </c>
      <c r="AG25" s="414">
        <v>1022.53559292</v>
      </c>
      <c r="AH25" s="422">
        <v>0.1520631620834185</v>
      </c>
      <c r="AI25" s="145">
        <v>0.1131969193640581</v>
      </c>
      <c r="AJ25" s="145">
        <v>1.6953939026877896</v>
      </c>
      <c r="AK25" s="145">
        <v>4.6328234776866752</v>
      </c>
      <c r="AL25" s="423">
        <v>7.5886193059248077</v>
      </c>
      <c r="AM25" s="409"/>
      <c r="AN25" s="420" t="s">
        <v>501</v>
      </c>
      <c r="AO25" s="421">
        <v>1.1000000000000001</v>
      </c>
      <c r="AP25" s="414">
        <v>1022.53559274</v>
      </c>
      <c r="AQ25" s="422">
        <v>3.3853782446086431E-2</v>
      </c>
      <c r="AR25" s="145">
        <v>4.5299322851305807E-2</v>
      </c>
      <c r="AS25" s="145">
        <v>6.7061299573299635E-2</v>
      </c>
      <c r="AT25" s="145">
        <v>8.3439998808269647E-2</v>
      </c>
      <c r="AU25" s="423">
        <v>0.1001596620050302</v>
      </c>
    </row>
    <row r="26" spans="1:48" ht="16.5" x14ac:dyDescent="0.25">
      <c r="A26" s="143" t="s">
        <v>283</v>
      </c>
      <c r="B26" s="144">
        <v>2</v>
      </c>
      <c r="C26" s="145">
        <v>0.27064880857352197</v>
      </c>
      <c r="D26" s="145">
        <v>0</v>
      </c>
      <c r="E26" s="145">
        <v>2.9474537148050128</v>
      </c>
      <c r="F26" s="145">
        <v>8.8671714918099607</v>
      </c>
      <c r="G26" s="171">
        <v>15.583919103160859</v>
      </c>
      <c r="H26" s="173" t="s">
        <v>283</v>
      </c>
      <c r="I26" s="144">
        <v>2</v>
      </c>
      <c r="J26" s="145">
        <v>0.26920443432739505</v>
      </c>
      <c r="K26" s="145">
        <v>0</v>
      </c>
      <c r="L26" s="145">
        <v>3.3543825059071479</v>
      </c>
      <c r="M26" s="145">
        <v>9.0617395867688781</v>
      </c>
      <c r="N26" s="145">
        <v>14.973106612232785</v>
      </c>
      <c r="O26" s="419"/>
      <c r="P26" s="143" t="s">
        <v>283</v>
      </c>
      <c r="Q26" s="144">
        <v>2</v>
      </c>
      <c r="R26" s="145">
        <v>2.1706445557535741E-2</v>
      </c>
      <c r="S26" s="145">
        <v>5.4930439741148751E-2</v>
      </c>
      <c r="T26" s="145">
        <v>0.17758064945068519</v>
      </c>
      <c r="U26" s="145">
        <v>0.30238291240412024</v>
      </c>
      <c r="V26" s="171">
        <v>0.41691914032003652</v>
      </c>
      <c r="W26" s="173" t="s">
        <v>283</v>
      </c>
      <c r="X26" s="144">
        <v>2</v>
      </c>
      <c r="Y26" s="145">
        <v>2.3403714850873426E-2</v>
      </c>
      <c r="Z26" s="145">
        <v>5.8824281199573648E-2</v>
      </c>
      <c r="AA26" s="145">
        <v>0.19144047696122568</v>
      </c>
      <c r="AB26" s="145">
        <v>0.32798889627851363</v>
      </c>
      <c r="AC26" s="145">
        <v>0.45304979206419299</v>
      </c>
      <c r="AD26" s="419"/>
      <c r="AE26" s="420" t="s">
        <v>502</v>
      </c>
      <c r="AF26" s="421">
        <v>2</v>
      </c>
      <c r="AG26" s="414">
        <v>558.43442159999995</v>
      </c>
      <c r="AH26" s="422">
        <v>0.17422109141086967</v>
      </c>
      <c r="AI26" s="145">
        <v>0</v>
      </c>
      <c r="AJ26" s="145">
        <v>0.31258225634790143</v>
      </c>
      <c r="AK26" s="145">
        <v>3.6828664110993445</v>
      </c>
      <c r="AL26" s="423">
        <v>10.992209912958739</v>
      </c>
      <c r="AM26" s="409"/>
      <c r="AN26" s="420" t="s">
        <v>502</v>
      </c>
      <c r="AO26" s="421">
        <v>2</v>
      </c>
      <c r="AP26" s="414">
        <v>558.43442166</v>
      </c>
      <c r="AQ26" s="422">
        <v>1.1261520388205791E-2</v>
      </c>
      <c r="AR26" s="145">
        <v>4.3304957474426468E-2</v>
      </c>
      <c r="AS26" s="145">
        <v>8.7891792624995885E-2</v>
      </c>
      <c r="AT26" s="145">
        <v>8.9199290808272852E-2</v>
      </c>
      <c r="AU26" s="423">
        <v>8.9199290808272852E-2</v>
      </c>
    </row>
    <row r="27" spans="1:48" ht="16.5" x14ac:dyDescent="0.25">
      <c r="A27" s="143" t="s">
        <v>284</v>
      </c>
      <c r="B27" s="144">
        <v>3</v>
      </c>
      <c r="C27" s="145">
        <v>0.39997952618480259</v>
      </c>
      <c r="D27" s="145">
        <v>0</v>
      </c>
      <c r="E27" s="145">
        <v>5.4287246952996</v>
      </c>
      <c r="F27" s="145">
        <v>14.877143871298978</v>
      </c>
      <c r="G27" s="171">
        <v>22.451221261937189</v>
      </c>
      <c r="H27" s="173" t="s">
        <v>284</v>
      </c>
      <c r="I27" s="144">
        <v>3</v>
      </c>
      <c r="J27" s="145">
        <v>0.39091141150223613</v>
      </c>
      <c r="K27" s="145">
        <v>0</v>
      </c>
      <c r="L27" s="145">
        <v>5.256617214340813</v>
      </c>
      <c r="M27" s="145">
        <v>14.603213506626734</v>
      </c>
      <c r="N27" s="145">
        <v>22.066384722997608</v>
      </c>
      <c r="O27" s="419"/>
      <c r="P27" s="143" t="s">
        <v>284</v>
      </c>
      <c r="Q27" s="144">
        <v>3</v>
      </c>
      <c r="R27" s="145">
        <v>0.12569287228117823</v>
      </c>
      <c r="S27" s="145">
        <v>0.29461347171278529</v>
      </c>
      <c r="T27" s="145">
        <v>0.67277689074360825</v>
      </c>
      <c r="U27" s="145">
        <v>1.1619069506239541</v>
      </c>
      <c r="V27" s="171">
        <v>1.9898402450204387</v>
      </c>
      <c r="W27" s="173" t="s">
        <v>284</v>
      </c>
      <c r="X27" s="144">
        <v>3</v>
      </c>
      <c r="Y27" s="145">
        <v>0.11813927017587918</v>
      </c>
      <c r="Z27" s="145">
        <v>0.27694810557118504</v>
      </c>
      <c r="AA27" s="145">
        <v>0.63233452196546502</v>
      </c>
      <c r="AB27" s="145">
        <v>1.09178443437593</v>
      </c>
      <c r="AC27" s="145">
        <v>1.8690708658958832</v>
      </c>
      <c r="AD27" s="419"/>
      <c r="AE27" s="420" t="s">
        <v>503</v>
      </c>
      <c r="AF27" s="421">
        <v>3</v>
      </c>
      <c r="AG27" s="414">
        <v>814.19268994000004</v>
      </c>
      <c r="AH27" s="422">
        <v>0.2810568606626076</v>
      </c>
      <c r="AI27" s="145">
        <v>0</v>
      </c>
      <c r="AJ27" s="145">
        <v>3.8682051311153787</v>
      </c>
      <c r="AK27" s="145">
        <v>10.220375390678013</v>
      </c>
      <c r="AL27" s="423">
        <v>15.550814469606046</v>
      </c>
      <c r="AM27" s="409"/>
      <c r="AN27" s="420" t="s">
        <v>503</v>
      </c>
      <c r="AO27" s="421">
        <v>3</v>
      </c>
      <c r="AP27" s="414">
        <v>814.19268996999995</v>
      </c>
      <c r="AQ27" s="422">
        <v>5.5780235513626888E-2</v>
      </c>
      <c r="AR27" s="145">
        <v>0.23485072005721042</v>
      </c>
      <c r="AS27" s="145">
        <v>0.44143749663215637</v>
      </c>
      <c r="AT27" s="145">
        <v>0.60860701545720386</v>
      </c>
      <c r="AU27" s="423">
        <v>0.7449486330797932</v>
      </c>
    </row>
    <row r="28" spans="1:48" ht="16.5" x14ac:dyDescent="0.25">
      <c r="A28" s="143" t="s">
        <v>285</v>
      </c>
      <c r="B28" s="144">
        <v>4</v>
      </c>
      <c r="C28" s="145">
        <v>0.54536364068424426</v>
      </c>
      <c r="D28" s="145">
        <v>0</v>
      </c>
      <c r="E28" s="145">
        <v>5.6773568189250723</v>
      </c>
      <c r="F28" s="145">
        <v>18.232205354424391</v>
      </c>
      <c r="G28" s="171">
        <v>32.366207891546487</v>
      </c>
      <c r="H28" s="173" t="s">
        <v>285</v>
      </c>
      <c r="I28" s="144">
        <v>4</v>
      </c>
      <c r="J28" s="145">
        <v>0.52773511711247745</v>
      </c>
      <c r="K28" s="145">
        <v>0</v>
      </c>
      <c r="L28" s="145">
        <v>5.367757202831748</v>
      </c>
      <c r="M28" s="145">
        <v>17.618207619880806</v>
      </c>
      <c r="N28" s="145">
        <v>31.606136044883328</v>
      </c>
      <c r="O28" s="419"/>
      <c r="P28" s="143" t="s">
        <v>285</v>
      </c>
      <c r="Q28" s="144">
        <v>4</v>
      </c>
      <c r="R28" s="145">
        <v>8.407950427945618E-2</v>
      </c>
      <c r="S28" s="145">
        <v>0.29920334721477082</v>
      </c>
      <c r="T28" s="145">
        <v>0.64831350124984977</v>
      </c>
      <c r="U28" s="145">
        <v>0.97191198464819184</v>
      </c>
      <c r="V28" s="171">
        <v>1.3172270314182484</v>
      </c>
      <c r="W28" s="173" t="s">
        <v>285</v>
      </c>
      <c r="X28" s="144">
        <v>4</v>
      </c>
      <c r="Y28" s="145">
        <v>7.9948073618907031E-2</v>
      </c>
      <c r="Z28" s="145">
        <v>0.2846182321981674</v>
      </c>
      <c r="AA28" s="145">
        <v>0.61690994149984479</v>
      </c>
      <c r="AB28" s="145">
        <v>0.92501759294647068</v>
      </c>
      <c r="AC28" s="145">
        <v>1.2537957194507161</v>
      </c>
      <c r="AD28" s="419"/>
      <c r="AE28" s="420" t="s">
        <v>504</v>
      </c>
      <c r="AF28" s="421">
        <v>4</v>
      </c>
      <c r="AG28" s="414">
        <v>673.14496885000005</v>
      </c>
      <c r="AH28" s="422">
        <v>0.39744573054996146</v>
      </c>
      <c r="AI28" s="145">
        <v>0</v>
      </c>
      <c r="AJ28" s="145">
        <v>4.5180759096409613</v>
      </c>
      <c r="AK28" s="145">
        <v>13.291037924982719</v>
      </c>
      <c r="AL28" s="423">
        <v>22.673015931672712</v>
      </c>
      <c r="AM28" s="409"/>
      <c r="AN28" s="420" t="s">
        <v>504</v>
      </c>
      <c r="AO28" s="421">
        <v>4</v>
      </c>
      <c r="AP28" s="414">
        <v>673.14496879000001</v>
      </c>
      <c r="AQ28" s="422">
        <v>3.8618282398705468E-2</v>
      </c>
      <c r="AR28" s="145">
        <v>0.15446098763493127</v>
      </c>
      <c r="AS28" s="145">
        <v>0.28018197580430576</v>
      </c>
      <c r="AT28" s="145">
        <v>0.3667752721781713</v>
      </c>
      <c r="AU28" s="423">
        <v>0.41593007277131355</v>
      </c>
    </row>
    <row r="29" spans="1:48" ht="16.5" x14ac:dyDescent="0.25">
      <c r="A29" s="143" t="s">
        <v>286</v>
      </c>
      <c r="B29" s="144">
        <v>5</v>
      </c>
      <c r="C29" s="145">
        <v>0.53017864122804659</v>
      </c>
      <c r="D29" s="145">
        <v>1.9194401730520116E-3</v>
      </c>
      <c r="E29" s="145">
        <v>1.8920437472645264</v>
      </c>
      <c r="F29" s="145">
        <v>11.894621007780154</v>
      </c>
      <c r="G29" s="171">
        <v>44.873808880890998</v>
      </c>
      <c r="H29" s="173" t="s">
        <v>286</v>
      </c>
      <c r="I29" s="144">
        <v>5</v>
      </c>
      <c r="J29" s="145">
        <v>0.51451806972432257</v>
      </c>
      <c r="K29" s="145">
        <v>0</v>
      </c>
      <c r="L29" s="145">
        <v>1.7700943841739449</v>
      </c>
      <c r="M29" s="145">
        <v>11.747927747770182</v>
      </c>
      <c r="N29" s="145">
        <v>43.710604927628296</v>
      </c>
      <c r="O29" s="419"/>
      <c r="P29" s="143" t="s">
        <v>286</v>
      </c>
      <c r="Q29" s="144">
        <v>5</v>
      </c>
      <c r="R29" s="145">
        <v>9.3297443995646063E-3</v>
      </c>
      <c r="S29" s="145">
        <v>3.1941131983927465E-2</v>
      </c>
      <c r="T29" s="145">
        <v>0.11261318424109754</v>
      </c>
      <c r="U29" s="145">
        <v>0.18112349084419854</v>
      </c>
      <c r="V29" s="171">
        <v>0.22034160155117966</v>
      </c>
      <c r="W29" s="173" t="s">
        <v>286</v>
      </c>
      <c r="X29" s="144">
        <v>5</v>
      </c>
      <c r="Y29" s="145">
        <v>8.7727751924989838E-3</v>
      </c>
      <c r="Z29" s="145">
        <v>3.0045244951047455E-2</v>
      </c>
      <c r="AA29" s="145">
        <v>0.10572831459157123</v>
      </c>
      <c r="AB29" s="145">
        <v>0.17001543824119764</v>
      </c>
      <c r="AC29" s="145">
        <v>0.20693572067392851</v>
      </c>
      <c r="AD29" s="419"/>
      <c r="AE29" s="420" t="s">
        <v>505</v>
      </c>
      <c r="AF29" s="421">
        <v>5</v>
      </c>
      <c r="AG29" s="414">
        <v>353.72092454</v>
      </c>
      <c r="AH29" s="422">
        <v>0.38431836523909946</v>
      </c>
      <c r="AI29" s="145">
        <v>5.0913645989621892E-2</v>
      </c>
      <c r="AJ29" s="145">
        <v>1.5702304887995822</v>
      </c>
      <c r="AK29" s="145">
        <v>8.0119356148513816</v>
      </c>
      <c r="AL29" s="423">
        <v>31.955508259447637</v>
      </c>
      <c r="AM29" s="409"/>
      <c r="AN29" s="420" t="s">
        <v>505</v>
      </c>
      <c r="AO29" s="421">
        <v>5</v>
      </c>
      <c r="AP29" s="414">
        <v>353.72092464000002</v>
      </c>
      <c r="AQ29" s="422">
        <v>3.2419623550461606E-3</v>
      </c>
      <c r="AR29" s="145">
        <v>1.3468745727090538E-2</v>
      </c>
      <c r="AS29" s="145">
        <v>2.7643395986262288E-2</v>
      </c>
      <c r="AT29" s="145">
        <v>3.9573040882942306E-2</v>
      </c>
      <c r="AU29" s="423">
        <v>5.0711687208551411E-2</v>
      </c>
    </row>
    <row r="30" spans="1:48" ht="16.5" x14ac:dyDescent="0.25">
      <c r="A30" s="143" t="s">
        <v>287</v>
      </c>
      <c r="B30" s="144">
        <v>6</v>
      </c>
      <c r="C30" s="145">
        <v>0.62691830505555168</v>
      </c>
      <c r="D30" s="145">
        <v>0.56627539083600775</v>
      </c>
      <c r="E30" s="145">
        <v>5.5883446966031629</v>
      </c>
      <c r="F30" s="145">
        <v>18.586393852457185</v>
      </c>
      <c r="G30" s="171">
        <v>36.248000429128247</v>
      </c>
      <c r="H30" s="173" t="s">
        <v>287</v>
      </c>
      <c r="I30" s="144">
        <v>6</v>
      </c>
      <c r="J30" s="145">
        <v>0.59988589654550684</v>
      </c>
      <c r="K30" s="145">
        <v>0.60499724053721626</v>
      </c>
      <c r="L30" s="145">
        <v>5.6623984119684954</v>
      </c>
      <c r="M30" s="145">
        <v>18.079435678298491</v>
      </c>
      <c r="N30" s="145">
        <v>33.960572767734512</v>
      </c>
      <c r="O30" s="419"/>
      <c r="P30" s="143" t="s">
        <v>287</v>
      </c>
      <c r="Q30" s="144">
        <v>6</v>
      </c>
      <c r="R30" s="145">
        <v>6.1948356118410416E-2</v>
      </c>
      <c r="S30" s="145">
        <v>0.16568647370206813</v>
      </c>
      <c r="T30" s="145">
        <v>0.34424829779497423</v>
      </c>
      <c r="U30" s="145">
        <v>0.49905128444616265</v>
      </c>
      <c r="V30" s="171">
        <v>0.64801933303742043</v>
      </c>
      <c r="W30" s="173" t="s">
        <v>287</v>
      </c>
      <c r="X30" s="144">
        <v>6</v>
      </c>
      <c r="Y30" s="145">
        <v>5.7636511154639761E-2</v>
      </c>
      <c r="Z30" s="145">
        <v>0.1516696903284806</v>
      </c>
      <c r="AA30" s="145">
        <v>0.3131426273240801</v>
      </c>
      <c r="AB30" s="145">
        <v>0.45194854594621359</v>
      </c>
      <c r="AC30" s="145">
        <v>0.5848877273324794</v>
      </c>
      <c r="AD30" s="419"/>
      <c r="AE30" s="420" t="s">
        <v>506</v>
      </c>
      <c r="AF30" s="421">
        <v>6</v>
      </c>
      <c r="AG30" s="414">
        <v>28.164729999999999</v>
      </c>
      <c r="AH30" s="422">
        <v>0.45548198618055458</v>
      </c>
      <c r="AI30" s="145">
        <v>0.45385183776502913</v>
      </c>
      <c r="AJ30" s="145">
        <v>4.0183204271825765</v>
      </c>
      <c r="AK30" s="145">
        <v>12.743957647732712</v>
      </c>
      <c r="AL30" s="423">
        <v>26.068880103557749</v>
      </c>
      <c r="AM30" s="409"/>
      <c r="AN30" s="420" t="s">
        <v>506</v>
      </c>
      <c r="AO30" s="421">
        <v>6</v>
      </c>
      <c r="AP30" s="414">
        <v>28.164730030000001</v>
      </c>
      <c r="AQ30" s="422">
        <v>1.9467502530326933E-2</v>
      </c>
      <c r="AR30" s="145">
        <v>5.7290509869019665E-2</v>
      </c>
      <c r="AS30" s="145">
        <v>0.12814976641814468</v>
      </c>
      <c r="AT30" s="145">
        <v>0.18368427308924179</v>
      </c>
      <c r="AU30" s="423">
        <v>0.2284894004730203</v>
      </c>
    </row>
    <row r="31" spans="1:48" ht="16.5" x14ac:dyDescent="0.25">
      <c r="A31" s="143" t="s">
        <v>288</v>
      </c>
      <c r="B31" s="144">
        <v>7</v>
      </c>
      <c r="C31" s="145">
        <v>0.51126801472764238</v>
      </c>
      <c r="D31" s="145">
        <v>0</v>
      </c>
      <c r="E31" s="145">
        <v>3.5067061827338586</v>
      </c>
      <c r="F31" s="145">
        <v>15.655688334442987</v>
      </c>
      <c r="G31" s="171">
        <v>34.761719879462042</v>
      </c>
      <c r="H31" s="173" t="s">
        <v>288</v>
      </c>
      <c r="I31" s="144">
        <v>7</v>
      </c>
      <c r="J31" s="145">
        <v>0.49948757949254985</v>
      </c>
      <c r="K31" s="145">
        <v>0</v>
      </c>
      <c r="L31" s="145">
        <v>3.3360540510044081</v>
      </c>
      <c r="M31" s="145">
        <v>15.653948871189327</v>
      </c>
      <c r="N31" s="145">
        <v>34.049017516290384</v>
      </c>
      <c r="O31" s="419"/>
      <c r="P31" s="143" t="s">
        <v>288</v>
      </c>
      <c r="Q31" s="144">
        <v>7</v>
      </c>
      <c r="R31" s="145">
        <v>2.6256162682067104E-2</v>
      </c>
      <c r="S31" s="145">
        <v>9.0486338368241603E-2</v>
      </c>
      <c r="T31" s="145">
        <v>0.15208393958710287</v>
      </c>
      <c r="U31" s="145">
        <v>0.20798021996705901</v>
      </c>
      <c r="V31" s="171">
        <v>0.24377262892525137</v>
      </c>
      <c r="W31" s="173" t="s">
        <v>288</v>
      </c>
      <c r="X31" s="144">
        <v>7</v>
      </c>
      <c r="Y31" s="145">
        <v>2.5052806340258603E-2</v>
      </c>
      <c r="Z31" s="145">
        <v>8.6917243211199924E-2</v>
      </c>
      <c r="AA31" s="145">
        <v>0.14610404377772718</v>
      </c>
      <c r="AB31" s="145">
        <v>0.1992163476577605</v>
      </c>
      <c r="AC31" s="145">
        <v>0.23159020524189297</v>
      </c>
      <c r="AD31" s="419"/>
      <c r="AE31" s="420" t="s">
        <v>507</v>
      </c>
      <c r="AF31" s="421">
        <v>7</v>
      </c>
      <c r="AG31" s="414">
        <v>475.41411067000001</v>
      </c>
      <c r="AH31" s="422">
        <v>0.36193925758980944</v>
      </c>
      <c r="AI31" s="145">
        <v>4.7349606763298302E-2</v>
      </c>
      <c r="AJ31" s="145">
        <v>2.6810414098275142</v>
      </c>
      <c r="AK31" s="145">
        <v>10.495332244304336</v>
      </c>
      <c r="AL31" s="423">
        <v>24.078615428358884</v>
      </c>
      <c r="AM31" s="409"/>
      <c r="AN31" s="420" t="s">
        <v>507</v>
      </c>
      <c r="AO31" s="421">
        <v>7</v>
      </c>
      <c r="AP31" s="414">
        <v>475.41411072</v>
      </c>
      <c r="AQ31" s="422">
        <v>9.3952124301389522E-3</v>
      </c>
      <c r="AR31" s="145">
        <v>3.7256110635124753E-2</v>
      </c>
      <c r="AS31" s="145">
        <v>6.3029243474388152E-2</v>
      </c>
      <c r="AT31" s="145">
        <v>6.9815608929869349E-2</v>
      </c>
      <c r="AU31" s="423">
        <v>7.0491625473097619E-2</v>
      </c>
    </row>
    <row r="32" spans="1:48" ht="16.5" x14ac:dyDescent="0.25">
      <c r="A32" s="143" t="s">
        <v>289</v>
      </c>
      <c r="B32" s="144">
        <v>8</v>
      </c>
      <c r="C32" s="145">
        <v>0.66171722944605627</v>
      </c>
      <c r="D32" s="145">
        <v>0.6490915098567136</v>
      </c>
      <c r="E32" s="145">
        <v>8.4934355477816279</v>
      </c>
      <c r="F32" s="145">
        <v>21.99439983271705</v>
      </c>
      <c r="G32" s="171">
        <v>34.084959775681043</v>
      </c>
      <c r="H32" s="173" t="s">
        <v>289</v>
      </c>
      <c r="I32" s="144">
        <v>8</v>
      </c>
      <c r="J32" s="145">
        <v>0.63810480526726288</v>
      </c>
      <c r="K32" s="145">
        <v>0.57988465246088827</v>
      </c>
      <c r="L32" s="145">
        <v>8.035362500130061</v>
      </c>
      <c r="M32" s="145">
        <v>21.346201771210637</v>
      </c>
      <c r="N32" s="145">
        <v>33.312871147484962</v>
      </c>
      <c r="O32" s="419"/>
      <c r="P32" s="143" t="s">
        <v>289</v>
      </c>
      <c r="Q32" s="144">
        <v>8</v>
      </c>
      <c r="R32" s="145">
        <v>8.6434281216419412E-3</v>
      </c>
      <c r="S32" s="145">
        <v>2.88885521968811E-2</v>
      </c>
      <c r="T32" s="145">
        <v>7.0536931590126001E-2</v>
      </c>
      <c r="U32" s="145">
        <v>0.1159331189546033</v>
      </c>
      <c r="V32" s="171">
        <v>0.17269110352436318</v>
      </c>
      <c r="W32" s="173" t="s">
        <v>289</v>
      </c>
      <c r="X32" s="144">
        <v>8</v>
      </c>
      <c r="Y32" s="145">
        <v>8.207126659496378E-3</v>
      </c>
      <c r="Z32" s="145">
        <v>2.7457988440167905E-2</v>
      </c>
      <c r="AA32" s="145">
        <v>6.7277803851929316E-2</v>
      </c>
      <c r="AB32" s="145">
        <v>0.11083696314152999</v>
      </c>
      <c r="AC32" s="145">
        <v>0.16520801801031473</v>
      </c>
      <c r="AD32" s="419"/>
      <c r="AE32" s="420" t="s">
        <v>508</v>
      </c>
      <c r="AF32" s="421">
        <v>8</v>
      </c>
      <c r="AG32" s="414">
        <v>1051.58969069</v>
      </c>
      <c r="AH32" s="422">
        <v>0.46985902502266086</v>
      </c>
      <c r="AI32" s="145">
        <v>0.60463627956805666</v>
      </c>
      <c r="AJ32" s="145">
        <v>6.5202780825490052</v>
      </c>
      <c r="AK32" s="145">
        <v>14.950913331781889</v>
      </c>
      <c r="AL32" s="423">
        <v>22.766696535871699</v>
      </c>
      <c r="AM32" s="409"/>
      <c r="AN32" s="420" t="s">
        <v>508</v>
      </c>
      <c r="AO32" s="421">
        <v>8</v>
      </c>
      <c r="AP32" s="414">
        <v>1051.5896906400001</v>
      </c>
      <c r="AQ32" s="422">
        <v>5.1963405248622602E-3</v>
      </c>
      <c r="AR32" s="145">
        <v>1.2905678152641311E-2</v>
      </c>
      <c r="AS32" s="145">
        <v>3.4734324983502235E-2</v>
      </c>
      <c r="AT32" s="145">
        <v>5.8507216031216211E-2</v>
      </c>
      <c r="AU32" s="423">
        <v>8.2765428358685042E-2</v>
      </c>
    </row>
    <row r="33" spans="1:47" ht="16.5" x14ac:dyDescent="0.25">
      <c r="A33" s="143" t="s">
        <v>290</v>
      </c>
      <c r="B33" s="144">
        <v>9</v>
      </c>
      <c r="C33" s="145">
        <v>0.76375626823119913</v>
      </c>
      <c r="D33" s="145">
        <v>2.1114069451294979</v>
      </c>
      <c r="E33" s="145">
        <v>8.7713639573404603</v>
      </c>
      <c r="F33" s="145">
        <v>17.258681437006295</v>
      </c>
      <c r="G33" s="171">
        <v>33.931567644815786</v>
      </c>
      <c r="H33" s="173" t="s">
        <v>290</v>
      </c>
      <c r="I33" s="144">
        <v>9</v>
      </c>
      <c r="J33" s="145">
        <v>0.73961850040203725</v>
      </c>
      <c r="K33" s="145">
        <v>1.9774973846787667</v>
      </c>
      <c r="L33" s="145">
        <v>8.4837367072013876</v>
      </c>
      <c r="M33" s="145">
        <v>16.869480946389839</v>
      </c>
      <c r="N33" s="145">
        <v>33.318611363001516</v>
      </c>
      <c r="O33" s="419"/>
      <c r="P33" s="143" t="s">
        <v>290</v>
      </c>
      <c r="Q33" s="144">
        <v>9</v>
      </c>
      <c r="R33" s="145">
        <v>7.5818861324795109E-2</v>
      </c>
      <c r="S33" s="145">
        <v>0.18649656983180629</v>
      </c>
      <c r="T33" s="145">
        <v>0.35402222744515877</v>
      </c>
      <c r="U33" s="145">
        <v>0.54257949862535204</v>
      </c>
      <c r="V33" s="171">
        <v>0.91004373588946397</v>
      </c>
      <c r="W33" s="173" t="s">
        <v>290</v>
      </c>
      <c r="X33" s="144">
        <v>9</v>
      </c>
      <c r="Y33" s="145">
        <v>7.1291775685604533E-2</v>
      </c>
      <c r="Z33" s="145">
        <v>0.17507049462949076</v>
      </c>
      <c r="AA33" s="145">
        <v>0.3323869608568718</v>
      </c>
      <c r="AB33" s="145">
        <v>0.50952508985192524</v>
      </c>
      <c r="AC33" s="145">
        <v>0.85444767098323082</v>
      </c>
      <c r="AD33" s="419"/>
      <c r="AE33" s="420" t="s">
        <v>509</v>
      </c>
      <c r="AF33" s="421">
        <v>9</v>
      </c>
      <c r="AG33" s="414">
        <v>1682.64614448</v>
      </c>
      <c r="AH33" s="422">
        <v>0.55836408331820986</v>
      </c>
      <c r="AI33" s="145">
        <v>1.7405852410761558</v>
      </c>
      <c r="AJ33" s="145">
        <v>6.4436753988295123</v>
      </c>
      <c r="AK33" s="145">
        <v>12.200937955838357</v>
      </c>
      <c r="AL33" s="423">
        <v>23.379689546035923</v>
      </c>
      <c r="AM33" s="409"/>
      <c r="AN33" s="420" t="s">
        <v>509</v>
      </c>
      <c r="AO33" s="421">
        <v>9</v>
      </c>
      <c r="AP33" s="414">
        <v>2163.4021860399998</v>
      </c>
      <c r="AQ33" s="422">
        <v>2.3376025653634502E-2</v>
      </c>
      <c r="AR33" s="145">
        <v>4.8630745974504369E-2</v>
      </c>
      <c r="AS33" s="145">
        <v>0.10837487657616424</v>
      </c>
      <c r="AT33" s="145">
        <v>0.19602469681548074</v>
      </c>
      <c r="AU33" s="423">
        <v>0.36904405431025017</v>
      </c>
    </row>
    <row r="34" spans="1:47" ht="16.5" x14ac:dyDescent="0.25">
      <c r="A34" s="143" t="s">
        <v>291</v>
      </c>
      <c r="B34" s="144">
        <v>10</v>
      </c>
      <c r="C34" s="145">
        <v>0.45111974625021256</v>
      </c>
      <c r="D34" s="145">
        <v>1.4930496932545507</v>
      </c>
      <c r="E34" s="145">
        <v>5.8462000144484083</v>
      </c>
      <c r="F34" s="145">
        <v>9.6788410117923238</v>
      </c>
      <c r="G34" s="171">
        <v>13.650341324811786</v>
      </c>
      <c r="H34" s="173" t="s">
        <v>291</v>
      </c>
      <c r="I34" s="144">
        <v>10</v>
      </c>
      <c r="J34" s="145">
        <v>0.35720537248808881</v>
      </c>
      <c r="K34" s="145">
        <v>1.1975135717459817</v>
      </c>
      <c r="L34" s="145">
        <v>4.6438878345033681</v>
      </c>
      <c r="M34" s="145">
        <v>7.7307023945405877</v>
      </c>
      <c r="N34" s="145">
        <v>10.850444767032805</v>
      </c>
      <c r="O34" s="419"/>
      <c r="P34" s="143" t="s">
        <v>291</v>
      </c>
      <c r="Q34" s="144">
        <v>10</v>
      </c>
      <c r="R34" s="145">
        <v>0.12351206399540515</v>
      </c>
      <c r="S34" s="145">
        <v>0.25476711776259253</v>
      </c>
      <c r="T34" s="145">
        <v>0.47346633682213124</v>
      </c>
      <c r="U34" s="145">
        <v>0.65634907203901693</v>
      </c>
      <c r="V34" s="171">
        <v>0.83359492549416125</v>
      </c>
      <c r="W34" s="173" t="s">
        <v>291</v>
      </c>
      <c r="X34" s="144">
        <v>10</v>
      </c>
      <c r="Y34" s="145">
        <v>0.11994618027916776</v>
      </c>
      <c r="Z34" s="145">
        <v>0.24654878100849759</v>
      </c>
      <c r="AA34" s="145">
        <v>0.4582322732357697</v>
      </c>
      <c r="AB34" s="145">
        <v>0.63504086375570101</v>
      </c>
      <c r="AC34" s="145">
        <v>0.80596035250402664</v>
      </c>
      <c r="AD34" s="419"/>
      <c r="AE34" s="420" t="s">
        <v>510</v>
      </c>
      <c r="AF34" s="421">
        <v>10</v>
      </c>
      <c r="AG34" s="414">
        <v>1319.7905199100001</v>
      </c>
      <c r="AH34" s="422">
        <v>0.28806158707020946</v>
      </c>
      <c r="AI34" s="145">
        <v>0.9897032119366882</v>
      </c>
      <c r="AJ34" s="145">
        <v>3.4732082137031473</v>
      </c>
      <c r="AK34" s="145">
        <v>5.7591636054852886</v>
      </c>
      <c r="AL34" s="423">
        <v>8.3193488467330781</v>
      </c>
      <c r="AM34" s="409"/>
      <c r="AN34" s="420" t="s">
        <v>510</v>
      </c>
      <c r="AO34" s="421">
        <v>10</v>
      </c>
      <c r="AP34" s="414">
        <v>1139.50700428</v>
      </c>
      <c r="AQ34" s="422">
        <v>4.8630346098674358E-2</v>
      </c>
      <c r="AR34" s="145">
        <v>9.5670794630864614E-2</v>
      </c>
      <c r="AS34" s="145">
        <v>0.17132574772785777</v>
      </c>
      <c r="AT34" s="145">
        <v>0.22973640200029302</v>
      </c>
      <c r="AU34" s="423">
        <v>0.28317097347724768</v>
      </c>
    </row>
    <row r="35" spans="1:47" ht="16.5" x14ac:dyDescent="0.25">
      <c r="A35" s="143" t="s">
        <v>292</v>
      </c>
      <c r="B35" s="144">
        <v>11</v>
      </c>
      <c r="C35" s="145">
        <v>1.5920943292353913</v>
      </c>
      <c r="D35" s="145">
        <v>8.7269456527951128</v>
      </c>
      <c r="E35" s="145">
        <v>19.46956337897894</v>
      </c>
      <c r="F35" s="145">
        <v>26.285511251694331</v>
      </c>
      <c r="G35" s="171">
        <v>32.535792353974799</v>
      </c>
      <c r="H35" s="173" t="s">
        <v>292</v>
      </c>
      <c r="I35" s="144">
        <v>11</v>
      </c>
      <c r="J35" s="145">
        <v>1.4583547198741764</v>
      </c>
      <c r="K35" s="145">
        <v>8.2648208038570594</v>
      </c>
      <c r="L35" s="145">
        <v>16.954593047455123</v>
      </c>
      <c r="M35" s="145">
        <v>22.091199877374258</v>
      </c>
      <c r="N35" s="145">
        <v>26.902414136660113</v>
      </c>
      <c r="O35" s="419"/>
      <c r="P35" s="143" t="s">
        <v>292</v>
      </c>
      <c r="Q35" s="144">
        <v>11</v>
      </c>
      <c r="R35" s="145">
        <v>0.30959234809404967</v>
      </c>
      <c r="S35" s="145">
        <v>0.5103106534616656</v>
      </c>
      <c r="T35" s="145">
        <v>0.85305168982940627</v>
      </c>
      <c r="U35" s="145">
        <v>1.1795129481411397</v>
      </c>
      <c r="V35" s="171">
        <v>1.5892922534931551</v>
      </c>
      <c r="W35" s="173" t="s">
        <v>292</v>
      </c>
      <c r="X35" s="144">
        <v>11</v>
      </c>
      <c r="Y35" s="145">
        <v>0.15402619397384362</v>
      </c>
      <c r="Z35" s="145">
        <v>0.28615650343191279</v>
      </c>
      <c r="AA35" s="145">
        <v>0.49885147908362237</v>
      </c>
      <c r="AB35" s="145">
        <v>0.67464209662602548</v>
      </c>
      <c r="AC35" s="145">
        <v>0.831689857596149</v>
      </c>
      <c r="AD35" s="419"/>
      <c r="AE35" s="420" t="s">
        <v>511</v>
      </c>
      <c r="AF35" s="421">
        <v>11</v>
      </c>
      <c r="AG35" s="414">
        <v>55.450369860000002</v>
      </c>
      <c r="AH35" s="422">
        <v>1.109328211332328</v>
      </c>
      <c r="AI35" s="145">
        <v>5.8700126148493847</v>
      </c>
      <c r="AJ35" s="145">
        <v>12.611343793384272</v>
      </c>
      <c r="AK35" s="145">
        <v>17.055282636279248</v>
      </c>
      <c r="AL35" s="423">
        <v>21.590897916395615</v>
      </c>
      <c r="AM35" s="409"/>
      <c r="AN35" s="420" t="s">
        <v>511</v>
      </c>
      <c r="AO35" s="421">
        <v>11</v>
      </c>
      <c r="AP35" s="414">
        <v>55.450369799999997</v>
      </c>
      <c r="AQ35" s="422">
        <v>0.16089436206068367</v>
      </c>
      <c r="AR35" s="145">
        <v>0.48568050254247297</v>
      </c>
      <c r="AS35" s="145">
        <v>0.48578072106923986</v>
      </c>
      <c r="AT35" s="145">
        <v>0.48578072106923986</v>
      </c>
      <c r="AU35" s="423">
        <v>0.48578072106923986</v>
      </c>
    </row>
    <row r="36" spans="1:47" ht="17.25" thickBot="1" x14ac:dyDescent="0.3">
      <c r="A36" s="143" t="s">
        <v>293</v>
      </c>
      <c r="B36" s="144">
        <v>12</v>
      </c>
      <c r="C36" s="145">
        <v>0.17030129023332446</v>
      </c>
      <c r="D36" s="145">
        <v>0.44322788097987958</v>
      </c>
      <c r="E36" s="145">
        <v>2.0929479985888082</v>
      </c>
      <c r="F36" s="145">
        <v>4.5749791916101854</v>
      </c>
      <c r="G36" s="171">
        <v>6.9212715951728603</v>
      </c>
      <c r="H36" s="173" t="s">
        <v>293</v>
      </c>
      <c r="I36" s="144">
        <v>12</v>
      </c>
      <c r="J36" s="145">
        <v>1.3086297070811817E-2</v>
      </c>
      <c r="K36" s="145">
        <v>3.1946117499589068E-2</v>
      </c>
      <c r="L36" s="145">
        <v>0.16091555291740625</v>
      </c>
      <c r="M36" s="145">
        <v>0.35130253425301577</v>
      </c>
      <c r="N36" s="145">
        <v>0.52852641327339422</v>
      </c>
      <c r="O36" s="419"/>
      <c r="P36" s="143" t="s">
        <v>293</v>
      </c>
      <c r="Q36" s="144">
        <v>12</v>
      </c>
      <c r="R36" s="145">
        <v>0.45784378719389518</v>
      </c>
      <c r="S36" s="145">
        <v>1.1279284283887268</v>
      </c>
      <c r="T36" s="145">
        <v>2.3766329656526883</v>
      </c>
      <c r="U36" s="145">
        <v>4.1352249542504786</v>
      </c>
      <c r="V36" s="171">
        <v>7.1924618377166238</v>
      </c>
      <c r="W36" s="173" t="s">
        <v>293</v>
      </c>
      <c r="X36" s="144">
        <v>12</v>
      </c>
      <c r="Y36" s="145">
        <v>0.436186577631751</v>
      </c>
      <c r="Z36" s="145">
        <v>1.0766166262781023</v>
      </c>
      <c r="AA36" s="145">
        <v>2.2720557074483421</v>
      </c>
      <c r="AB36" s="145">
        <v>3.9542208471415718</v>
      </c>
      <c r="AC36" s="145">
        <v>6.8845832690417872</v>
      </c>
      <c r="AD36" s="419"/>
      <c r="AE36" s="424" t="s">
        <v>512</v>
      </c>
      <c r="AF36" s="425">
        <v>12</v>
      </c>
      <c r="AG36" s="426">
        <v>340.01627271000001</v>
      </c>
      <c r="AH36" s="440">
        <v>4.8240161459817951E-2</v>
      </c>
      <c r="AI36" s="441">
        <v>0.15123333382044651</v>
      </c>
      <c r="AJ36" s="441">
        <v>0.60293566496021334</v>
      </c>
      <c r="AK36" s="441">
        <v>1.1935658257723158</v>
      </c>
      <c r="AL36" s="442">
        <v>1.8028041996856643</v>
      </c>
      <c r="AM36" s="409"/>
      <c r="AN36" s="424" t="s">
        <v>512</v>
      </c>
      <c r="AO36" s="425">
        <v>12</v>
      </c>
      <c r="AP36" s="426">
        <v>39.543746939999998</v>
      </c>
      <c r="AQ36" s="440">
        <v>0.48508519638022951</v>
      </c>
      <c r="AR36" s="441">
        <v>2.1587690853755479</v>
      </c>
      <c r="AS36" s="441">
        <v>2.1937335347007965</v>
      </c>
      <c r="AT36" s="441">
        <v>2.1937335347007965</v>
      </c>
      <c r="AU36" s="442">
        <v>2.1937335347007965</v>
      </c>
    </row>
    <row r="37" spans="1:47" ht="16.5" x14ac:dyDescent="0.25">
      <c r="A37" s="146" t="s">
        <v>294</v>
      </c>
      <c r="B37" s="147">
        <v>13</v>
      </c>
      <c r="C37" s="148">
        <v>0.17030129023332446</v>
      </c>
      <c r="D37" s="148">
        <v>0</v>
      </c>
      <c r="E37" s="148">
        <v>1.2973423706571552</v>
      </c>
      <c r="F37" s="148">
        <v>4.5749791916101854</v>
      </c>
      <c r="G37" s="172">
        <v>6.9212715951728603</v>
      </c>
      <c r="H37" s="174" t="s">
        <v>294</v>
      </c>
      <c r="I37" s="147">
        <v>13</v>
      </c>
      <c r="J37" s="148">
        <v>1.3086297070811817E-2</v>
      </c>
      <c r="K37" s="148">
        <v>8.7225973043253188E-3</v>
      </c>
      <c r="L37" s="148">
        <v>0.16091555291740625</v>
      </c>
      <c r="M37" s="148">
        <v>0.35130253425301577</v>
      </c>
      <c r="N37" s="148">
        <v>0.52852641327339422</v>
      </c>
      <c r="O37" s="419"/>
      <c r="P37" s="146" t="s">
        <v>294</v>
      </c>
      <c r="Q37" s="147">
        <v>13</v>
      </c>
      <c r="R37" s="148">
        <v>7.6591041959127564E-3</v>
      </c>
      <c r="S37" s="148">
        <v>5.9190767413332037E-3</v>
      </c>
      <c r="T37" s="148">
        <v>7.1521255515855184E-2</v>
      </c>
      <c r="U37" s="148">
        <v>0.11691744288033248</v>
      </c>
      <c r="V37" s="172">
        <v>0.17367542745009235</v>
      </c>
      <c r="W37" s="174" t="s">
        <v>294</v>
      </c>
      <c r="X37" s="147">
        <v>13</v>
      </c>
      <c r="Y37" s="148">
        <v>7.205775339221775E-3</v>
      </c>
      <c r="Z37" s="148">
        <v>5.6365788247647788E-3</v>
      </c>
      <c r="AA37" s="148">
        <v>6.8279155172203926E-2</v>
      </c>
      <c r="AB37" s="148">
        <v>0.1118383144618046</v>
      </c>
      <c r="AC37" s="148">
        <v>0.16620936933058933</v>
      </c>
      <c r="AD37" s="419"/>
      <c r="AE37" s="430" t="s">
        <v>513</v>
      </c>
      <c r="AF37" s="431">
        <v>13</v>
      </c>
      <c r="AG37" s="432" t="s">
        <v>115</v>
      </c>
      <c r="AH37" s="415">
        <v>4.8240161459817951E-2</v>
      </c>
      <c r="AI37" s="416">
        <v>0</v>
      </c>
      <c r="AJ37" s="416">
        <v>0.43856318629895313</v>
      </c>
      <c r="AK37" s="416">
        <v>1.1935658257723158</v>
      </c>
      <c r="AL37" s="417">
        <v>1.8028041996856643</v>
      </c>
      <c r="AM37" s="409"/>
      <c r="AN37" s="430" t="s">
        <v>513</v>
      </c>
      <c r="AO37" s="431">
        <v>13</v>
      </c>
      <c r="AP37" s="432" t="s">
        <v>115</v>
      </c>
      <c r="AQ37" s="415">
        <v>3.2419623550461606E-3</v>
      </c>
      <c r="AR37" s="416">
        <v>1.3468745727090538E-2</v>
      </c>
      <c r="AS37" s="416">
        <v>2.7643395986262288E-2</v>
      </c>
      <c r="AT37" s="416">
        <v>3.9573040882942306E-2</v>
      </c>
      <c r="AU37" s="417">
        <v>5.0711687208551411E-2</v>
      </c>
    </row>
    <row r="38" spans="1:47" ht="17.25" thickBot="1" x14ac:dyDescent="0.3">
      <c r="A38" s="143" t="s">
        <v>295</v>
      </c>
      <c r="B38" s="144">
        <v>14</v>
      </c>
      <c r="C38" s="145">
        <v>0.41631726190078444</v>
      </c>
      <c r="D38" s="145">
        <v>1.2886440293903192</v>
      </c>
      <c r="E38" s="145">
        <v>4.8716854871337674</v>
      </c>
      <c r="F38" s="145">
        <v>8.6689470420921459</v>
      </c>
      <c r="G38" s="171">
        <v>11.493936035354052</v>
      </c>
      <c r="H38" s="173" t="s">
        <v>295</v>
      </c>
      <c r="I38" s="144">
        <v>14</v>
      </c>
      <c r="J38" s="145">
        <v>0.77770099053394792</v>
      </c>
      <c r="K38" s="145">
        <v>4.0600207796493724</v>
      </c>
      <c r="L38" s="145">
        <v>6.787042282478791</v>
      </c>
      <c r="M38" s="145">
        <v>8.4631160176470885</v>
      </c>
      <c r="N38" s="145">
        <v>10.410191126356093</v>
      </c>
      <c r="O38" s="419"/>
      <c r="P38" s="143" t="s">
        <v>295</v>
      </c>
      <c r="Q38" s="144">
        <v>14</v>
      </c>
      <c r="R38" s="145">
        <v>5.2060525339421494E-2</v>
      </c>
      <c r="S38" s="145">
        <v>6.6482555981976388E-2</v>
      </c>
      <c r="T38" s="145">
        <v>0.12468238331063933</v>
      </c>
      <c r="U38" s="145">
        <v>0.17057942422337272</v>
      </c>
      <c r="V38" s="171">
        <v>0.21540532798011355</v>
      </c>
      <c r="W38" s="173" t="s">
        <v>295</v>
      </c>
      <c r="X38" s="144">
        <v>14</v>
      </c>
      <c r="Y38" s="145">
        <v>8.4681073544222413E-2</v>
      </c>
      <c r="Z38" s="145">
        <v>9.8532308181809386E-2</v>
      </c>
      <c r="AA38" s="145">
        <v>0.17510821813046354</v>
      </c>
      <c r="AB38" s="145">
        <v>0.23209955330576679</v>
      </c>
      <c r="AC38" s="145">
        <v>0.2824453051807938</v>
      </c>
      <c r="AD38" s="419"/>
      <c r="AE38" s="437" t="s">
        <v>514</v>
      </c>
      <c r="AF38" s="438">
        <v>14</v>
      </c>
      <c r="AG38" s="439">
        <v>8841.0453257699992</v>
      </c>
      <c r="AH38" s="440">
        <v>0.34235776755923936</v>
      </c>
      <c r="AI38" s="441">
        <v>1.0790116762822721</v>
      </c>
      <c r="AJ38" s="441">
        <v>3.441221026154754</v>
      </c>
      <c r="AK38" s="441">
        <v>7.3362829102159131</v>
      </c>
      <c r="AL38" s="442">
        <v>9.8716540194164057</v>
      </c>
      <c r="AM38" s="409"/>
      <c r="AN38" s="437" t="s">
        <v>514</v>
      </c>
      <c r="AO38" s="438">
        <v>14</v>
      </c>
      <c r="AP38" s="439">
        <v>8841.0453258599991</v>
      </c>
      <c r="AQ38" s="440">
        <v>2.9959593038760352E-2</v>
      </c>
      <c r="AR38" s="441">
        <v>3.3556121227858948E-2</v>
      </c>
      <c r="AS38" s="441">
        <v>6.5947068463187819E-2</v>
      </c>
      <c r="AT38" s="441">
        <v>9.450912105813257E-2</v>
      </c>
      <c r="AU38" s="442">
        <v>0.1224981187587255</v>
      </c>
    </row>
    <row r="39" spans="1:47" s="288" customFormat="1" x14ac:dyDescent="0.25">
      <c r="H39" s="289"/>
      <c r="I39" s="289"/>
      <c r="W39" s="289"/>
    </row>
    <row r="40" spans="1:47" ht="17.25" customHeight="1" x14ac:dyDescent="0.25">
      <c r="A40" s="641" t="s">
        <v>298</v>
      </c>
      <c r="B40" s="641"/>
      <c r="C40" s="638" t="s">
        <v>403</v>
      </c>
      <c r="D40" s="639"/>
      <c r="E40" s="639"/>
      <c r="F40" s="639"/>
      <c r="G40" s="642"/>
      <c r="H40" s="643" t="s">
        <v>299</v>
      </c>
      <c r="I40" s="641"/>
      <c r="J40" s="638" t="s">
        <v>403</v>
      </c>
      <c r="K40" s="639"/>
      <c r="L40" s="639"/>
      <c r="M40" s="639"/>
      <c r="N40" s="639"/>
      <c r="P40" s="641" t="s">
        <v>298</v>
      </c>
      <c r="Q40" s="641"/>
      <c r="R40" s="638" t="s">
        <v>403</v>
      </c>
      <c r="S40" s="639"/>
      <c r="T40" s="639"/>
      <c r="U40" s="639"/>
      <c r="V40" s="642"/>
      <c r="W40" s="643" t="s">
        <v>299</v>
      </c>
      <c r="X40" s="641"/>
      <c r="Y40" s="638" t="s">
        <v>403</v>
      </c>
      <c r="Z40" s="639"/>
      <c r="AA40" s="639"/>
      <c r="AB40" s="639"/>
      <c r="AC40" s="639"/>
    </row>
    <row r="41" spans="1:47" ht="15.75" customHeight="1" x14ac:dyDescent="0.25">
      <c r="A41" s="635" t="s">
        <v>275</v>
      </c>
      <c r="B41" s="635"/>
      <c r="C41" s="631" t="s">
        <v>276</v>
      </c>
      <c r="D41" s="630" t="s">
        <v>517</v>
      </c>
      <c r="E41" s="631"/>
      <c r="F41" s="631"/>
      <c r="G41" s="636"/>
      <c r="H41" s="634" t="s">
        <v>275</v>
      </c>
      <c r="I41" s="635"/>
      <c r="J41" s="631" t="s">
        <v>276</v>
      </c>
      <c r="K41" s="630" t="s">
        <v>517</v>
      </c>
      <c r="L41" s="631"/>
      <c r="M41" s="631"/>
      <c r="N41" s="636"/>
      <c r="P41" s="635" t="s">
        <v>275</v>
      </c>
      <c r="Q41" s="635"/>
      <c r="R41" s="631" t="s">
        <v>276</v>
      </c>
      <c r="S41" s="630" t="s">
        <v>517</v>
      </c>
      <c r="T41" s="631"/>
      <c r="U41" s="631"/>
      <c r="V41" s="631"/>
      <c r="W41" s="634" t="s">
        <v>275</v>
      </c>
      <c r="X41" s="635"/>
      <c r="Y41" s="631" t="s">
        <v>276</v>
      </c>
      <c r="Z41" s="630" t="s">
        <v>517</v>
      </c>
      <c r="AA41" s="631"/>
      <c r="AB41" s="631"/>
      <c r="AC41" s="631"/>
    </row>
    <row r="42" spans="1:47" ht="16.5" x14ac:dyDescent="0.25">
      <c r="A42" s="635"/>
      <c r="B42" s="635"/>
      <c r="C42" s="631"/>
      <c r="D42" s="142" t="s">
        <v>277</v>
      </c>
      <c r="E42" s="142" t="s">
        <v>278</v>
      </c>
      <c r="F42" s="142" t="s">
        <v>279</v>
      </c>
      <c r="G42" s="170" t="s">
        <v>280</v>
      </c>
      <c r="H42" s="634"/>
      <c r="I42" s="635"/>
      <c r="J42" s="631"/>
      <c r="K42" s="142" t="s">
        <v>277</v>
      </c>
      <c r="L42" s="142" t="s">
        <v>278</v>
      </c>
      <c r="M42" s="142" t="s">
        <v>279</v>
      </c>
      <c r="N42" s="142" t="s">
        <v>280</v>
      </c>
      <c r="P42" s="635"/>
      <c r="Q42" s="635"/>
      <c r="R42" s="631"/>
      <c r="S42" s="142" t="s">
        <v>277</v>
      </c>
      <c r="T42" s="142" t="s">
        <v>278</v>
      </c>
      <c r="U42" s="142" t="s">
        <v>279</v>
      </c>
      <c r="V42" s="170" t="s">
        <v>280</v>
      </c>
      <c r="W42" s="634"/>
      <c r="X42" s="635"/>
      <c r="Y42" s="631"/>
      <c r="Z42" s="142" t="s">
        <v>277</v>
      </c>
      <c r="AA42" s="142" t="s">
        <v>278</v>
      </c>
      <c r="AB42" s="142" t="s">
        <v>279</v>
      </c>
      <c r="AC42" s="142" t="s">
        <v>280</v>
      </c>
    </row>
    <row r="43" spans="1:47" ht="16.5" x14ac:dyDescent="0.25">
      <c r="A43" s="143" t="s">
        <v>281</v>
      </c>
      <c r="B43" s="144">
        <v>1</v>
      </c>
      <c r="C43" s="145">
        <v>0.21468616530440129</v>
      </c>
      <c r="D43" s="145">
        <v>0</v>
      </c>
      <c r="E43" s="145">
        <v>1.0921911259181796</v>
      </c>
      <c r="F43" s="145">
        <v>6.2787230393999449</v>
      </c>
      <c r="G43" s="171">
        <v>14.251438888656672</v>
      </c>
      <c r="H43" s="173" t="s">
        <v>281</v>
      </c>
      <c r="I43" s="144">
        <v>1</v>
      </c>
      <c r="J43" s="145">
        <v>0.21377797556973302</v>
      </c>
      <c r="K43" s="145">
        <v>0</v>
      </c>
      <c r="L43" s="145">
        <v>1.0100439907083665</v>
      </c>
      <c r="M43" s="145">
        <v>6.2359955250002876</v>
      </c>
      <c r="N43" s="145">
        <v>14.432479947186437</v>
      </c>
      <c r="O43" s="419"/>
      <c r="P43" s="143" t="s">
        <v>281</v>
      </c>
      <c r="Q43" s="144">
        <v>1</v>
      </c>
      <c r="R43" s="145">
        <v>6.7525743267716053E-3</v>
      </c>
      <c r="S43" s="145">
        <v>5.2592976941275085E-3</v>
      </c>
      <c r="T43" s="145">
        <v>6.7199499335993174E-2</v>
      </c>
      <c r="U43" s="145">
        <v>0.1889105009922821</v>
      </c>
      <c r="V43" s="171">
        <v>0.3930912798626201</v>
      </c>
      <c r="W43" s="173" t="s">
        <v>281</v>
      </c>
      <c r="X43" s="144">
        <v>1</v>
      </c>
      <c r="Y43" s="145">
        <v>6.2990286904409925E-3</v>
      </c>
      <c r="Z43" s="145">
        <v>4.9845884888135138E-3</v>
      </c>
      <c r="AA43" s="145">
        <v>6.2699043916675273E-2</v>
      </c>
      <c r="AB43" s="145">
        <v>0.17576817341899206</v>
      </c>
      <c r="AC43" s="145">
        <v>0.36530198019353183</v>
      </c>
      <c r="AD43" s="419"/>
    </row>
    <row r="44" spans="1:47" ht="16.5" x14ac:dyDescent="0.25">
      <c r="A44" s="143" t="s">
        <v>282</v>
      </c>
      <c r="B44" s="144">
        <v>1.1000000000000001</v>
      </c>
      <c r="C44" s="145">
        <v>0.23229973724041844</v>
      </c>
      <c r="D44" s="145">
        <v>5.8405171505721803E-2</v>
      </c>
      <c r="E44" s="145">
        <v>2.3673625131071629</v>
      </c>
      <c r="F44" s="145">
        <v>7.570526382927544</v>
      </c>
      <c r="G44" s="171">
        <v>12.93190502503189</v>
      </c>
      <c r="H44" s="173" t="s">
        <v>282</v>
      </c>
      <c r="I44" s="144">
        <v>1.1000000000000001</v>
      </c>
      <c r="J44" s="145">
        <v>0.2311041480489259</v>
      </c>
      <c r="K44" s="145">
        <v>3.9417876008500413E-2</v>
      </c>
      <c r="L44" s="145">
        <v>2.3188391803139634</v>
      </c>
      <c r="M44" s="145">
        <v>7.6042637927013788</v>
      </c>
      <c r="N44" s="145">
        <v>13.066750148172405</v>
      </c>
      <c r="O44" s="419"/>
      <c r="P44" s="143" t="s">
        <v>282</v>
      </c>
      <c r="Q44" s="144">
        <v>1.1000000000000001</v>
      </c>
      <c r="R44" s="145">
        <v>4.2307181178471397E-2</v>
      </c>
      <c r="S44" s="145">
        <v>0.10443556452983463</v>
      </c>
      <c r="T44" s="145">
        <v>0.16406863890246248</v>
      </c>
      <c r="U44" s="145">
        <v>0.2084648273725114</v>
      </c>
      <c r="V44" s="171">
        <v>0.25135240456190722</v>
      </c>
      <c r="W44" s="173" t="s">
        <v>282</v>
      </c>
      <c r="X44" s="144">
        <v>1.1000000000000001</v>
      </c>
      <c r="Y44" s="145">
        <v>3.9628242065080241E-2</v>
      </c>
      <c r="Z44" s="145">
        <v>9.7392125114109565E-2</v>
      </c>
      <c r="AA44" s="145">
        <v>0.15301328029345557</v>
      </c>
      <c r="AB44" s="145">
        <v>0.19441614733076151</v>
      </c>
      <c r="AC44" s="145">
        <v>0.2344082026607951</v>
      </c>
      <c r="AD44" s="419"/>
    </row>
    <row r="45" spans="1:47" ht="16.5" x14ac:dyDescent="0.25">
      <c r="A45" s="143" t="s">
        <v>283</v>
      </c>
      <c r="B45" s="144">
        <v>2</v>
      </c>
      <c r="C45" s="145">
        <v>0.25883636993079429</v>
      </c>
      <c r="D45" s="145">
        <v>0</v>
      </c>
      <c r="E45" s="145">
        <v>0</v>
      </c>
      <c r="F45" s="145">
        <v>1.4039774381792858</v>
      </c>
      <c r="G45" s="171">
        <v>14.533587146845404</v>
      </c>
      <c r="H45" s="173" t="s">
        <v>283</v>
      </c>
      <c r="I45" s="144">
        <v>2</v>
      </c>
      <c r="J45" s="145">
        <v>0.25934206047079938</v>
      </c>
      <c r="K45" s="145">
        <v>0</v>
      </c>
      <c r="L45" s="145">
        <v>0.54488959525208225</v>
      </c>
      <c r="M45" s="145">
        <v>5.3701723448862566</v>
      </c>
      <c r="N45" s="145">
        <v>17.332681891105285</v>
      </c>
      <c r="O45" s="419"/>
      <c r="P45" s="143" t="s">
        <v>283</v>
      </c>
      <c r="Q45" s="144">
        <v>2</v>
      </c>
      <c r="R45" s="145">
        <v>3.2149626093438948E-3</v>
      </c>
      <c r="S45" s="145">
        <v>9.0438173881736729E-3</v>
      </c>
      <c r="T45" s="145">
        <v>2.2521226720865664E-2</v>
      </c>
      <c r="U45" s="145">
        <v>3.7280848075449707E-2</v>
      </c>
      <c r="V45" s="171">
        <v>5.8090101881532415E-2</v>
      </c>
      <c r="W45" s="173" t="s">
        <v>283</v>
      </c>
      <c r="X45" s="144">
        <v>2</v>
      </c>
      <c r="Y45" s="145">
        <v>9.3494365769874032E-3</v>
      </c>
      <c r="Z45" s="145">
        <v>2.4416123927655083E-2</v>
      </c>
      <c r="AA45" s="145">
        <v>7.5381380901570927E-2</v>
      </c>
      <c r="AB45" s="145">
        <v>0.12424003562512533</v>
      </c>
      <c r="AC45" s="145">
        <v>0.16828362773183295</v>
      </c>
      <c r="AD45" s="419"/>
    </row>
    <row r="46" spans="1:47" ht="16.5" x14ac:dyDescent="0.25">
      <c r="A46" s="143" t="s">
        <v>284</v>
      </c>
      <c r="B46" s="144">
        <v>3</v>
      </c>
      <c r="C46" s="145">
        <v>0.38184329681966933</v>
      </c>
      <c r="D46" s="145">
        <v>0</v>
      </c>
      <c r="E46" s="145">
        <v>5.0768468227136987</v>
      </c>
      <c r="F46" s="145">
        <v>14.324285385040817</v>
      </c>
      <c r="G46" s="171">
        <v>21.690895768908881</v>
      </c>
      <c r="H46" s="173" t="s">
        <v>284</v>
      </c>
      <c r="I46" s="144">
        <v>3</v>
      </c>
      <c r="J46" s="145">
        <v>0.37277518213710231</v>
      </c>
      <c r="K46" s="145">
        <v>0</v>
      </c>
      <c r="L46" s="145">
        <v>4.8858154129961999</v>
      </c>
      <c r="M46" s="145">
        <v>14.040239542512619</v>
      </c>
      <c r="N46" s="145">
        <v>21.331427295376493</v>
      </c>
      <c r="O46" s="419"/>
      <c r="P46" s="143" t="s">
        <v>284</v>
      </c>
      <c r="Q46" s="144">
        <v>3</v>
      </c>
      <c r="R46" s="145">
        <v>0.11058671162855357</v>
      </c>
      <c r="S46" s="145">
        <v>0.25927868483435557</v>
      </c>
      <c r="T46" s="145">
        <v>0.59188963146554019</v>
      </c>
      <c r="U46" s="145">
        <v>1.0216630805287756</v>
      </c>
      <c r="V46" s="171">
        <v>1.7483025138649593</v>
      </c>
      <c r="W46" s="173" t="s">
        <v>284</v>
      </c>
      <c r="X46" s="144">
        <v>3</v>
      </c>
      <c r="Y46" s="145">
        <v>0.10303380458997072</v>
      </c>
      <c r="Z46" s="145">
        <v>0.24161043601314544</v>
      </c>
      <c r="AA46" s="145">
        <v>0.55144463095607321</v>
      </c>
      <c r="AB46" s="145">
        <v>0.95154235061645565</v>
      </c>
      <c r="AC46" s="145">
        <v>1.6275371668501279</v>
      </c>
      <c r="AD46" s="419"/>
    </row>
    <row r="47" spans="1:47" ht="16.5" x14ac:dyDescent="0.25">
      <c r="A47" s="143" t="s">
        <v>285</v>
      </c>
      <c r="B47" s="144">
        <v>4</v>
      </c>
      <c r="C47" s="145">
        <v>0.51078511201677623</v>
      </c>
      <c r="D47" s="145">
        <v>0</v>
      </c>
      <c r="E47" s="145">
        <v>5.0566476294056146</v>
      </c>
      <c r="F47" s="145">
        <v>17.035641683769214</v>
      </c>
      <c r="G47" s="171">
        <v>30.900069020026205</v>
      </c>
      <c r="H47" s="173" t="s">
        <v>285</v>
      </c>
      <c r="I47" s="144">
        <v>4</v>
      </c>
      <c r="J47" s="145">
        <v>0.49437023685757453</v>
      </c>
      <c r="K47" s="145">
        <v>0</v>
      </c>
      <c r="L47" s="145">
        <v>4.7416239631354831</v>
      </c>
      <c r="M47" s="145">
        <v>16.476661031966177</v>
      </c>
      <c r="N47" s="145">
        <v>30.240478387236575</v>
      </c>
      <c r="O47" s="419"/>
      <c r="P47" s="143" t="s">
        <v>285</v>
      </c>
      <c r="Q47" s="144">
        <v>4</v>
      </c>
      <c r="R47" s="145">
        <v>7.477699925861532E-2</v>
      </c>
      <c r="S47" s="145">
        <v>0.26601545960023304</v>
      </c>
      <c r="T47" s="145">
        <v>0.57654131682252174</v>
      </c>
      <c r="U47" s="145">
        <v>0.86448398448959041</v>
      </c>
      <c r="V47" s="171">
        <v>1.1717754052498937</v>
      </c>
      <c r="W47" s="173" t="s">
        <v>285</v>
      </c>
      <c r="X47" s="144">
        <v>4</v>
      </c>
      <c r="Y47" s="145">
        <v>6.8925602836784464E-2</v>
      </c>
      <c r="Z47" s="145">
        <v>0.2447843907888928</v>
      </c>
      <c r="AA47" s="145">
        <v>0.53030716634358022</v>
      </c>
      <c r="AB47" s="145">
        <v>0.79502416907465867</v>
      </c>
      <c r="AC47" s="145">
        <v>1.0775859206097129</v>
      </c>
      <c r="AD47" s="419"/>
    </row>
    <row r="48" spans="1:47" ht="16.5" x14ac:dyDescent="0.25">
      <c r="A48" s="143" t="s">
        <v>286</v>
      </c>
      <c r="B48" s="144">
        <v>5</v>
      </c>
      <c r="C48" s="145">
        <v>0.49885749822059944</v>
      </c>
      <c r="D48" s="145">
        <v>0</v>
      </c>
      <c r="E48" s="145">
        <v>1.6473746038701442</v>
      </c>
      <c r="F48" s="145">
        <v>11.60292781905804</v>
      </c>
      <c r="G48" s="171">
        <v>42.541340009271757</v>
      </c>
      <c r="H48" s="173" t="s">
        <v>286</v>
      </c>
      <c r="I48" s="144">
        <v>5</v>
      </c>
      <c r="J48" s="145">
        <v>0.48319692671687559</v>
      </c>
      <c r="K48" s="145">
        <v>0</v>
      </c>
      <c r="L48" s="145">
        <v>1.5237489887673008</v>
      </c>
      <c r="M48" s="145">
        <v>11.458417021795796</v>
      </c>
      <c r="N48" s="145">
        <v>41.365836280827885</v>
      </c>
      <c r="O48" s="419"/>
      <c r="P48" s="143" t="s">
        <v>286</v>
      </c>
      <c r="Q48" s="144">
        <v>5</v>
      </c>
      <c r="R48" s="145">
        <v>8.215873904508543E-3</v>
      </c>
      <c r="S48" s="145">
        <v>2.8149226184097063E-2</v>
      </c>
      <c r="T48" s="145">
        <v>9.8843452516540392E-2</v>
      </c>
      <c r="U48" s="145">
        <v>0.15890782923879906</v>
      </c>
      <c r="V48" s="171">
        <v>0.19353014157021944</v>
      </c>
      <c r="W48" s="173" t="s">
        <v>286</v>
      </c>
      <c r="X48" s="144">
        <v>5</v>
      </c>
      <c r="Y48" s="145">
        <v>7.6588840109874171E-3</v>
      </c>
      <c r="Z48" s="145">
        <v>2.6253048285120401E-2</v>
      </c>
      <c r="AA48" s="145">
        <v>9.1958767171189948E-2</v>
      </c>
      <c r="AB48" s="145">
        <v>0.14780094880624489</v>
      </c>
      <c r="AC48" s="145">
        <v>0.18012516966418857</v>
      </c>
      <c r="AD48" s="419"/>
    </row>
    <row r="49" spans="1:30" ht="16.5" x14ac:dyDescent="0.25">
      <c r="A49" s="143" t="s">
        <v>287</v>
      </c>
      <c r="B49" s="144">
        <v>6</v>
      </c>
      <c r="C49" s="145">
        <v>0.5822825020710044</v>
      </c>
      <c r="D49" s="145">
        <v>0.54491375596007108</v>
      </c>
      <c r="E49" s="145">
        <v>5.4861581987172858</v>
      </c>
      <c r="F49" s="145">
        <v>17.757006139235475</v>
      </c>
      <c r="G49" s="171">
        <v>33.145230382699609</v>
      </c>
      <c r="H49" s="173" t="s">
        <v>287</v>
      </c>
      <c r="I49" s="144">
        <v>6</v>
      </c>
      <c r="J49" s="145">
        <v>0.60704521921460752</v>
      </c>
      <c r="K49" s="145">
        <v>0</v>
      </c>
      <c r="L49" s="145">
        <v>2.9511629377787099</v>
      </c>
      <c r="M49" s="145">
        <v>13.599873204243053</v>
      </c>
      <c r="N49" s="145">
        <v>41.994948867435014</v>
      </c>
      <c r="O49" s="419"/>
      <c r="P49" s="143" t="s">
        <v>287</v>
      </c>
      <c r="Q49" s="144">
        <v>6</v>
      </c>
      <c r="R49" s="145">
        <v>5.4035169123717121E-2</v>
      </c>
      <c r="S49" s="145">
        <v>0.14201128728562668</v>
      </c>
      <c r="T49" s="145">
        <v>0.29325342460547771</v>
      </c>
      <c r="U49" s="145">
        <v>0.42329829619842629</v>
      </c>
      <c r="V49" s="171">
        <v>0.54785762932822069</v>
      </c>
      <c r="W49" s="173" t="s">
        <v>287</v>
      </c>
      <c r="X49" s="144">
        <v>6</v>
      </c>
      <c r="Y49" s="145">
        <v>5.3248939813506257E-2</v>
      </c>
      <c r="Z49" s="145">
        <v>0.15084301428126176</v>
      </c>
      <c r="AA49" s="145">
        <v>0.32140729681206925</v>
      </c>
      <c r="AB49" s="145">
        <v>0.47423486412897958</v>
      </c>
      <c r="AC49" s="145">
        <v>0.62280512924740994</v>
      </c>
      <c r="AD49" s="419"/>
    </row>
    <row r="50" spans="1:30" ht="16.5" x14ac:dyDescent="0.25">
      <c r="A50" s="143" t="s">
        <v>288</v>
      </c>
      <c r="B50" s="144">
        <v>7</v>
      </c>
      <c r="C50" s="145">
        <v>0.48479165143809849</v>
      </c>
      <c r="D50" s="145">
        <v>0</v>
      </c>
      <c r="E50" s="145">
        <v>3.2146409002297842</v>
      </c>
      <c r="F50" s="145">
        <v>14.741214661570924</v>
      </c>
      <c r="G50" s="171">
        <v>33.313832257174958</v>
      </c>
      <c r="H50" s="173" t="s">
        <v>288</v>
      </c>
      <c r="I50" s="144">
        <v>7</v>
      </c>
      <c r="J50" s="145">
        <v>0.47480490545715259</v>
      </c>
      <c r="K50" s="145">
        <v>0</v>
      </c>
      <c r="L50" s="145">
        <v>3.0051714390216038</v>
      </c>
      <c r="M50" s="145">
        <v>15.307790156714823</v>
      </c>
      <c r="N50" s="145">
        <v>32.669388352241718</v>
      </c>
      <c r="O50" s="419"/>
      <c r="P50" s="143" t="s">
        <v>288</v>
      </c>
      <c r="Q50" s="144">
        <v>7</v>
      </c>
      <c r="R50" s="145">
        <v>2.3031067644239598E-2</v>
      </c>
      <c r="S50" s="145">
        <v>7.6566914126530161E-2</v>
      </c>
      <c r="T50" s="145">
        <v>0.12850489659099795</v>
      </c>
      <c r="U50" s="145">
        <v>0.17682019459368331</v>
      </c>
      <c r="V50" s="171">
        <v>0.21150742355790256</v>
      </c>
      <c r="W50" s="173" t="s">
        <v>288</v>
      </c>
      <c r="X50" s="144">
        <v>7</v>
      </c>
      <c r="Y50" s="145">
        <v>2.2295292649410232E-2</v>
      </c>
      <c r="Z50" s="145">
        <v>7.6776262586609217E-2</v>
      </c>
      <c r="AA50" s="145">
        <v>0.1287770779390717</v>
      </c>
      <c r="AB50" s="145">
        <v>0.17516049877496037</v>
      </c>
      <c r="AC50" s="145">
        <v>0.20337472600836831</v>
      </c>
      <c r="AD50" s="419"/>
    </row>
    <row r="51" spans="1:30" ht="16.5" x14ac:dyDescent="0.25">
      <c r="A51" s="143" t="s">
        <v>289</v>
      </c>
      <c r="B51" s="144">
        <v>8</v>
      </c>
      <c r="C51" s="145">
        <v>0.71091353587657058</v>
      </c>
      <c r="D51" s="145">
        <v>0.40769985469363412</v>
      </c>
      <c r="E51" s="145">
        <v>8.0906895420455189</v>
      </c>
      <c r="F51" s="145">
        <v>23.846580320680875</v>
      </c>
      <c r="G51" s="171">
        <v>40.047223510326397</v>
      </c>
      <c r="H51" s="173" t="s">
        <v>289</v>
      </c>
      <c r="I51" s="144">
        <v>8</v>
      </c>
      <c r="J51" s="145">
        <v>0.63791596436174014</v>
      </c>
      <c r="K51" s="145">
        <v>0.46000248057080462</v>
      </c>
      <c r="L51" s="145">
        <v>7.4505819126737265</v>
      </c>
      <c r="M51" s="145">
        <v>22.05014800280124</v>
      </c>
      <c r="N51" s="145">
        <v>34.743169603987305</v>
      </c>
      <c r="O51" s="419"/>
      <c r="P51" s="143" t="s">
        <v>289</v>
      </c>
      <c r="Q51" s="144">
        <v>8</v>
      </c>
      <c r="R51" s="145">
        <v>7.2567233542820157E-3</v>
      </c>
      <c r="S51" s="145">
        <v>2.3636951248151506E-2</v>
      </c>
      <c r="T51" s="145">
        <v>5.4932749737895963E-2</v>
      </c>
      <c r="U51" s="145">
        <v>8.8227213728406792E-2</v>
      </c>
      <c r="V51" s="171">
        <v>0.13119100491432531</v>
      </c>
      <c r="W51" s="173" t="s">
        <v>289</v>
      </c>
      <c r="X51" s="144">
        <v>8</v>
      </c>
      <c r="Y51" s="145">
        <v>7.0865123829306599E-3</v>
      </c>
      <c r="Z51" s="145">
        <v>2.3252975169342702E-2</v>
      </c>
      <c r="AA51" s="145">
        <v>5.6253799360238665E-2</v>
      </c>
      <c r="AB51" s="145">
        <v>9.2709718147187564E-2</v>
      </c>
      <c r="AC51" s="145">
        <v>0.14024267054146272</v>
      </c>
      <c r="AD51" s="419"/>
    </row>
    <row r="52" spans="1:30" ht="16.5" x14ac:dyDescent="0.25">
      <c r="A52" s="143" t="s">
        <v>290</v>
      </c>
      <c r="B52" s="144">
        <v>9</v>
      </c>
      <c r="C52" s="145">
        <v>0.71548073257287503</v>
      </c>
      <c r="D52" s="145">
        <v>1.8423761389225373</v>
      </c>
      <c r="E52" s="145">
        <v>8.1970906466638507</v>
      </c>
      <c r="F52" s="145">
        <v>16.488359330232903</v>
      </c>
      <c r="G52" s="171">
        <v>32.705870684333604</v>
      </c>
      <c r="H52" s="173" t="s">
        <v>290</v>
      </c>
      <c r="I52" s="144">
        <v>9</v>
      </c>
      <c r="J52" s="145">
        <v>0.69134296474371348</v>
      </c>
      <c r="K52" s="145">
        <v>1.7058199340510174</v>
      </c>
      <c r="L52" s="145">
        <v>7.9117310364027542</v>
      </c>
      <c r="M52" s="145">
        <v>16.115660199666543</v>
      </c>
      <c r="N52" s="145">
        <v>32.093292415471318</v>
      </c>
      <c r="O52" s="419"/>
      <c r="P52" s="143" t="s">
        <v>290</v>
      </c>
      <c r="Q52" s="144">
        <v>9</v>
      </c>
      <c r="R52" s="145">
        <v>6.6764500471950192E-2</v>
      </c>
      <c r="S52" s="145">
        <v>0.1636447947254337</v>
      </c>
      <c r="T52" s="145">
        <v>0.3107518579017981</v>
      </c>
      <c r="U52" s="145">
        <v>0.47647151543450544</v>
      </c>
      <c r="V52" s="171">
        <v>0.7988519079420191</v>
      </c>
      <c r="W52" s="173" t="s">
        <v>290</v>
      </c>
      <c r="X52" s="144">
        <v>9</v>
      </c>
      <c r="Y52" s="145">
        <v>6.223739019409983E-2</v>
      </c>
      <c r="Z52" s="145">
        <v>0.15221933767682533</v>
      </c>
      <c r="AA52" s="145">
        <v>0.2891169094204869</v>
      </c>
      <c r="AB52" s="145">
        <v>0.44341883053543346</v>
      </c>
      <c r="AC52" s="145">
        <v>0.74325640695127726</v>
      </c>
      <c r="AD52" s="419"/>
    </row>
    <row r="53" spans="1:30" ht="16.5" x14ac:dyDescent="0.25">
      <c r="A53" s="143" t="s">
        <v>291</v>
      </c>
      <c r="B53" s="144">
        <v>10</v>
      </c>
      <c r="C53" s="145">
        <v>0.46215845053514126</v>
      </c>
      <c r="D53" s="145">
        <v>1.5313400787778135</v>
      </c>
      <c r="E53" s="145">
        <v>6.1281527755050549</v>
      </c>
      <c r="F53" s="145">
        <v>10.182382732836118</v>
      </c>
      <c r="G53" s="171">
        <v>14.223385950089774</v>
      </c>
      <c r="H53" s="173" t="s">
        <v>291</v>
      </c>
      <c r="I53" s="144">
        <v>10</v>
      </c>
      <c r="J53" s="145">
        <v>0.44008940231781229</v>
      </c>
      <c r="K53" s="145">
        <v>1.4457868444788906</v>
      </c>
      <c r="L53" s="145">
        <v>5.9202321124393578</v>
      </c>
      <c r="M53" s="145">
        <v>9.8554538287369198</v>
      </c>
      <c r="N53" s="145">
        <v>13.717871966213274</v>
      </c>
      <c r="O53" s="419"/>
      <c r="P53" s="143" t="s">
        <v>291</v>
      </c>
      <c r="Q53" s="144">
        <v>10</v>
      </c>
      <c r="R53" s="145">
        <v>0.11281619356524267</v>
      </c>
      <c r="S53" s="145">
        <v>0.23098632606219541</v>
      </c>
      <c r="T53" s="145">
        <v>0.42931656089540249</v>
      </c>
      <c r="U53" s="145">
        <v>0.59491174429705407</v>
      </c>
      <c r="V53" s="171">
        <v>0.754925633821801</v>
      </c>
      <c r="W53" s="173" t="s">
        <v>291</v>
      </c>
      <c r="X53" s="144">
        <v>10</v>
      </c>
      <c r="Y53" s="145">
        <v>0.10532108716060697</v>
      </c>
      <c r="Z53" s="145">
        <v>0.21467701343538537</v>
      </c>
      <c r="AA53" s="145">
        <v>0.39900792565704368</v>
      </c>
      <c r="AB53" s="145">
        <v>0.55286455822320357</v>
      </c>
      <c r="AC53" s="145">
        <v>0.70150407442718477</v>
      </c>
      <c r="AD53" s="419"/>
    </row>
    <row r="54" spans="1:30" ht="16.5" x14ac:dyDescent="0.25">
      <c r="A54" s="143" t="s">
        <v>292</v>
      </c>
      <c r="B54" s="144">
        <v>11</v>
      </c>
      <c r="C54" s="145">
        <v>1.425761602820893</v>
      </c>
      <c r="D54" s="145">
        <v>8.229999715663725</v>
      </c>
      <c r="E54" s="145">
        <v>16.684788844953481</v>
      </c>
      <c r="F54" s="145">
        <v>21.644194934231272</v>
      </c>
      <c r="G54" s="171">
        <v>26.32265387985084</v>
      </c>
      <c r="H54" s="173" t="s">
        <v>292</v>
      </c>
      <c r="I54" s="144">
        <v>11</v>
      </c>
      <c r="J54" s="145">
        <v>1.3823658635496743</v>
      </c>
      <c r="K54" s="145">
        <v>7.9389238323306959</v>
      </c>
      <c r="L54" s="145">
        <v>16.322652457655096</v>
      </c>
      <c r="M54" s="145">
        <v>21.265437230329368</v>
      </c>
      <c r="N54" s="145">
        <v>25.871062590729569</v>
      </c>
      <c r="O54" s="419"/>
      <c r="P54" s="143" t="s">
        <v>292</v>
      </c>
      <c r="Q54" s="144">
        <v>11</v>
      </c>
      <c r="R54" s="145">
        <v>0.15766004538250045</v>
      </c>
      <c r="S54" s="145">
        <v>0.2821761627798679</v>
      </c>
      <c r="T54" s="145">
        <v>0.48286982011675073</v>
      </c>
      <c r="U54" s="145">
        <v>0.65433457238687243</v>
      </c>
      <c r="V54" s="171">
        <v>0.81898242210449013</v>
      </c>
      <c r="W54" s="173" t="s">
        <v>292</v>
      </c>
      <c r="X54" s="144">
        <v>11</v>
      </c>
      <c r="Y54" s="145">
        <v>0.13506812704247934</v>
      </c>
      <c r="Z54" s="145">
        <v>0.25083199551662755</v>
      </c>
      <c r="AA54" s="145">
        <v>0.44765541335929032</v>
      </c>
      <c r="AB54" s="145">
        <v>0.61149273465432352</v>
      </c>
      <c r="AC54" s="145">
        <v>0.75333029179540412</v>
      </c>
      <c r="AD54" s="419"/>
    </row>
    <row r="55" spans="1:30" ht="16.5" x14ac:dyDescent="0.25">
      <c r="A55" s="143" t="s">
        <v>293</v>
      </c>
      <c r="B55" s="144">
        <v>12</v>
      </c>
      <c r="C55" s="145">
        <v>0.37179362410784478</v>
      </c>
      <c r="D55" s="145">
        <v>0.86294586803004081</v>
      </c>
      <c r="E55" s="145">
        <v>4.5019869954822953</v>
      </c>
      <c r="F55" s="145">
        <v>10.369969426332021</v>
      </c>
      <c r="G55" s="171">
        <v>15.77337609543034</v>
      </c>
      <c r="H55" s="173" t="s">
        <v>293</v>
      </c>
      <c r="I55" s="144">
        <v>12</v>
      </c>
      <c r="J55" s="145">
        <v>0.16032682263622691</v>
      </c>
      <c r="K55" s="145">
        <v>0.34460168334511132</v>
      </c>
      <c r="L55" s="145">
        <v>1.9192077891222217</v>
      </c>
      <c r="M55" s="145">
        <v>4.5725594266665315</v>
      </c>
      <c r="N55" s="145">
        <v>6.9820849829088267</v>
      </c>
      <c r="O55" s="419"/>
      <c r="P55" s="143" t="s">
        <v>293</v>
      </c>
      <c r="Q55" s="144">
        <v>12</v>
      </c>
      <c r="R55" s="145">
        <v>0.40834037395967915</v>
      </c>
      <c r="S55" s="145">
        <v>1.0061838372334315</v>
      </c>
      <c r="T55" s="145">
        <v>2.1230582927712867</v>
      </c>
      <c r="U55" s="145">
        <v>3.6943525490053419</v>
      </c>
      <c r="V55" s="171">
        <v>6.4310496013858574</v>
      </c>
      <c r="W55" s="173" t="s">
        <v>293</v>
      </c>
      <c r="X55" s="144">
        <v>12</v>
      </c>
      <c r="Y55" s="145">
        <v>0.37793420037018516</v>
      </c>
      <c r="Z55" s="145">
        <v>0.92782406154911135</v>
      </c>
      <c r="AA55" s="145">
        <v>1.9556632686480189</v>
      </c>
      <c r="AB55" s="145">
        <v>3.4018845191060509</v>
      </c>
      <c r="AC55" s="145">
        <v>5.9172829962852695</v>
      </c>
      <c r="AD55" s="419"/>
    </row>
    <row r="56" spans="1:30" ht="16.5" x14ac:dyDescent="0.25">
      <c r="A56" s="146" t="s">
        <v>294</v>
      </c>
      <c r="B56" s="147">
        <v>13</v>
      </c>
      <c r="C56" s="148">
        <v>0.21468616530440129</v>
      </c>
      <c r="D56" s="148">
        <v>0</v>
      </c>
      <c r="E56" s="148">
        <v>0</v>
      </c>
      <c r="F56" s="148">
        <v>1.4481276428056788</v>
      </c>
      <c r="G56" s="172">
        <v>12.949518596967907</v>
      </c>
      <c r="H56" s="174" t="s">
        <v>294</v>
      </c>
      <c r="I56" s="147">
        <v>13</v>
      </c>
      <c r="J56" s="148">
        <v>0.16032682263622691</v>
      </c>
      <c r="K56" s="148">
        <v>0</v>
      </c>
      <c r="L56" s="148">
        <v>0.6439048330866548</v>
      </c>
      <c r="M56" s="148">
        <v>4.5725594266665315</v>
      </c>
      <c r="N56" s="148">
        <v>6.9820849829088267</v>
      </c>
      <c r="O56" s="419"/>
      <c r="P56" s="146" t="s">
        <v>294</v>
      </c>
      <c r="Q56" s="147">
        <v>13</v>
      </c>
      <c r="R56" s="148">
        <v>3.2149626093438948E-3</v>
      </c>
      <c r="S56" s="148">
        <v>8.796909411555219E-3</v>
      </c>
      <c r="T56" s="148">
        <v>2.2521226720865664E-2</v>
      </c>
      <c r="U56" s="148">
        <v>3.7280848075449707E-2</v>
      </c>
      <c r="V56" s="172">
        <v>5.8090101881532415E-2</v>
      </c>
      <c r="W56" s="174" t="s">
        <v>294</v>
      </c>
      <c r="X56" s="147">
        <v>13</v>
      </c>
      <c r="Y56" s="148">
        <v>6.2990286904409925E-3</v>
      </c>
      <c r="Z56" s="148">
        <v>4.9845884888135138E-3</v>
      </c>
      <c r="AA56" s="148">
        <v>5.7041283052728334E-2</v>
      </c>
      <c r="AB56" s="148">
        <v>9.3497201839677233E-2</v>
      </c>
      <c r="AC56" s="148">
        <v>0.14103015423395238</v>
      </c>
      <c r="AD56" s="419"/>
    </row>
    <row r="57" spans="1:30" ht="16.5" x14ac:dyDescent="0.25">
      <c r="A57" s="143" t="s">
        <v>295</v>
      </c>
      <c r="B57" s="144">
        <v>14</v>
      </c>
      <c r="C57" s="145">
        <v>0.44143719979976215</v>
      </c>
      <c r="D57" s="145">
        <v>1.8109744878442355</v>
      </c>
      <c r="E57" s="145">
        <v>4.7935257319294395</v>
      </c>
      <c r="F57" s="145">
        <v>6.5044463524805911</v>
      </c>
      <c r="G57" s="171">
        <v>8.6182786824270465</v>
      </c>
      <c r="H57" s="173" t="s">
        <v>295</v>
      </c>
      <c r="I57" s="144">
        <v>14</v>
      </c>
      <c r="J57" s="145">
        <v>0.43363979556472998</v>
      </c>
      <c r="K57" s="145">
        <v>0.64025167224753643</v>
      </c>
      <c r="L57" s="145">
        <v>3.1915610312699783</v>
      </c>
      <c r="M57" s="145">
        <v>9.2124467729114698</v>
      </c>
      <c r="N57" s="145">
        <v>25.597353643238126</v>
      </c>
      <c r="O57" s="419"/>
      <c r="P57" s="143" t="s">
        <v>295</v>
      </c>
      <c r="Q57" s="144">
        <v>14</v>
      </c>
      <c r="R57" s="145">
        <v>7.6920090245235356E-2</v>
      </c>
      <c r="S57" s="145">
        <v>0.10001589949162321</v>
      </c>
      <c r="T57" s="145">
        <v>0.194715869443607</v>
      </c>
      <c r="U57" s="145">
        <v>0.26926793875998145</v>
      </c>
      <c r="V57" s="171">
        <v>0.34339065217827935</v>
      </c>
      <c r="W57" s="173" t="s">
        <v>295</v>
      </c>
      <c r="X57" s="144">
        <v>14</v>
      </c>
      <c r="Y57" s="145">
        <v>3.1660003411243649E-2</v>
      </c>
      <c r="Z57" s="145">
        <v>5.3682352229107326E-2</v>
      </c>
      <c r="AA57" s="145">
        <v>0.1024175093018542</v>
      </c>
      <c r="AB57" s="145">
        <v>0.14763121579729099</v>
      </c>
      <c r="AC57" s="145">
        <v>0.2085810795126139</v>
      </c>
      <c r="AD57" s="419"/>
    </row>
    <row r="58" spans="1:30" s="288" customFormat="1" x14ac:dyDescent="0.25"/>
    <row r="59" spans="1:30" ht="16.5" x14ac:dyDescent="0.25">
      <c r="A59" s="637" t="s">
        <v>300</v>
      </c>
      <c r="B59" s="637"/>
      <c r="C59" s="638" t="s">
        <v>403</v>
      </c>
      <c r="D59" s="639"/>
      <c r="E59" s="639"/>
      <c r="F59" s="639"/>
      <c r="G59" s="639"/>
      <c r="H59" s="288"/>
      <c r="I59" s="288"/>
      <c r="J59" s="288"/>
      <c r="K59" s="288"/>
      <c r="L59" s="288"/>
      <c r="M59" s="288"/>
      <c r="N59" s="288"/>
      <c r="P59" s="637" t="s">
        <v>300</v>
      </c>
      <c r="Q59" s="637"/>
      <c r="R59" s="638" t="s">
        <v>403</v>
      </c>
      <c r="S59" s="639"/>
      <c r="T59" s="639"/>
      <c r="U59" s="639"/>
      <c r="V59" s="639"/>
      <c r="W59" s="288"/>
      <c r="X59" s="288"/>
      <c r="Y59" s="288"/>
      <c r="Z59" s="288"/>
      <c r="AA59" s="288"/>
      <c r="AB59" s="288"/>
      <c r="AC59" s="288"/>
    </row>
    <row r="60" spans="1:30" ht="15.75" customHeight="1" x14ac:dyDescent="0.25">
      <c r="A60" s="635" t="s">
        <v>275</v>
      </c>
      <c r="B60" s="635"/>
      <c r="C60" s="631" t="s">
        <v>276</v>
      </c>
      <c r="D60" s="630" t="s">
        <v>517</v>
      </c>
      <c r="E60" s="631"/>
      <c r="F60" s="631"/>
      <c r="G60" s="636"/>
      <c r="H60" s="288"/>
      <c r="I60" s="288"/>
      <c r="J60" s="288"/>
      <c r="K60" s="288"/>
      <c r="L60" s="288"/>
      <c r="M60" s="288"/>
      <c r="N60" s="288"/>
      <c r="P60" s="635" t="s">
        <v>275</v>
      </c>
      <c r="Q60" s="635"/>
      <c r="R60" s="631" t="s">
        <v>276</v>
      </c>
      <c r="S60" s="630" t="s">
        <v>517</v>
      </c>
      <c r="T60" s="631"/>
      <c r="U60" s="631"/>
      <c r="V60" s="631"/>
      <c r="W60" s="288"/>
      <c r="X60" s="288"/>
      <c r="Y60" s="288"/>
      <c r="Z60" s="288"/>
      <c r="AA60" s="288"/>
      <c r="AB60" s="288"/>
      <c r="AC60" s="288"/>
    </row>
    <row r="61" spans="1:30" ht="16.5" x14ac:dyDescent="0.25">
      <c r="A61" s="635"/>
      <c r="B61" s="635"/>
      <c r="C61" s="631"/>
      <c r="D61" s="142" t="s">
        <v>277</v>
      </c>
      <c r="E61" s="142" t="s">
        <v>278</v>
      </c>
      <c r="F61" s="142" t="s">
        <v>279</v>
      </c>
      <c r="G61" s="142" t="s">
        <v>280</v>
      </c>
      <c r="H61" s="288"/>
      <c r="I61" s="288"/>
      <c r="J61" s="288"/>
      <c r="K61" s="288"/>
      <c r="L61" s="288"/>
      <c r="M61" s="288"/>
      <c r="N61" s="288"/>
      <c r="P61" s="635"/>
      <c r="Q61" s="635"/>
      <c r="R61" s="631"/>
      <c r="S61" s="142" t="s">
        <v>277</v>
      </c>
      <c r="T61" s="142" t="s">
        <v>278</v>
      </c>
      <c r="U61" s="142" t="s">
        <v>279</v>
      </c>
      <c r="V61" s="142" t="s">
        <v>280</v>
      </c>
      <c r="W61" s="288"/>
      <c r="X61" s="288"/>
      <c r="Y61" s="288"/>
      <c r="Z61" s="288"/>
      <c r="AA61" s="288"/>
      <c r="AB61" s="288"/>
      <c r="AC61" s="288"/>
    </row>
    <row r="62" spans="1:30" ht="16.5" x14ac:dyDescent="0.25">
      <c r="A62" s="143" t="s">
        <v>281</v>
      </c>
      <c r="B62" s="144">
        <v>1</v>
      </c>
      <c r="C62" s="145">
        <v>0.16041304183071456</v>
      </c>
      <c r="D62" s="145">
        <v>0</v>
      </c>
      <c r="E62" s="145">
        <v>0.93881680607365303</v>
      </c>
      <c r="F62" s="145">
        <v>4.7058581484766657</v>
      </c>
      <c r="G62" s="145">
        <v>10.242037403902314</v>
      </c>
      <c r="H62" s="419"/>
      <c r="I62" s="288"/>
      <c r="J62" s="288"/>
      <c r="K62" s="288"/>
      <c r="L62" s="288"/>
      <c r="M62" s="288"/>
      <c r="N62" s="288"/>
      <c r="P62" s="143" t="s">
        <v>281</v>
      </c>
      <c r="Q62" s="144">
        <v>1</v>
      </c>
      <c r="R62" s="145">
        <v>4.0732903060433463E-3</v>
      </c>
      <c r="S62" s="145">
        <v>3.2230332345553631E-3</v>
      </c>
      <c r="T62" s="145">
        <v>4.0554350552503275E-2</v>
      </c>
      <c r="U62" s="145">
        <v>0.1124676089487384</v>
      </c>
      <c r="V62" s="145">
        <v>0.23626910039245233</v>
      </c>
      <c r="W62" s="419"/>
      <c r="X62" s="288"/>
      <c r="Y62" s="288"/>
      <c r="Z62" s="288"/>
      <c r="AA62" s="288"/>
      <c r="AB62" s="288"/>
      <c r="AC62" s="288"/>
    </row>
    <row r="63" spans="1:30" ht="16.5" x14ac:dyDescent="0.25">
      <c r="A63" s="143" t="s">
        <v>282</v>
      </c>
      <c r="B63" s="144">
        <v>1.1000000000000001</v>
      </c>
      <c r="C63" s="145">
        <v>0.15605089963306787</v>
      </c>
      <c r="D63" s="145">
        <v>7.1561127174589984E-2</v>
      </c>
      <c r="E63" s="145">
        <v>1.654103732842511</v>
      </c>
      <c r="F63" s="145">
        <v>4.9507359666145163</v>
      </c>
      <c r="G63" s="145">
        <v>8.3157474548742911</v>
      </c>
      <c r="H63" s="419"/>
      <c r="I63" s="288"/>
      <c r="J63" s="288"/>
      <c r="K63" s="288"/>
      <c r="L63" s="288"/>
      <c r="M63" s="288"/>
      <c r="N63" s="288"/>
      <c r="P63" s="143" t="s">
        <v>282</v>
      </c>
      <c r="Q63" s="144">
        <v>1.1000000000000001</v>
      </c>
      <c r="R63" s="145">
        <v>1.9513118104192477E-2</v>
      </c>
      <c r="S63" s="145">
        <v>4.7661055943253351E-2</v>
      </c>
      <c r="T63" s="145">
        <v>7.4887685298239026E-2</v>
      </c>
      <c r="U63" s="145">
        <v>9.5150384411114453E-2</v>
      </c>
      <c r="V63" s="145">
        <v>0.11471982121903138</v>
      </c>
      <c r="W63" s="419"/>
      <c r="X63" s="288"/>
      <c r="Y63" s="288"/>
      <c r="Z63" s="288"/>
      <c r="AA63" s="288"/>
      <c r="AB63" s="288"/>
      <c r="AC63" s="288"/>
    </row>
    <row r="64" spans="1:30" ht="16.5" x14ac:dyDescent="0.25">
      <c r="A64" s="143" t="s">
        <v>283</v>
      </c>
      <c r="B64" s="144">
        <v>2</v>
      </c>
      <c r="C64" s="145">
        <v>0.19556315253204806</v>
      </c>
      <c r="D64" s="145">
        <v>0</v>
      </c>
      <c r="E64" s="145">
        <v>0.94482984588372299</v>
      </c>
      <c r="F64" s="145">
        <v>5.2768645734455744</v>
      </c>
      <c r="G64" s="145">
        <v>12.532148994028045</v>
      </c>
      <c r="H64" s="419"/>
      <c r="I64" s="288"/>
      <c r="J64" s="288"/>
      <c r="K64" s="288"/>
      <c r="L64" s="288"/>
      <c r="M64" s="288"/>
      <c r="N64" s="288"/>
      <c r="P64" s="143" t="s">
        <v>283</v>
      </c>
      <c r="Q64" s="144">
        <v>2</v>
      </c>
      <c r="R64" s="145">
        <v>8.5779828217385119E-3</v>
      </c>
      <c r="S64" s="145">
        <v>2.1929502644208426E-2</v>
      </c>
      <c r="T64" s="145">
        <v>6.9695737242029335E-2</v>
      </c>
      <c r="U64" s="145">
        <v>0.11724903962703208</v>
      </c>
      <c r="V64" s="145">
        <v>0.16059166988978368</v>
      </c>
      <c r="W64" s="419"/>
      <c r="X64" s="288"/>
      <c r="Y64" s="288"/>
      <c r="Z64" s="288"/>
      <c r="AA64" s="288"/>
      <c r="AB64" s="288"/>
      <c r="AC64" s="288"/>
    </row>
    <row r="65" spans="1:29" ht="16.5" x14ac:dyDescent="0.25">
      <c r="A65" s="143" t="s">
        <v>284</v>
      </c>
      <c r="B65" s="144">
        <v>3</v>
      </c>
      <c r="C65" s="145">
        <v>0.26169860907716441</v>
      </c>
      <c r="D65" s="145">
        <v>0</v>
      </c>
      <c r="E65" s="145">
        <v>3.5778080624897335</v>
      </c>
      <c r="F65" s="145">
        <v>9.6451563828649984</v>
      </c>
      <c r="G65" s="145">
        <v>14.590412728416599</v>
      </c>
      <c r="H65" s="419"/>
      <c r="I65" s="290"/>
      <c r="J65" s="290"/>
      <c r="K65" s="288"/>
      <c r="L65" s="288"/>
      <c r="M65" s="288"/>
      <c r="N65" s="288"/>
      <c r="P65" s="143" t="s">
        <v>284</v>
      </c>
      <c r="Q65" s="144">
        <v>3</v>
      </c>
      <c r="R65" s="145">
        <v>4.448571488277988E-2</v>
      </c>
      <c r="S65" s="145">
        <v>0.10434621736617672</v>
      </c>
      <c r="T65" s="145">
        <v>0.23807919108932599</v>
      </c>
      <c r="U65" s="145">
        <v>0.41059648112326125</v>
      </c>
      <c r="V65" s="145">
        <v>0.70174671966680413</v>
      </c>
      <c r="W65" s="419"/>
      <c r="X65" s="290"/>
      <c r="Y65" s="290"/>
      <c r="Z65" s="288"/>
      <c r="AA65" s="288"/>
      <c r="AB65" s="288"/>
      <c r="AC65" s="288"/>
    </row>
    <row r="66" spans="1:29" ht="16.5" x14ac:dyDescent="0.25">
      <c r="A66" s="143" t="s">
        <v>285</v>
      </c>
      <c r="B66" s="144">
        <v>4</v>
      </c>
      <c r="C66" s="145">
        <v>0.36840019205112673</v>
      </c>
      <c r="D66" s="145">
        <v>0</v>
      </c>
      <c r="E66" s="145">
        <v>3.9330713054903401</v>
      </c>
      <c r="F66" s="145">
        <v>12.307426366775193</v>
      </c>
      <c r="G66" s="145">
        <v>21.623672777427124</v>
      </c>
      <c r="H66" s="419"/>
      <c r="I66" s="290"/>
      <c r="J66" s="290"/>
      <c r="K66" s="288"/>
      <c r="L66" s="288"/>
      <c r="M66" s="288"/>
      <c r="N66" s="288"/>
      <c r="P66" s="143" t="s">
        <v>285</v>
      </c>
      <c r="Q66" s="144">
        <v>4</v>
      </c>
      <c r="R66" s="145">
        <v>3.2425510997571072E-2</v>
      </c>
      <c r="S66" s="145">
        <v>0.11505522019874473</v>
      </c>
      <c r="T66" s="145">
        <v>0.24925524444582403</v>
      </c>
      <c r="U66" s="145">
        <v>0.37369890331370509</v>
      </c>
      <c r="V66" s="145">
        <v>0.50654922587451479</v>
      </c>
      <c r="W66" s="419"/>
      <c r="X66" s="290"/>
      <c r="Y66" s="290"/>
      <c r="Z66" s="288"/>
      <c r="AA66" s="288"/>
      <c r="AB66" s="288"/>
      <c r="AC66" s="288"/>
    </row>
    <row r="67" spans="1:29" ht="16.5" x14ac:dyDescent="0.25">
      <c r="A67" s="143" t="s">
        <v>286</v>
      </c>
      <c r="B67" s="144">
        <v>5</v>
      </c>
      <c r="C67" s="145">
        <v>0.35613347205325874</v>
      </c>
      <c r="D67" s="145">
        <v>4.8769250246882834E-5</v>
      </c>
      <c r="E67" s="145">
        <v>1.2667508343857139</v>
      </c>
      <c r="F67" s="145">
        <v>7.9983271304850927</v>
      </c>
      <c r="G67" s="145">
        <v>30.13661929159532</v>
      </c>
      <c r="H67" s="419"/>
      <c r="I67" s="288"/>
      <c r="J67" s="288"/>
      <c r="K67" s="288"/>
      <c r="L67" s="288"/>
      <c r="M67" s="288"/>
      <c r="N67" s="288"/>
      <c r="P67" s="143" t="s">
        <v>286</v>
      </c>
      <c r="Q67" s="144">
        <v>5</v>
      </c>
      <c r="R67" s="145">
        <v>3.7571129544430896E-3</v>
      </c>
      <c r="S67" s="145">
        <v>1.2890022613206046E-2</v>
      </c>
      <c r="T67" s="145">
        <v>4.493028343535227E-2</v>
      </c>
      <c r="U67" s="145">
        <v>7.217799331912142E-2</v>
      </c>
      <c r="V67" s="145">
        <v>8.8083377949048136E-2</v>
      </c>
      <c r="W67" s="419"/>
      <c r="X67" s="288"/>
      <c r="Y67" s="288"/>
      <c r="Z67" s="288"/>
      <c r="AA67" s="288"/>
      <c r="AB67" s="288"/>
      <c r="AC67" s="288"/>
    </row>
    <row r="68" spans="1:29" ht="16.5" x14ac:dyDescent="0.25">
      <c r="A68" s="143" t="s">
        <v>287</v>
      </c>
      <c r="B68" s="144">
        <v>6</v>
      </c>
      <c r="C68" s="145">
        <v>0.44778186192629338</v>
      </c>
      <c r="D68" s="145">
        <v>0.42868965571935153</v>
      </c>
      <c r="E68" s="145">
        <v>4.0749001108412628</v>
      </c>
      <c r="F68" s="145">
        <v>13.295193593069005</v>
      </c>
      <c r="G68" s="145">
        <v>25.671204785570641</v>
      </c>
      <c r="H68" s="419"/>
      <c r="I68" s="288"/>
      <c r="J68" s="288"/>
      <c r="K68" s="288"/>
      <c r="L68" s="288"/>
      <c r="M68" s="288"/>
      <c r="N68" s="288"/>
      <c r="P68" s="143" t="s">
        <v>287</v>
      </c>
      <c r="Q68" s="144">
        <v>6</v>
      </c>
      <c r="R68" s="145">
        <v>3.0217437296354867E-2</v>
      </c>
      <c r="S68" s="145">
        <v>7.9838915665699117E-2</v>
      </c>
      <c r="T68" s="145">
        <v>0.16546198334756096</v>
      </c>
      <c r="U68" s="145">
        <v>0.23944203705403685</v>
      </c>
      <c r="V68" s="145">
        <v>0.31047858434930131</v>
      </c>
      <c r="W68" s="419"/>
      <c r="X68" s="288"/>
      <c r="Y68" s="288"/>
      <c r="Z68" s="288"/>
      <c r="AA68" s="288"/>
      <c r="AB68" s="288"/>
      <c r="AC68" s="288"/>
    </row>
    <row r="69" spans="1:29" ht="16.5" x14ac:dyDescent="0.25">
      <c r="A69" s="143" t="s">
        <v>288</v>
      </c>
      <c r="B69" s="144">
        <v>7</v>
      </c>
      <c r="C69" s="145">
        <v>0.34331512157371968</v>
      </c>
      <c r="D69" s="145">
        <v>0</v>
      </c>
      <c r="E69" s="145">
        <v>2.3740768973021025</v>
      </c>
      <c r="F69" s="145">
        <v>10.464024737970865</v>
      </c>
      <c r="G69" s="145">
        <v>23.269671265326831</v>
      </c>
      <c r="H69" s="419"/>
      <c r="I69" s="288"/>
      <c r="J69" s="288"/>
      <c r="K69" s="288"/>
      <c r="L69" s="288"/>
      <c r="M69" s="288"/>
      <c r="N69" s="288"/>
      <c r="P69" s="143" t="s">
        <v>288</v>
      </c>
      <c r="Q69" s="144">
        <v>7</v>
      </c>
      <c r="R69" s="145">
        <v>1.0975082791312193E-2</v>
      </c>
      <c r="S69" s="145">
        <v>3.7302979627838892E-2</v>
      </c>
      <c r="T69" s="145">
        <v>6.2415146036461353E-2</v>
      </c>
      <c r="U69" s="145">
        <v>8.4849572151950395E-2</v>
      </c>
      <c r="V69" s="145">
        <v>9.8930240026753005E-2</v>
      </c>
      <c r="W69" s="419"/>
      <c r="X69" s="288"/>
      <c r="Y69" s="288"/>
      <c r="Z69" s="288"/>
      <c r="AA69" s="288"/>
      <c r="AB69" s="288"/>
      <c r="AC69" s="288"/>
    </row>
    <row r="70" spans="1:29" ht="16.5" x14ac:dyDescent="0.25">
      <c r="A70" s="143" t="s">
        <v>289</v>
      </c>
      <c r="B70" s="144">
        <v>8</v>
      </c>
      <c r="C70" s="145">
        <v>0.47067836607736735</v>
      </c>
      <c r="D70" s="145">
        <v>0.54382784311863552</v>
      </c>
      <c r="E70" s="145">
        <v>6.3265718867249694</v>
      </c>
      <c r="F70" s="145">
        <v>15.270684251468003</v>
      </c>
      <c r="G70" s="145">
        <v>23.429332414086069</v>
      </c>
      <c r="H70" s="419"/>
      <c r="I70" s="288"/>
      <c r="J70" s="288"/>
      <c r="K70" s="288"/>
      <c r="L70" s="288"/>
      <c r="M70" s="288"/>
      <c r="N70" s="288"/>
      <c r="P70" s="143" t="s">
        <v>289</v>
      </c>
      <c r="Q70" s="144">
        <v>8</v>
      </c>
      <c r="R70" s="145">
        <v>3.8434490393433125E-3</v>
      </c>
      <c r="S70" s="145">
        <v>1.2823533464467508E-2</v>
      </c>
      <c r="T70" s="145">
        <v>3.1302420495664791E-2</v>
      </c>
      <c r="U70" s="145">
        <v>5.1452293222233741E-2</v>
      </c>
      <c r="V70" s="145">
        <v>7.6395664627201196E-2</v>
      </c>
      <c r="W70" s="419"/>
      <c r="X70" s="288"/>
      <c r="Y70" s="288"/>
      <c r="Z70" s="288"/>
      <c r="AA70" s="288"/>
      <c r="AB70" s="288"/>
      <c r="AC70" s="288"/>
    </row>
    <row r="71" spans="1:29" ht="16.5" x14ac:dyDescent="0.25">
      <c r="A71" s="143" t="s">
        <v>290</v>
      </c>
      <c r="B71" s="144">
        <v>9</v>
      </c>
      <c r="C71" s="145">
        <v>0.53558978025616277</v>
      </c>
      <c r="D71" s="145">
        <v>1.5500867260579447</v>
      </c>
      <c r="E71" s="145">
        <v>6.1604687311467989</v>
      </c>
      <c r="F71" s="145">
        <v>11.955566073258776</v>
      </c>
      <c r="G71" s="145">
        <v>23.298757602784512</v>
      </c>
      <c r="H71" s="419"/>
      <c r="I71" s="288"/>
      <c r="J71" s="288"/>
      <c r="K71" s="288"/>
      <c r="L71" s="288"/>
      <c r="M71" s="288"/>
      <c r="N71" s="288"/>
      <c r="P71" s="143" t="s">
        <v>290</v>
      </c>
      <c r="Q71" s="144">
        <v>9</v>
      </c>
      <c r="R71" s="145">
        <v>3.1972021892774101E-2</v>
      </c>
      <c r="S71" s="145">
        <v>7.8099551044908316E-2</v>
      </c>
      <c r="T71" s="145">
        <v>0.14835621768941276</v>
      </c>
      <c r="U71" s="145">
        <v>0.22756944775818749</v>
      </c>
      <c r="V71" s="145">
        <v>0.38139772911718245</v>
      </c>
      <c r="W71" s="419"/>
      <c r="X71" s="288"/>
      <c r="Y71" s="288"/>
      <c r="Z71" s="288"/>
      <c r="AA71" s="288"/>
      <c r="AB71" s="288"/>
      <c r="AC71" s="288"/>
    </row>
    <row r="72" spans="1:29" ht="16.5" x14ac:dyDescent="0.25">
      <c r="A72" s="143" t="s">
        <v>291</v>
      </c>
      <c r="B72" s="144">
        <v>10</v>
      </c>
      <c r="C72" s="145">
        <v>0.31260278336643282</v>
      </c>
      <c r="D72" s="145">
        <v>1.0438637031494657</v>
      </c>
      <c r="E72" s="145">
        <v>3.9968215400167693</v>
      </c>
      <c r="F72" s="145">
        <v>6.6218113864668222</v>
      </c>
      <c r="G72" s="145">
        <v>9.3675484566159035</v>
      </c>
      <c r="H72" s="419"/>
      <c r="I72" s="288"/>
      <c r="J72" s="288"/>
      <c r="K72" s="288"/>
      <c r="L72" s="288"/>
      <c r="M72" s="288"/>
      <c r="N72" s="288"/>
      <c r="P72" s="143" t="s">
        <v>291</v>
      </c>
      <c r="Q72" s="144">
        <v>10</v>
      </c>
      <c r="R72" s="145">
        <v>5.9754859593072779E-2</v>
      </c>
      <c r="S72" s="145">
        <v>0.12162040196101268</v>
      </c>
      <c r="T72" s="145">
        <v>0.22603683765430907</v>
      </c>
      <c r="U72" s="145">
        <v>0.31323359634568826</v>
      </c>
      <c r="V72" s="145">
        <v>0.39759946956621051</v>
      </c>
      <c r="W72" s="419"/>
      <c r="X72" s="288"/>
      <c r="Y72" s="288"/>
      <c r="Z72" s="288"/>
      <c r="AA72" s="288"/>
      <c r="AB72" s="288"/>
      <c r="AC72" s="288"/>
    </row>
    <row r="73" spans="1:29" ht="16.5" x14ac:dyDescent="0.25">
      <c r="A73" s="143" t="s">
        <v>292</v>
      </c>
      <c r="B73" s="144">
        <v>11</v>
      </c>
      <c r="C73" s="145">
        <v>1.3483058315233614</v>
      </c>
      <c r="D73" s="145">
        <v>7.6550673942846261</v>
      </c>
      <c r="E73" s="145">
        <v>15.697947129906503</v>
      </c>
      <c r="F73" s="145">
        <v>20.374100265785174</v>
      </c>
      <c r="G73" s="145">
        <v>24.754003429477361</v>
      </c>
      <c r="H73" s="419"/>
      <c r="I73" s="288"/>
      <c r="J73" s="288"/>
      <c r="K73" s="288"/>
      <c r="L73" s="288"/>
      <c r="M73" s="288"/>
      <c r="N73" s="288"/>
      <c r="P73" s="143" t="s">
        <v>292</v>
      </c>
      <c r="Q73" s="144">
        <v>11</v>
      </c>
      <c r="R73" s="145">
        <v>0.13848132330756435</v>
      </c>
      <c r="S73" s="145">
        <v>0.25165832058642212</v>
      </c>
      <c r="T73" s="145">
        <v>0.43682613980916107</v>
      </c>
      <c r="U73" s="145">
        <v>0.5931931940102364</v>
      </c>
      <c r="V73" s="145">
        <v>0.73719820853706419</v>
      </c>
      <c r="W73" s="419"/>
      <c r="X73" s="288"/>
      <c r="Y73" s="288"/>
      <c r="Z73" s="288"/>
      <c r="AA73" s="288"/>
      <c r="AB73" s="288"/>
      <c r="AC73" s="288"/>
    </row>
    <row r="74" spans="1:29" ht="16.5" x14ac:dyDescent="0.25">
      <c r="A74" s="143" t="s">
        <v>293</v>
      </c>
      <c r="B74" s="144">
        <v>12</v>
      </c>
      <c r="C74" s="145">
        <v>0.10648454002895556</v>
      </c>
      <c r="D74" s="145">
        <v>0.27673634247627865</v>
      </c>
      <c r="E74" s="145">
        <v>1.2969849003303719</v>
      </c>
      <c r="F74" s="145">
        <v>2.8527288114282503</v>
      </c>
      <c r="G74" s="145">
        <v>4.3520801237715734</v>
      </c>
      <c r="H74" s="419"/>
      <c r="I74" s="288"/>
      <c r="J74" s="288"/>
      <c r="K74" s="288"/>
      <c r="L74" s="288"/>
      <c r="M74" s="288"/>
      <c r="N74" s="288"/>
      <c r="P74" s="143" t="s">
        <v>293</v>
      </c>
      <c r="Q74" s="144">
        <v>12</v>
      </c>
      <c r="R74" s="145">
        <v>0.18246364305298707</v>
      </c>
      <c r="S74" s="145">
        <v>0.44410149763747003</v>
      </c>
      <c r="T74" s="145">
        <v>0.93247205863651472</v>
      </c>
      <c r="U74" s="145">
        <v>1.6197524619113899</v>
      </c>
      <c r="V74" s="145">
        <v>2.8103716804933043</v>
      </c>
      <c r="W74" s="419"/>
      <c r="X74" s="288"/>
      <c r="Y74" s="288"/>
      <c r="Z74" s="288"/>
      <c r="AA74" s="288"/>
      <c r="AB74" s="288"/>
      <c r="AC74" s="288"/>
    </row>
    <row r="75" spans="1:29" ht="16.5" x14ac:dyDescent="0.25">
      <c r="A75" s="146" t="s">
        <v>294</v>
      </c>
      <c r="B75" s="147">
        <v>13</v>
      </c>
      <c r="C75" s="148">
        <v>0.10648454002895556</v>
      </c>
      <c r="D75" s="148">
        <v>0</v>
      </c>
      <c r="E75" s="148">
        <v>0.99274530787541204</v>
      </c>
      <c r="F75" s="148">
        <v>2.8527288114282503</v>
      </c>
      <c r="G75" s="148">
        <v>4.3520801237715734</v>
      </c>
      <c r="H75" s="419"/>
      <c r="I75" s="288"/>
      <c r="J75" s="288"/>
      <c r="K75" s="288"/>
      <c r="L75" s="288"/>
      <c r="M75" s="288"/>
      <c r="N75" s="288"/>
      <c r="P75" s="146" t="s">
        <v>294</v>
      </c>
      <c r="Q75" s="147">
        <v>13</v>
      </c>
      <c r="R75" s="148">
        <v>3.7571129544430896E-3</v>
      </c>
      <c r="S75" s="148">
        <v>3.5392105861556198E-3</v>
      </c>
      <c r="T75" s="148">
        <v>3.1388756580565016E-2</v>
      </c>
      <c r="U75" s="148">
        <v>5.1538629307133967E-2</v>
      </c>
      <c r="V75" s="148">
        <v>7.6482000712101428E-2</v>
      </c>
      <c r="W75" s="419"/>
      <c r="X75" s="288"/>
      <c r="Y75" s="288"/>
      <c r="Z75" s="288"/>
      <c r="AA75" s="288"/>
      <c r="AB75" s="288"/>
      <c r="AC75" s="288"/>
    </row>
    <row r="76" spans="1:29" ht="16.5" x14ac:dyDescent="0.25">
      <c r="A76" s="143" t="s">
        <v>295</v>
      </c>
      <c r="B76" s="144">
        <v>14</v>
      </c>
      <c r="C76" s="145">
        <v>0.33676813112242726</v>
      </c>
      <c r="D76" s="145">
        <v>0.95621458810741067</v>
      </c>
      <c r="E76" s="145">
        <v>3.164311242954581</v>
      </c>
      <c r="F76" s="145">
        <v>6.124515456655554</v>
      </c>
      <c r="G76" s="145">
        <v>9.1479001785838054</v>
      </c>
      <c r="H76" s="419"/>
      <c r="I76" s="288"/>
      <c r="J76" s="288"/>
      <c r="K76" s="288"/>
      <c r="L76" s="288"/>
      <c r="M76" s="288"/>
      <c r="N76" s="288"/>
      <c r="P76" s="143" t="s">
        <v>295</v>
      </c>
      <c r="Q76" s="144">
        <v>14</v>
      </c>
      <c r="R76" s="145">
        <v>2.8128478594667244E-2</v>
      </c>
      <c r="S76" s="145">
        <v>2.9308886002874908E-2</v>
      </c>
      <c r="T76" s="145">
        <v>5.6786153560239708E-2</v>
      </c>
      <c r="U76" s="145">
        <v>8.1318179266778215E-2</v>
      </c>
      <c r="V76" s="145">
        <v>0.10687009760980959</v>
      </c>
      <c r="W76" s="419"/>
      <c r="X76" s="288"/>
      <c r="Y76" s="288"/>
      <c r="Z76" s="288"/>
      <c r="AA76" s="288"/>
      <c r="AB76" s="288"/>
      <c r="AC76" s="288"/>
    </row>
    <row r="77" spans="1:29" s="288" customFormat="1" x14ac:dyDescent="0.25">
      <c r="A77" s="291"/>
      <c r="B77" s="292"/>
      <c r="C77" s="293"/>
      <c r="D77" s="293"/>
      <c r="E77" s="293"/>
      <c r="F77" s="293"/>
      <c r="G77" s="293"/>
      <c r="P77" s="291"/>
      <c r="Q77" s="292"/>
      <c r="R77" s="293"/>
      <c r="S77" s="293"/>
      <c r="T77" s="293"/>
      <c r="U77" s="293"/>
      <c r="V77" s="293"/>
    </row>
    <row r="78" spans="1:29" ht="33" x14ac:dyDescent="0.25">
      <c r="A78" s="317" t="s">
        <v>301</v>
      </c>
      <c r="B78" s="318" t="s">
        <v>302</v>
      </c>
      <c r="C78" s="318" t="s">
        <v>303</v>
      </c>
      <c r="D78" s="318" t="s">
        <v>304</v>
      </c>
      <c r="E78" s="318" t="s">
        <v>305</v>
      </c>
      <c r="F78" s="318" t="s">
        <v>306</v>
      </c>
      <c r="G78" s="318" t="s">
        <v>307</v>
      </c>
      <c r="H78" s="318" t="s">
        <v>308</v>
      </c>
      <c r="I78" s="288"/>
      <c r="J78" s="288"/>
      <c r="K78" s="288"/>
      <c r="L78" s="288"/>
      <c r="M78" s="288"/>
      <c r="N78" s="288"/>
      <c r="P78" s="317" t="s">
        <v>301</v>
      </c>
      <c r="Q78" s="318" t="s">
        <v>302</v>
      </c>
      <c r="R78" s="318" t="s">
        <v>303</v>
      </c>
      <c r="S78" s="318" t="s">
        <v>304</v>
      </c>
      <c r="T78" s="318" t="s">
        <v>305</v>
      </c>
      <c r="U78" s="318" t="s">
        <v>306</v>
      </c>
      <c r="V78" s="318" t="s">
        <v>307</v>
      </c>
      <c r="W78" s="318" t="s">
        <v>308</v>
      </c>
      <c r="X78" s="327"/>
      <c r="Y78" s="288"/>
      <c r="Z78" s="288"/>
      <c r="AA78" s="288"/>
      <c r="AB78" s="288"/>
      <c r="AC78" s="288"/>
    </row>
    <row r="79" spans="1:29" ht="20.100000000000001" customHeight="1" x14ac:dyDescent="0.25">
      <c r="A79" s="169" t="s">
        <v>313</v>
      </c>
      <c r="B79" s="324">
        <v>0.61099999999999999</v>
      </c>
      <c r="C79" s="324">
        <v>0.60899999999999999</v>
      </c>
      <c r="D79" s="324">
        <v>0.4857086652993482</v>
      </c>
      <c r="E79" s="324">
        <v>0.83899999999999997</v>
      </c>
      <c r="F79" s="324">
        <v>0.46600000000000003</v>
      </c>
      <c r="G79" s="324">
        <v>0.54569044607869321</v>
      </c>
      <c r="H79" s="324">
        <v>0.55762437633080653</v>
      </c>
      <c r="I79" s="288"/>
      <c r="J79" s="288"/>
      <c r="K79" s="288"/>
      <c r="L79" s="288"/>
      <c r="M79" s="288"/>
      <c r="N79" s="288"/>
      <c r="P79" s="149" t="s">
        <v>309</v>
      </c>
      <c r="Q79" s="324">
        <v>0.4154725730961068</v>
      </c>
      <c r="R79" s="324">
        <v>0.50624452167017253</v>
      </c>
      <c r="S79" s="324">
        <v>0.6093216877041524</v>
      </c>
      <c r="T79" s="324">
        <v>0.52364419155077124</v>
      </c>
      <c r="U79" s="324">
        <v>0.45931697683689943</v>
      </c>
      <c r="V79" s="324">
        <v>0.40388345106035978</v>
      </c>
      <c r="W79" s="324">
        <v>0.41033545608236699</v>
      </c>
      <c r="X79" s="327"/>
      <c r="Y79" s="288"/>
      <c r="Z79" s="288"/>
      <c r="AA79" s="288"/>
      <c r="AB79" s="288"/>
      <c r="AC79" s="288"/>
    </row>
    <row r="80" spans="1:29" ht="20.100000000000001" customHeight="1" x14ac:dyDescent="0.25">
      <c r="A80" s="325" t="s">
        <v>425</v>
      </c>
      <c r="B80" s="535">
        <v>0.03</v>
      </c>
      <c r="C80" s="326"/>
      <c r="D80" s="293"/>
      <c r="E80" s="293"/>
      <c r="F80" s="293"/>
      <c r="G80" s="293"/>
      <c r="H80" s="327"/>
      <c r="I80" s="288"/>
      <c r="J80" s="288"/>
      <c r="K80" s="288"/>
      <c r="L80" s="288"/>
      <c r="M80" s="288"/>
      <c r="N80" s="288"/>
      <c r="P80" s="325" t="s">
        <v>312</v>
      </c>
      <c r="Q80" s="535">
        <v>0.03</v>
      </c>
      <c r="R80" s="337"/>
      <c r="S80" s="293"/>
      <c r="T80" s="293"/>
      <c r="U80" s="293"/>
      <c r="V80" s="293"/>
      <c r="W80" s="327"/>
      <c r="X80" s="327"/>
      <c r="Y80" s="288"/>
      <c r="Z80" s="288"/>
      <c r="AA80" s="288"/>
      <c r="AB80" s="288"/>
      <c r="AC80" s="288"/>
    </row>
    <row r="81" spans="1:29" x14ac:dyDescent="0.25">
      <c r="A81" s="328"/>
      <c r="B81" s="329"/>
      <c r="C81" s="293"/>
      <c r="D81" s="293"/>
      <c r="E81" s="293"/>
      <c r="F81" s="293"/>
      <c r="G81" s="293"/>
      <c r="H81" s="327"/>
      <c r="I81" s="288"/>
      <c r="J81" s="288"/>
      <c r="K81" s="288"/>
      <c r="L81" s="288"/>
      <c r="M81" s="288"/>
      <c r="N81" s="288"/>
      <c r="P81" s="328"/>
      <c r="Q81" s="329"/>
      <c r="R81" s="293"/>
      <c r="S81" s="293"/>
      <c r="T81" s="293"/>
      <c r="U81" s="293"/>
      <c r="V81" s="293"/>
      <c r="W81" s="327"/>
      <c r="X81" s="327"/>
      <c r="Y81" s="288"/>
      <c r="Z81" s="288"/>
      <c r="AA81" s="288"/>
      <c r="AB81" s="288"/>
      <c r="AC81" s="288"/>
    </row>
    <row r="82" spans="1:29" x14ac:dyDescent="0.25">
      <c r="A82" s="327"/>
      <c r="B82" s="327"/>
      <c r="C82" s="327"/>
      <c r="D82" s="327"/>
      <c r="E82" s="327"/>
      <c r="F82" s="327"/>
      <c r="G82" s="327"/>
      <c r="H82" s="327"/>
      <c r="I82" s="288"/>
      <c r="J82" s="288"/>
      <c r="K82" s="288"/>
      <c r="L82" s="288"/>
      <c r="M82" s="288"/>
      <c r="N82" s="288"/>
      <c r="P82" s="327"/>
      <c r="Q82" s="327"/>
      <c r="R82" s="327"/>
      <c r="S82" s="327"/>
      <c r="T82" s="327"/>
      <c r="U82" s="327"/>
      <c r="V82" s="327"/>
      <c r="W82" s="327"/>
      <c r="X82" s="327"/>
      <c r="Y82" s="288"/>
      <c r="Z82" s="288"/>
      <c r="AA82" s="288"/>
      <c r="AB82" s="288"/>
      <c r="AC82" s="288"/>
    </row>
    <row r="83" spans="1:29" ht="16.5" x14ac:dyDescent="0.25">
      <c r="A83" s="656" t="s">
        <v>426</v>
      </c>
      <c r="B83" s="656"/>
      <c r="C83" s="656"/>
      <c r="D83" s="656"/>
      <c r="E83" s="656"/>
      <c r="F83" s="656"/>
      <c r="G83" s="327"/>
      <c r="H83" s="327"/>
      <c r="I83" s="288"/>
      <c r="J83" s="288"/>
      <c r="K83" s="288"/>
      <c r="L83" s="288"/>
      <c r="M83" s="288"/>
      <c r="N83" s="288"/>
      <c r="P83" s="656" t="s">
        <v>434</v>
      </c>
      <c r="Q83" s="656"/>
      <c r="R83" s="656"/>
      <c r="S83" s="656"/>
      <c r="T83" s="656"/>
      <c r="U83" s="656"/>
      <c r="V83" s="327"/>
      <c r="W83" s="327"/>
      <c r="X83" s="327"/>
      <c r="Y83" s="288"/>
      <c r="Z83" s="288"/>
      <c r="AA83" s="288"/>
      <c r="AB83" s="288"/>
      <c r="AC83" s="288"/>
    </row>
    <row r="84" spans="1:29" ht="16.5" customHeight="1" x14ac:dyDescent="0.25">
      <c r="A84" s="652" t="s">
        <v>427</v>
      </c>
      <c r="B84" s="652" t="s">
        <v>428</v>
      </c>
      <c r="C84" s="649" t="s">
        <v>631</v>
      </c>
      <c r="D84" s="650"/>
      <c r="E84" s="650"/>
      <c r="F84" s="651"/>
      <c r="G84" s="330"/>
      <c r="H84" s="330"/>
      <c r="I84" s="290"/>
      <c r="J84" s="290"/>
      <c r="K84" s="290"/>
      <c r="L84" s="290"/>
      <c r="M84" s="290"/>
      <c r="N84" s="290"/>
      <c r="P84" s="652" t="s">
        <v>427</v>
      </c>
      <c r="Q84" s="654" t="s">
        <v>428</v>
      </c>
      <c r="R84" s="649" t="s">
        <v>631</v>
      </c>
      <c r="S84" s="650"/>
      <c r="T84" s="650"/>
      <c r="U84" s="651"/>
      <c r="V84" s="330"/>
      <c r="W84" s="330"/>
      <c r="X84" s="330"/>
      <c r="Y84" s="288"/>
      <c r="Z84" s="288"/>
      <c r="AA84" s="288"/>
      <c r="AB84" s="288"/>
      <c r="AC84" s="288"/>
    </row>
    <row r="85" spans="1:29" ht="42" customHeight="1" x14ac:dyDescent="0.25">
      <c r="A85" s="653"/>
      <c r="B85" s="653"/>
      <c r="C85" s="331" t="s">
        <v>429</v>
      </c>
      <c r="D85" s="331" t="s">
        <v>430</v>
      </c>
      <c r="E85" s="331" t="s">
        <v>431</v>
      </c>
      <c r="F85" s="331" t="s">
        <v>432</v>
      </c>
      <c r="G85" s="330"/>
      <c r="H85" s="330"/>
      <c r="I85" s="290"/>
      <c r="J85" s="290"/>
      <c r="K85" s="290"/>
      <c r="L85" s="290"/>
      <c r="M85" s="290"/>
      <c r="N85" s="290"/>
      <c r="P85" s="653"/>
      <c r="Q85" s="655"/>
      <c r="R85" s="338" t="s">
        <v>429</v>
      </c>
      <c r="S85" s="338" t="s">
        <v>430</v>
      </c>
      <c r="T85" s="338" t="s">
        <v>431</v>
      </c>
      <c r="U85" s="338" t="s">
        <v>432</v>
      </c>
      <c r="V85" s="330"/>
      <c r="W85" s="330"/>
      <c r="X85" s="330"/>
      <c r="Y85" s="288"/>
      <c r="Z85" s="288"/>
      <c r="AA85" s="288"/>
      <c r="AB85" s="288"/>
      <c r="AC85" s="288"/>
    </row>
    <row r="86" spans="1:29" ht="20.100000000000001" customHeight="1" x14ac:dyDescent="0.25">
      <c r="A86" s="332" t="s">
        <v>433</v>
      </c>
      <c r="B86" s="333">
        <v>3.150684931506849E-3</v>
      </c>
      <c r="C86" s="447">
        <v>0</v>
      </c>
      <c r="D86" s="333">
        <v>4.1095890410958961E-4</v>
      </c>
      <c r="E86" s="333">
        <v>2.7671232876712328E-2</v>
      </c>
      <c r="F86" s="333">
        <v>0.1336986301369863</v>
      </c>
      <c r="G86" s="294"/>
      <c r="H86" s="294"/>
      <c r="I86" s="294"/>
      <c r="J86" s="294"/>
      <c r="K86" s="294"/>
      <c r="L86" s="294"/>
      <c r="M86" s="294"/>
      <c r="N86" s="294"/>
      <c r="P86" s="332" t="s">
        <v>433</v>
      </c>
      <c r="Q86" s="333">
        <v>2.054794520547945E-3</v>
      </c>
      <c r="R86" s="333">
        <v>4.7945205479452066E-3</v>
      </c>
      <c r="S86" s="333">
        <v>9.3150684931506845E-3</v>
      </c>
      <c r="T86" s="333">
        <v>1.3424657534246574E-2</v>
      </c>
      <c r="U86" s="333">
        <v>1.7260273972602738E-2</v>
      </c>
      <c r="V86" s="294"/>
      <c r="W86" s="294"/>
      <c r="X86" s="294"/>
      <c r="Y86" s="288"/>
      <c r="Z86" s="288"/>
      <c r="AA86" s="288"/>
      <c r="AB86" s="288"/>
      <c r="AC86" s="288"/>
    </row>
    <row r="87" spans="1:29" s="288" customFormat="1" ht="20.100000000000001" customHeight="1" x14ac:dyDescent="0.25">
      <c r="A87" s="268"/>
      <c r="B87" s="268"/>
      <c r="C87" s="268"/>
      <c r="D87" s="268"/>
      <c r="E87" s="327"/>
      <c r="F87" s="327"/>
      <c r="G87" s="327"/>
      <c r="H87" s="327"/>
      <c r="P87" s="268"/>
      <c r="Q87" s="268"/>
      <c r="R87" s="268"/>
      <c r="S87" s="268"/>
      <c r="T87" s="327"/>
      <c r="U87" s="327"/>
      <c r="V87" s="327"/>
      <c r="W87" s="327"/>
      <c r="X87" s="327"/>
    </row>
    <row r="88" spans="1:29" ht="20.100000000000001" customHeight="1" x14ac:dyDescent="0.25">
      <c r="A88" s="331" t="s">
        <v>427</v>
      </c>
      <c r="B88" s="334" t="s">
        <v>314</v>
      </c>
      <c r="C88" s="335"/>
      <c r="D88" s="268"/>
      <c r="E88" s="327"/>
      <c r="F88" s="327"/>
      <c r="G88" s="327"/>
      <c r="H88" s="327"/>
      <c r="I88" s="288"/>
      <c r="J88" s="288"/>
      <c r="K88" s="288"/>
      <c r="L88" s="288"/>
      <c r="M88" s="288"/>
      <c r="N88" s="288"/>
      <c r="P88" s="331" t="s">
        <v>427</v>
      </c>
      <c r="Q88" s="334" t="s">
        <v>314</v>
      </c>
      <c r="R88" s="339"/>
      <c r="S88" s="268"/>
      <c r="T88" s="327"/>
      <c r="U88" s="327"/>
      <c r="V88" s="327"/>
      <c r="W88" s="327"/>
      <c r="X88" s="327"/>
      <c r="Y88" s="288"/>
      <c r="Z88" s="288"/>
      <c r="AA88" s="288"/>
      <c r="AB88" s="288"/>
      <c r="AC88" s="288"/>
    </row>
    <row r="89" spans="1:29" ht="20.100000000000001" customHeight="1" x14ac:dyDescent="0.25">
      <c r="A89" s="325" t="s">
        <v>425</v>
      </c>
      <c r="B89" s="535">
        <v>0.08</v>
      </c>
      <c r="C89" s="336"/>
      <c r="D89" s="327"/>
      <c r="E89" s="327"/>
      <c r="F89" s="327"/>
      <c r="G89" s="327"/>
      <c r="H89" s="327"/>
      <c r="I89" s="288"/>
      <c r="J89" s="288"/>
      <c r="K89" s="288"/>
      <c r="L89" s="288"/>
      <c r="M89" s="288"/>
      <c r="N89" s="288"/>
      <c r="P89" s="325" t="s">
        <v>312</v>
      </c>
      <c r="Q89" s="535">
        <v>0.08</v>
      </c>
      <c r="R89" s="340"/>
      <c r="S89" s="327"/>
      <c r="T89" s="327"/>
      <c r="U89" s="327"/>
      <c r="V89" s="327"/>
      <c r="W89" s="327"/>
      <c r="X89" s="327"/>
      <c r="Y89" s="288"/>
      <c r="Z89" s="288"/>
      <c r="AA89" s="288"/>
      <c r="AB89" s="288"/>
      <c r="AC89" s="288"/>
    </row>
    <row r="90" spans="1:29" x14ac:dyDescent="0.25">
      <c r="A90" s="288"/>
      <c r="B90" s="288"/>
      <c r="C90" s="288"/>
      <c r="D90" s="288"/>
      <c r="E90" s="288"/>
      <c r="F90" s="288"/>
      <c r="G90" s="288"/>
      <c r="H90" s="288"/>
      <c r="I90" s="288"/>
      <c r="J90" s="288"/>
      <c r="K90" s="288"/>
      <c r="L90" s="288"/>
      <c r="M90" s="288"/>
      <c r="N90" s="288"/>
      <c r="P90" s="288"/>
      <c r="Q90" s="288"/>
      <c r="R90" s="288"/>
      <c r="S90" s="288"/>
      <c r="T90" s="288"/>
      <c r="U90" s="288"/>
      <c r="V90" s="288"/>
      <c r="W90" s="288"/>
      <c r="X90" s="288"/>
      <c r="Y90" s="288"/>
      <c r="Z90" s="288"/>
      <c r="AA90" s="288"/>
      <c r="AB90" s="288"/>
      <c r="AC90" s="288"/>
    </row>
    <row r="91" spans="1:29" x14ac:dyDescent="0.25">
      <c r="A91" s="288"/>
      <c r="B91" s="288"/>
      <c r="C91" s="288"/>
      <c r="D91" s="288"/>
      <c r="E91" s="288"/>
      <c r="F91" s="288"/>
      <c r="G91" s="288"/>
      <c r="H91" s="288"/>
      <c r="I91" s="288"/>
      <c r="J91" s="288"/>
      <c r="K91" s="288"/>
      <c r="L91" s="288"/>
      <c r="M91" s="288"/>
      <c r="N91" s="288"/>
      <c r="P91" s="288"/>
      <c r="Q91" s="288"/>
      <c r="R91" s="288"/>
      <c r="S91" s="288"/>
      <c r="T91" s="288"/>
      <c r="U91" s="288"/>
      <c r="V91" s="288"/>
      <c r="W91" s="288"/>
      <c r="X91" s="288"/>
      <c r="Y91" s="288"/>
      <c r="Z91" s="288"/>
      <c r="AA91" s="288"/>
      <c r="AB91" s="288"/>
      <c r="AC91" s="288"/>
    </row>
    <row r="92" spans="1:29" x14ac:dyDescent="0.25">
      <c r="A92" s="288"/>
      <c r="B92" s="288"/>
      <c r="C92" s="288"/>
      <c r="D92" s="288"/>
      <c r="E92" s="288"/>
      <c r="F92" s="288"/>
      <c r="G92" s="288"/>
      <c r="H92" s="288"/>
      <c r="I92" s="288"/>
      <c r="J92" s="288"/>
      <c r="K92" s="288"/>
      <c r="L92" s="288"/>
      <c r="M92" s="288"/>
      <c r="N92" s="288"/>
      <c r="P92" s="288"/>
      <c r="Q92" s="288"/>
      <c r="R92" s="288"/>
      <c r="S92" s="288"/>
      <c r="T92" s="288"/>
      <c r="U92" s="288"/>
      <c r="V92" s="288"/>
      <c r="W92" s="288"/>
      <c r="X92" s="288"/>
      <c r="Y92" s="288"/>
      <c r="Z92" s="288"/>
      <c r="AA92" s="288"/>
      <c r="AB92" s="288"/>
      <c r="AC92" s="288"/>
    </row>
    <row r="93" spans="1:29" x14ac:dyDescent="0.25">
      <c r="A93" s="288"/>
      <c r="B93" s="288"/>
      <c r="C93" s="288"/>
      <c r="D93" s="288"/>
      <c r="E93" s="288"/>
      <c r="F93" s="288"/>
      <c r="G93" s="288"/>
      <c r="H93" s="288"/>
      <c r="I93" s="288"/>
      <c r="J93" s="288"/>
      <c r="K93" s="288"/>
      <c r="L93" s="288"/>
      <c r="M93" s="288"/>
      <c r="N93" s="288"/>
      <c r="P93" s="288"/>
      <c r="Q93" s="288"/>
      <c r="R93" s="288"/>
      <c r="S93" s="288"/>
      <c r="T93" s="288"/>
      <c r="U93" s="288"/>
      <c r="V93" s="288"/>
      <c r="W93" s="288"/>
      <c r="X93" s="288"/>
      <c r="Y93" s="288"/>
      <c r="Z93" s="288"/>
      <c r="AA93" s="288"/>
      <c r="AB93" s="288"/>
      <c r="AC93" s="288"/>
    </row>
    <row r="94" spans="1:29" x14ac:dyDescent="0.25">
      <c r="A94" s="288"/>
      <c r="B94" s="288"/>
      <c r="C94" s="288"/>
      <c r="D94" s="288"/>
      <c r="E94" s="288"/>
      <c r="F94" s="288"/>
      <c r="G94" s="288"/>
      <c r="H94" s="288"/>
      <c r="I94" s="288"/>
      <c r="J94" s="288"/>
      <c r="K94" s="288"/>
      <c r="L94" s="288"/>
      <c r="M94" s="288"/>
      <c r="N94" s="288"/>
      <c r="P94" s="288"/>
      <c r="Q94" s="288"/>
      <c r="R94" s="288"/>
      <c r="S94" s="288"/>
      <c r="T94" s="288"/>
      <c r="U94" s="288"/>
      <c r="V94" s="288"/>
      <c r="W94" s="288"/>
      <c r="X94" s="288"/>
      <c r="Y94" s="288"/>
      <c r="Z94" s="288"/>
      <c r="AA94" s="288"/>
      <c r="AB94" s="288"/>
      <c r="AC94" s="288"/>
    </row>
    <row r="95" spans="1:29" x14ac:dyDescent="0.25">
      <c r="A95" s="288"/>
      <c r="B95" s="288"/>
      <c r="C95" s="288"/>
      <c r="D95" s="288"/>
      <c r="E95" s="288"/>
      <c r="F95" s="288"/>
      <c r="G95" s="288"/>
      <c r="H95" s="288"/>
      <c r="I95" s="288"/>
      <c r="J95" s="288"/>
      <c r="K95" s="288"/>
      <c r="L95" s="288"/>
      <c r="M95" s="288"/>
      <c r="N95" s="288"/>
      <c r="P95" s="288"/>
      <c r="Q95" s="288"/>
      <c r="R95" s="288"/>
      <c r="S95" s="288"/>
      <c r="T95" s="288"/>
      <c r="U95" s="288"/>
      <c r="V95" s="288"/>
      <c r="W95" s="288"/>
      <c r="X95" s="288"/>
      <c r="Y95" s="288"/>
      <c r="Z95" s="288"/>
      <c r="AA95" s="288"/>
      <c r="AB95" s="288"/>
      <c r="AC95" s="288"/>
    </row>
    <row r="96" spans="1:29" x14ac:dyDescent="0.25">
      <c r="A96" s="288"/>
      <c r="B96" s="288"/>
      <c r="C96" s="288"/>
      <c r="D96" s="288"/>
      <c r="E96" s="288"/>
      <c r="F96" s="288"/>
      <c r="G96" s="288"/>
      <c r="H96" s="288"/>
      <c r="I96" s="288"/>
      <c r="J96" s="288"/>
      <c r="K96" s="288"/>
      <c r="L96" s="288"/>
      <c r="M96" s="288"/>
      <c r="N96" s="288"/>
      <c r="P96" s="288"/>
      <c r="Q96" s="288"/>
      <c r="R96" s="288"/>
      <c r="S96" s="288"/>
      <c r="T96" s="288"/>
      <c r="U96" s="288"/>
      <c r="V96" s="288"/>
      <c r="W96" s="288"/>
      <c r="X96" s="288"/>
      <c r="Y96" s="288"/>
      <c r="Z96" s="288"/>
      <c r="AA96" s="288"/>
      <c r="AB96" s="288"/>
      <c r="AC96" s="288"/>
    </row>
    <row r="97" spans="1:29" x14ac:dyDescent="0.25">
      <c r="A97" s="288"/>
      <c r="B97" s="288"/>
      <c r="C97" s="288"/>
      <c r="D97" s="288"/>
      <c r="E97" s="288"/>
      <c r="F97" s="288"/>
      <c r="G97" s="288"/>
      <c r="H97" s="288"/>
      <c r="I97" s="288"/>
      <c r="J97" s="288"/>
      <c r="K97" s="288"/>
      <c r="L97" s="288"/>
      <c r="M97" s="288"/>
      <c r="N97" s="288"/>
      <c r="P97" s="288"/>
      <c r="Q97" s="288"/>
      <c r="R97" s="288"/>
      <c r="S97" s="288"/>
      <c r="T97" s="288"/>
      <c r="U97" s="288"/>
      <c r="V97" s="288"/>
      <c r="W97" s="288"/>
      <c r="X97" s="288"/>
      <c r="Y97" s="288"/>
      <c r="Z97" s="288"/>
      <c r="AA97" s="288"/>
      <c r="AB97" s="288"/>
      <c r="AC97" s="288"/>
    </row>
    <row r="98" spans="1:29" x14ac:dyDescent="0.25">
      <c r="A98" s="288"/>
      <c r="B98" s="288"/>
      <c r="C98" s="288"/>
      <c r="D98" s="288"/>
      <c r="E98" s="288"/>
      <c r="F98" s="288"/>
      <c r="G98" s="288"/>
      <c r="H98" s="288"/>
      <c r="I98" s="288"/>
      <c r="J98" s="288"/>
      <c r="K98" s="288"/>
      <c r="L98" s="288"/>
      <c r="M98" s="288"/>
      <c r="N98" s="288"/>
      <c r="P98" s="288"/>
      <c r="Q98" s="288"/>
      <c r="R98" s="288"/>
      <c r="S98" s="288"/>
      <c r="T98" s="288"/>
      <c r="U98" s="288"/>
      <c r="V98" s="288"/>
      <c r="W98" s="288"/>
      <c r="X98" s="288"/>
      <c r="Y98" s="288"/>
      <c r="Z98" s="288"/>
      <c r="AA98" s="288"/>
      <c r="AB98" s="288"/>
      <c r="AC98" s="288"/>
    </row>
    <row r="99" spans="1:29" x14ac:dyDescent="0.25">
      <c r="A99" s="288"/>
      <c r="B99" s="288"/>
      <c r="C99" s="288"/>
      <c r="D99" s="288"/>
      <c r="E99" s="288"/>
      <c r="F99" s="288"/>
      <c r="G99" s="288"/>
      <c r="H99" s="288"/>
      <c r="I99" s="288"/>
      <c r="J99" s="288"/>
      <c r="K99" s="288"/>
      <c r="L99" s="288"/>
      <c r="M99" s="288"/>
      <c r="N99" s="288"/>
      <c r="P99" s="288"/>
      <c r="Q99" s="288"/>
      <c r="R99" s="288"/>
      <c r="S99" s="288"/>
      <c r="T99" s="288"/>
      <c r="U99" s="288"/>
      <c r="V99" s="288"/>
      <c r="W99" s="288"/>
      <c r="X99" s="288"/>
      <c r="Y99" s="288"/>
      <c r="Z99" s="288"/>
      <c r="AA99" s="288"/>
      <c r="AB99" s="288"/>
      <c r="AC99" s="288"/>
    </row>
    <row r="100" spans="1:29" x14ac:dyDescent="0.25">
      <c r="A100" s="288"/>
      <c r="B100" s="288"/>
      <c r="C100" s="288"/>
      <c r="D100" s="288"/>
      <c r="E100" s="288"/>
      <c r="F100" s="288"/>
      <c r="G100" s="288"/>
      <c r="H100" s="288"/>
      <c r="I100" s="288"/>
      <c r="J100" s="288"/>
      <c r="K100" s="288"/>
      <c r="L100" s="288"/>
      <c r="M100" s="288"/>
      <c r="N100" s="288"/>
      <c r="P100" s="288"/>
      <c r="Q100" s="288"/>
      <c r="R100" s="288"/>
      <c r="S100" s="288"/>
      <c r="T100" s="288"/>
      <c r="U100" s="288"/>
      <c r="V100" s="288"/>
      <c r="W100" s="288"/>
      <c r="X100" s="288"/>
      <c r="Y100" s="288"/>
      <c r="Z100" s="288"/>
      <c r="AA100" s="288"/>
      <c r="AB100" s="288"/>
      <c r="AC100" s="288"/>
    </row>
    <row r="101" spans="1:29" x14ac:dyDescent="0.25">
      <c r="A101" s="288"/>
      <c r="B101" s="288"/>
      <c r="C101" s="288"/>
      <c r="D101" s="288"/>
      <c r="E101" s="288"/>
      <c r="F101" s="288"/>
      <c r="G101" s="288"/>
      <c r="H101" s="288"/>
      <c r="I101" s="288"/>
      <c r="J101" s="288"/>
      <c r="K101" s="288"/>
      <c r="L101" s="288"/>
      <c r="M101" s="288"/>
      <c r="N101" s="288"/>
      <c r="P101" s="288"/>
      <c r="Q101" s="288"/>
      <c r="R101" s="288"/>
      <c r="S101" s="288"/>
      <c r="T101" s="288"/>
      <c r="U101" s="288"/>
      <c r="V101" s="288"/>
      <c r="W101" s="288"/>
      <c r="X101" s="288"/>
      <c r="Y101" s="288"/>
      <c r="Z101" s="288"/>
      <c r="AA101" s="288"/>
      <c r="AB101" s="288"/>
      <c r="AC101" s="288"/>
    </row>
    <row r="102" spans="1:29" x14ac:dyDescent="0.25">
      <c r="A102" s="288"/>
      <c r="B102" s="288"/>
      <c r="C102" s="288"/>
      <c r="D102" s="288"/>
      <c r="E102" s="288"/>
      <c r="F102" s="288"/>
      <c r="G102" s="288"/>
      <c r="H102" s="288"/>
      <c r="I102" s="288"/>
      <c r="J102" s="288"/>
      <c r="K102" s="288"/>
      <c r="L102" s="288"/>
      <c r="M102" s="288"/>
      <c r="N102" s="288"/>
      <c r="P102" s="288"/>
      <c r="Q102" s="288"/>
      <c r="R102" s="288"/>
      <c r="S102" s="288"/>
      <c r="T102" s="288"/>
      <c r="U102" s="288"/>
      <c r="V102" s="288"/>
      <c r="W102" s="288"/>
      <c r="X102" s="288"/>
      <c r="Y102" s="288"/>
      <c r="Z102" s="288"/>
      <c r="AA102" s="288"/>
      <c r="AB102" s="288"/>
      <c r="AC102" s="288"/>
    </row>
    <row r="103" spans="1:29" x14ac:dyDescent="0.25">
      <c r="A103" s="288"/>
      <c r="B103" s="288"/>
      <c r="C103" s="288"/>
      <c r="D103" s="288"/>
      <c r="E103" s="288"/>
      <c r="F103" s="288"/>
      <c r="G103" s="288"/>
      <c r="H103" s="288"/>
      <c r="I103" s="288"/>
      <c r="J103" s="288"/>
      <c r="K103" s="288"/>
      <c r="L103" s="288"/>
      <c r="M103" s="288"/>
      <c r="N103" s="288"/>
      <c r="P103" s="288"/>
      <c r="Q103" s="288"/>
      <c r="R103" s="288"/>
      <c r="S103" s="288"/>
      <c r="T103" s="288"/>
      <c r="U103" s="288"/>
      <c r="V103" s="288"/>
      <c r="W103" s="288"/>
      <c r="X103" s="288"/>
      <c r="Y103" s="288"/>
      <c r="Z103" s="288"/>
      <c r="AA103" s="288"/>
      <c r="AB103" s="288"/>
      <c r="AC103" s="288"/>
    </row>
    <row r="104" spans="1:29" x14ac:dyDescent="0.25">
      <c r="A104" s="288"/>
      <c r="B104" s="288"/>
      <c r="C104" s="288"/>
      <c r="D104" s="288"/>
      <c r="E104" s="288"/>
      <c r="F104" s="288"/>
      <c r="G104" s="288"/>
      <c r="H104" s="288"/>
      <c r="I104" s="288"/>
      <c r="J104" s="288"/>
      <c r="K104" s="288"/>
      <c r="L104" s="288"/>
      <c r="M104" s="288"/>
      <c r="N104" s="288"/>
      <c r="P104" s="288"/>
      <c r="Q104" s="288"/>
      <c r="R104" s="288"/>
      <c r="S104" s="288"/>
      <c r="T104" s="288"/>
      <c r="U104" s="288"/>
      <c r="V104" s="288"/>
      <c r="W104" s="288"/>
      <c r="X104" s="288"/>
      <c r="Y104" s="288"/>
      <c r="Z104" s="288"/>
      <c r="AA104" s="288"/>
      <c r="AB104" s="288"/>
      <c r="AC104" s="288"/>
    </row>
    <row r="105" spans="1:29" x14ac:dyDescent="0.25">
      <c r="A105" s="288"/>
      <c r="B105" s="288"/>
      <c r="C105" s="288"/>
      <c r="D105" s="288"/>
      <c r="E105" s="288"/>
      <c r="F105" s="288"/>
      <c r="G105" s="288"/>
      <c r="H105" s="288"/>
      <c r="I105" s="288"/>
      <c r="J105" s="288"/>
      <c r="K105" s="288"/>
      <c r="L105" s="288"/>
      <c r="M105" s="288"/>
      <c r="N105" s="288"/>
      <c r="P105" s="288"/>
      <c r="Q105" s="288"/>
      <c r="R105" s="288"/>
      <c r="S105" s="288"/>
      <c r="T105" s="288"/>
      <c r="U105" s="288"/>
      <c r="V105" s="288"/>
      <c r="W105" s="288"/>
      <c r="X105" s="288"/>
      <c r="Y105" s="288"/>
      <c r="Z105" s="288"/>
      <c r="AA105" s="288"/>
      <c r="AB105" s="288"/>
      <c r="AC105" s="288"/>
    </row>
    <row r="106" spans="1:29" x14ac:dyDescent="0.25">
      <c r="A106" s="288"/>
      <c r="B106" s="288"/>
      <c r="C106" s="288"/>
      <c r="D106" s="288"/>
      <c r="E106" s="288"/>
      <c r="F106" s="288"/>
      <c r="G106" s="288"/>
      <c r="H106" s="288"/>
      <c r="I106" s="288"/>
      <c r="J106" s="288"/>
      <c r="K106" s="288"/>
      <c r="L106" s="288"/>
      <c r="M106" s="288"/>
      <c r="N106" s="288"/>
      <c r="P106" s="288"/>
      <c r="Q106" s="288"/>
      <c r="R106" s="288"/>
      <c r="S106" s="288"/>
      <c r="T106" s="288"/>
      <c r="U106" s="288"/>
      <c r="V106" s="288"/>
      <c r="W106" s="288"/>
      <c r="X106" s="288"/>
      <c r="Y106" s="288"/>
      <c r="Z106" s="288"/>
      <c r="AA106" s="288"/>
      <c r="AB106" s="288"/>
      <c r="AC106" s="288"/>
    </row>
    <row r="107" spans="1:29" x14ac:dyDescent="0.25">
      <c r="A107" s="288"/>
      <c r="B107" s="288"/>
      <c r="C107" s="288"/>
      <c r="D107" s="288"/>
      <c r="E107" s="288"/>
      <c r="F107" s="288"/>
      <c r="G107" s="288"/>
      <c r="H107" s="288"/>
      <c r="I107" s="288"/>
      <c r="J107" s="288"/>
      <c r="K107" s="288"/>
      <c r="L107" s="288"/>
      <c r="M107" s="288"/>
      <c r="N107" s="288"/>
      <c r="P107" s="288"/>
      <c r="Q107" s="288"/>
      <c r="R107" s="288"/>
      <c r="S107" s="288"/>
      <c r="T107" s="288"/>
      <c r="U107" s="288"/>
      <c r="V107" s="288"/>
      <c r="W107" s="288"/>
      <c r="X107" s="288"/>
      <c r="Y107" s="288"/>
      <c r="Z107" s="288"/>
      <c r="AA107" s="288"/>
      <c r="AB107" s="288"/>
      <c r="AC107" s="288"/>
    </row>
    <row r="108" spans="1:29" x14ac:dyDescent="0.25">
      <c r="A108" s="288"/>
      <c r="B108" s="288"/>
      <c r="C108" s="288"/>
      <c r="D108" s="288"/>
      <c r="E108" s="288"/>
      <c r="F108" s="288"/>
      <c r="G108" s="288"/>
      <c r="H108" s="288"/>
      <c r="I108" s="288"/>
      <c r="J108" s="288"/>
      <c r="K108" s="288"/>
      <c r="L108" s="288"/>
      <c r="M108" s="288"/>
      <c r="N108" s="288"/>
      <c r="P108" s="288"/>
      <c r="Q108" s="288"/>
      <c r="R108" s="288"/>
      <c r="S108" s="288"/>
      <c r="T108" s="288"/>
      <c r="U108" s="288"/>
      <c r="V108" s="288"/>
      <c r="W108" s="288"/>
      <c r="X108" s="288"/>
      <c r="Y108" s="288"/>
      <c r="Z108" s="288"/>
      <c r="AA108" s="288"/>
      <c r="AB108" s="288"/>
      <c r="AC108" s="288"/>
    </row>
    <row r="109" spans="1:29" x14ac:dyDescent="0.25">
      <c r="A109" s="288"/>
      <c r="B109" s="288"/>
      <c r="C109" s="288"/>
      <c r="D109" s="288"/>
      <c r="E109" s="288"/>
      <c r="F109" s="288"/>
      <c r="G109" s="288"/>
      <c r="H109" s="288"/>
      <c r="I109" s="288"/>
      <c r="J109" s="288"/>
      <c r="K109" s="288"/>
      <c r="L109" s="288"/>
      <c r="M109" s="288"/>
      <c r="N109" s="288"/>
      <c r="P109" s="288"/>
      <c r="Q109" s="288"/>
      <c r="R109" s="288"/>
      <c r="S109" s="288"/>
      <c r="T109" s="288"/>
      <c r="U109" s="288"/>
      <c r="V109" s="288"/>
      <c r="W109" s="288"/>
      <c r="X109" s="288"/>
      <c r="Y109" s="288"/>
      <c r="Z109" s="288"/>
      <c r="AA109" s="288"/>
      <c r="AB109" s="288"/>
      <c r="AC109" s="288"/>
    </row>
    <row r="110" spans="1:29" x14ac:dyDescent="0.25">
      <c r="A110" s="288"/>
      <c r="B110" s="288"/>
      <c r="C110" s="288"/>
      <c r="D110" s="288"/>
      <c r="E110" s="288"/>
      <c r="F110" s="288"/>
      <c r="G110" s="288"/>
      <c r="H110" s="288"/>
      <c r="I110" s="288"/>
      <c r="J110" s="288"/>
      <c r="K110" s="288"/>
      <c r="L110" s="288"/>
      <c r="M110" s="288"/>
      <c r="N110" s="288"/>
      <c r="P110" s="288"/>
      <c r="Q110" s="288"/>
      <c r="R110" s="288"/>
      <c r="S110" s="288"/>
      <c r="T110" s="288"/>
      <c r="U110" s="288"/>
      <c r="V110" s="288"/>
      <c r="W110" s="288"/>
      <c r="X110" s="288"/>
      <c r="Y110" s="288"/>
      <c r="Z110" s="288"/>
      <c r="AA110" s="288"/>
      <c r="AB110" s="288"/>
      <c r="AC110" s="288"/>
    </row>
    <row r="111" spans="1:29" x14ac:dyDescent="0.25">
      <c r="A111" s="288"/>
      <c r="B111" s="288"/>
      <c r="C111" s="288"/>
      <c r="D111" s="288"/>
      <c r="E111" s="288"/>
      <c r="F111" s="288"/>
      <c r="G111" s="288"/>
      <c r="H111" s="288"/>
      <c r="I111" s="288"/>
      <c r="J111" s="288"/>
      <c r="K111" s="288"/>
      <c r="L111" s="288"/>
      <c r="M111" s="288"/>
      <c r="N111" s="288"/>
      <c r="P111" s="288"/>
      <c r="Q111" s="288"/>
      <c r="R111" s="288"/>
      <c r="S111" s="288"/>
      <c r="T111" s="288"/>
      <c r="U111" s="288"/>
      <c r="V111" s="288"/>
      <c r="W111" s="288"/>
      <c r="X111" s="288"/>
      <c r="Y111" s="288"/>
      <c r="Z111" s="288"/>
      <c r="AA111" s="288"/>
      <c r="AB111" s="288"/>
      <c r="AC111" s="288"/>
    </row>
    <row r="112" spans="1:29" x14ac:dyDescent="0.25">
      <c r="A112" s="288"/>
      <c r="B112" s="288"/>
      <c r="C112" s="288"/>
      <c r="D112" s="288"/>
      <c r="E112" s="288"/>
      <c r="F112" s="288"/>
      <c r="G112" s="288"/>
      <c r="H112" s="288"/>
      <c r="I112" s="288"/>
      <c r="J112" s="288"/>
      <c r="K112" s="288"/>
      <c r="L112" s="288"/>
      <c r="M112" s="288"/>
      <c r="N112" s="288"/>
      <c r="P112" s="288"/>
      <c r="Q112" s="288"/>
      <c r="R112" s="288"/>
      <c r="S112" s="288"/>
      <c r="T112" s="288"/>
      <c r="U112" s="288"/>
      <c r="V112" s="288"/>
      <c r="W112" s="288"/>
      <c r="X112" s="288"/>
      <c r="Y112" s="288"/>
      <c r="Z112" s="288"/>
      <c r="AA112" s="288"/>
      <c r="AB112" s="288"/>
      <c r="AC112" s="288"/>
    </row>
    <row r="113" spans="1:29" x14ac:dyDescent="0.25">
      <c r="A113" s="288"/>
      <c r="B113" s="288"/>
      <c r="C113" s="288"/>
      <c r="D113" s="288"/>
      <c r="E113" s="288"/>
      <c r="F113" s="288"/>
      <c r="G113" s="288"/>
      <c r="H113" s="288"/>
      <c r="I113" s="288"/>
      <c r="J113" s="288"/>
      <c r="K113" s="288"/>
      <c r="L113" s="288"/>
      <c r="M113" s="288"/>
      <c r="N113" s="288"/>
      <c r="P113" s="288"/>
      <c r="Q113" s="288"/>
      <c r="R113" s="288"/>
      <c r="S113" s="288"/>
      <c r="T113" s="288"/>
      <c r="U113" s="288"/>
      <c r="V113" s="288"/>
      <c r="W113" s="288"/>
      <c r="X113" s="288"/>
      <c r="Y113" s="288"/>
      <c r="Z113" s="288"/>
      <c r="AA113" s="288"/>
      <c r="AB113" s="288"/>
      <c r="AC113" s="288"/>
    </row>
    <row r="114" spans="1:29" x14ac:dyDescent="0.25">
      <c r="A114" s="288"/>
      <c r="B114" s="288"/>
      <c r="C114" s="288"/>
      <c r="D114" s="288"/>
      <c r="E114" s="288"/>
      <c r="F114" s="288"/>
      <c r="G114" s="288"/>
      <c r="H114" s="288"/>
      <c r="I114" s="288"/>
      <c r="J114" s="288"/>
      <c r="K114" s="288"/>
      <c r="L114" s="288"/>
      <c r="M114" s="288"/>
      <c r="N114" s="288"/>
      <c r="P114" s="288"/>
      <c r="Q114" s="288"/>
      <c r="R114" s="288"/>
      <c r="S114" s="288"/>
      <c r="T114" s="288"/>
      <c r="U114" s="288"/>
      <c r="V114" s="288"/>
      <c r="W114" s="288"/>
      <c r="X114" s="288"/>
      <c r="Y114" s="288"/>
      <c r="Z114" s="288"/>
      <c r="AA114" s="288"/>
      <c r="AB114" s="288"/>
      <c r="AC114" s="288"/>
    </row>
    <row r="115" spans="1:29" x14ac:dyDescent="0.25">
      <c r="A115" s="288"/>
      <c r="B115" s="288"/>
      <c r="C115" s="288"/>
      <c r="D115" s="288"/>
      <c r="E115" s="288"/>
      <c r="F115" s="288"/>
      <c r="G115" s="288"/>
      <c r="H115" s="288"/>
      <c r="I115" s="288"/>
      <c r="J115" s="288"/>
      <c r="K115" s="288"/>
      <c r="L115" s="288"/>
      <c r="M115" s="288"/>
      <c r="N115" s="288"/>
      <c r="P115" s="288"/>
      <c r="Q115" s="288"/>
      <c r="R115" s="288"/>
      <c r="S115" s="288"/>
      <c r="T115" s="288"/>
      <c r="U115" s="288"/>
      <c r="V115" s="288"/>
      <c r="W115" s="288"/>
      <c r="X115" s="288"/>
      <c r="Y115" s="288"/>
      <c r="Z115" s="288"/>
      <c r="AA115" s="288"/>
      <c r="AB115" s="288"/>
      <c r="AC115" s="288"/>
    </row>
    <row r="116" spans="1:29" x14ac:dyDescent="0.25">
      <c r="A116" s="288"/>
      <c r="B116" s="288"/>
      <c r="C116" s="288"/>
      <c r="D116" s="288"/>
      <c r="E116" s="288"/>
      <c r="F116" s="288"/>
      <c r="G116" s="288"/>
      <c r="H116" s="288"/>
      <c r="I116" s="288"/>
      <c r="J116" s="288"/>
      <c r="K116" s="288"/>
      <c r="L116" s="288"/>
      <c r="M116" s="288"/>
      <c r="N116" s="288"/>
      <c r="P116" s="288"/>
      <c r="Q116" s="288"/>
      <c r="R116" s="288"/>
      <c r="S116" s="288"/>
      <c r="T116" s="288"/>
      <c r="U116" s="288"/>
      <c r="V116" s="288"/>
      <c r="W116" s="288"/>
      <c r="X116" s="288"/>
      <c r="Y116" s="288"/>
      <c r="Z116" s="288"/>
      <c r="AA116" s="288"/>
      <c r="AB116" s="288"/>
      <c r="AC116" s="288"/>
    </row>
    <row r="117" spans="1:29" x14ac:dyDescent="0.25">
      <c r="A117" s="288"/>
      <c r="B117" s="288"/>
      <c r="C117" s="288"/>
      <c r="D117" s="288"/>
      <c r="E117" s="288"/>
      <c r="F117" s="288"/>
      <c r="G117" s="288"/>
      <c r="H117" s="288"/>
      <c r="I117" s="288"/>
      <c r="J117" s="288"/>
      <c r="K117" s="288"/>
      <c r="L117" s="288"/>
      <c r="M117" s="288"/>
      <c r="N117" s="288"/>
      <c r="P117" s="288"/>
      <c r="Q117" s="288"/>
      <c r="R117" s="288"/>
      <c r="S117" s="288"/>
      <c r="T117" s="288"/>
      <c r="U117" s="288"/>
      <c r="V117" s="288"/>
      <c r="W117" s="288"/>
      <c r="X117" s="288"/>
      <c r="Y117" s="288"/>
      <c r="Z117" s="288"/>
      <c r="AA117" s="288"/>
      <c r="AB117" s="288"/>
      <c r="AC117" s="288"/>
    </row>
    <row r="118" spans="1:29" x14ac:dyDescent="0.25">
      <c r="A118" s="288"/>
      <c r="B118" s="288"/>
      <c r="C118" s="288"/>
      <c r="D118" s="288"/>
      <c r="E118" s="288"/>
      <c r="F118" s="288"/>
      <c r="G118" s="288"/>
      <c r="H118" s="288"/>
      <c r="I118" s="288"/>
      <c r="J118" s="288"/>
      <c r="K118" s="288"/>
      <c r="L118" s="288"/>
      <c r="M118" s="288"/>
      <c r="N118" s="288"/>
      <c r="P118" s="288"/>
      <c r="Q118" s="288"/>
      <c r="R118" s="288"/>
      <c r="S118" s="288"/>
      <c r="T118" s="288"/>
      <c r="U118" s="288"/>
      <c r="V118" s="288"/>
      <c r="W118" s="288"/>
      <c r="X118" s="288"/>
      <c r="Y118" s="288"/>
      <c r="Z118" s="288"/>
      <c r="AA118" s="288"/>
      <c r="AB118" s="288"/>
      <c r="AC118" s="288"/>
    </row>
    <row r="119" spans="1:29" x14ac:dyDescent="0.25">
      <c r="A119" s="288"/>
      <c r="B119" s="288"/>
      <c r="C119" s="288"/>
      <c r="D119" s="288"/>
      <c r="E119" s="288"/>
      <c r="F119" s="288"/>
      <c r="G119" s="288"/>
      <c r="H119" s="288"/>
      <c r="I119" s="288"/>
      <c r="J119" s="288"/>
      <c r="K119" s="288"/>
      <c r="L119" s="288"/>
      <c r="M119" s="288"/>
      <c r="N119" s="288"/>
      <c r="P119" s="288"/>
      <c r="Q119" s="288"/>
      <c r="R119" s="288"/>
      <c r="S119" s="288"/>
      <c r="T119" s="288"/>
      <c r="U119" s="288"/>
      <c r="V119" s="288"/>
      <c r="W119" s="288"/>
      <c r="X119" s="288"/>
      <c r="Y119" s="288"/>
      <c r="Z119" s="288"/>
      <c r="AA119" s="288"/>
      <c r="AB119" s="288"/>
      <c r="AC119" s="288"/>
    </row>
    <row r="120" spans="1:29" x14ac:dyDescent="0.25">
      <c r="A120" s="288"/>
      <c r="B120" s="288"/>
      <c r="C120" s="288"/>
      <c r="D120" s="288"/>
      <c r="E120" s="288"/>
      <c r="F120" s="288"/>
      <c r="G120" s="288"/>
      <c r="H120" s="288"/>
      <c r="I120" s="288"/>
      <c r="J120" s="288"/>
      <c r="K120" s="288"/>
      <c r="L120" s="288"/>
      <c r="M120" s="288"/>
      <c r="N120" s="288"/>
      <c r="P120" s="288"/>
      <c r="Q120" s="288"/>
      <c r="R120" s="288"/>
      <c r="S120" s="288"/>
      <c r="T120" s="288"/>
      <c r="U120" s="288"/>
      <c r="V120" s="288"/>
      <c r="W120" s="288"/>
      <c r="X120" s="288"/>
      <c r="Y120" s="288"/>
      <c r="Z120" s="288"/>
      <c r="AA120" s="288"/>
      <c r="AB120" s="288"/>
      <c r="AC120" s="288"/>
    </row>
    <row r="121" spans="1:29" x14ac:dyDescent="0.25">
      <c r="A121" s="288"/>
      <c r="B121" s="288"/>
      <c r="C121" s="288"/>
      <c r="D121" s="288"/>
      <c r="E121" s="288"/>
      <c r="F121" s="288"/>
      <c r="G121" s="288"/>
      <c r="H121" s="288"/>
      <c r="I121" s="288"/>
      <c r="J121" s="288"/>
      <c r="K121" s="288"/>
      <c r="L121" s="288"/>
      <c r="M121" s="288"/>
      <c r="N121" s="288"/>
      <c r="P121" s="288"/>
      <c r="Q121" s="288"/>
      <c r="R121" s="288"/>
      <c r="S121" s="288"/>
      <c r="T121" s="288"/>
      <c r="U121" s="288"/>
      <c r="V121" s="288"/>
      <c r="W121" s="288"/>
      <c r="X121" s="288"/>
      <c r="Y121" s="288"/>
      <c r="Z121" s="288"/>
      <c r="AA121" s="288"/>
      <c r="AB121" s="288"/>
      <c r="AC121" s="288"/>
    </row>
    <row r="122" spans="1:29" x14ac:dyDescent="0.25">
      <c r="A122" s="288"/>
      <c r="B122" s="288"/>
      <c r="C122" s="288"/>
      <c r="D122" s="288"/>
      <c r="E122" s="288"/>
      <c r="F122" s="288"/>
      <c r="G122" s="288"/>
      <c r="H122" s="288"/>
      <c r="I122" s="288"/>
      <c r="J122" s="288"/>
      <c r="K122" s="288"/>
      <c r="L122" s="288"/>
      <c r="M122" s="288"/>
      <c r="N122" s="288"/>
      <c r="P122" s="288"/>
      <c r="Q122" s="288"/>
      <c r="R122" s="288"/>
      <c r="S122" s="288"/>
      <c r="T122" s="288"/>
      <c r="U122" s="288"/>
      <c r="V122" s="288"/>
      <c r="W122" s="288"/>
      <c r="X122" s="288"/>
      <c r="Y122" s="288"/>
      <c r="Z122" s="288"/>
      <c r="AA122" s="288"/>
      <c r="AB122" s="288"/>
      <c r="AC122" s="288"/>
    </row>
    <row r="123" spans="1:29" x14ac:dyDescent="0.25">
      <c r="A123" s="288"/>
      <c r="B123" s="288"/>
      <c r="C123" s="288"/>
      <c r="D123" s="288"/>
      <c r="E123" s="288"/>
      <c r="F123" s="288"/>
      <c r="G123" s="288"/>
      <c r="H123" s="288"/>
      <c r="I123" s="288"/>
      <c r="J123" s="288"/>
      <c r="K123" s="288"/>
      <c r="L123" s="288"/>
      <c r="M123" s="288"/>
      <c r="N123" s="288"/>
      <c r="P123" s="288"/>
      <c r="Q123" s="288"/>
      <c r="R123" s="288"/>
      <c r="S123" s="288"/>
      <c r="T123" s="288"/>
      <c r="U123" s="288"/>
      <c r="V123" s="288"/>
      <c r="W123" s="288"/>
      <c r="X123" s="288"/>
      <c r="Y123" s="288"/>
      <c r="Z123" s="288"/>
      <c r="AA123" s="288"/>
      <c r="AB123" s="288"/>
      <c r="AC123" s="288"/>
    </row>
    <row r="124" spans="1:29" x14ac:dyDescent="0.25">
      <c r="A124" s="288"/>
      <c r="B124" s="288"/>
      <c r="C124" s="288"/>
      <c r="D124" s="288"/>
      <c r="E124" s="288"/>
      <c r="F124" s="288"/>
      <c r="G124" s="288"/>
      <c r="H124" s="288"/>
      <c r="I124" s="288"/>
      <c r="J124" s="288"/>
      <c r="K124" s="288"/>
      <c r="L124" s="288"/>
      <c r="M124" s="288"/>
      <c r="N124" s="288"/>
      <c r="P124" s="288"/>
      <c r="Q124" s="288"/>
      <c r="R124" s="288"/>
      <c r="S124" s="288"/>
      <c r="T124" s="288"/>
      <c r="U124" s="288"/>
      <c r="V124" s="288"/>
      <c r="W124" s="288"/>
      <c r="X124" s="288"/>
      <c r="Y124" s="288"/>
      <c r="Z124" s="288"/>
      <c r="AA124" s="288"/>
      <c r="AB124" s="288"/>
      <c r="AC124" s="288"/>
    </row>
    <row r="125" spans="1:29" x14ac:dyDescent="0.25">
      <c r="A125" s="288"/>
      <c r="B125" s="288"/>
      <c r="C125" s="288"/>
      <c r="D125" s="288"/>
      <c r="E125" s="288"/>
      <c r="F125" s="288"/>
      <c r="G125" s="288"/>
      <c r="H125" s="288"/>
      <c r="I125" s="288"/>
      <c r="J125" s="288"/>
      <c r="K125" s="288"/>
      <c r="L125" s="288"/>
      <c r="M125" s="288"/>
      <c r="N125" s="288"/>
      <c r="P125" s="288"/>
      <c r="Q125" s="288"/>
      <c r="R125" s="288"/>
      <c r="S125" s="288"/>
      <c r="T125" s="288"/>
      <c r="U125" s="288"/>
      <c r="V125" s="288"/>
      <c r="W125" s="288"/>
      <c r="X125" s="288"/>
      <c r="Y125" s="288"/>
      <c r="Z125" s="288"/>
      <c r="AA125" s="288"/>
      <c r="AB125" s="288"/>
      <c r="AC125" s="288"/>
    </row>
    <row r="126" spans="1:29" x14ac:dyDescent="0.25">
      <c r="A126" s="288"/>
      <c r="B126" s="288"/>
      <c r="C126" s="288"/>
      <c r="D126" s="288"/>
      <c r="E126" s="288"/>
      <c r="F126" s="288"/>
      <c r="G126" s="288"/>
      <c r="H126" s="288"/>
      <c r="I126" s="288"/>
      <c r="J126" s="288"/>
      <c r="K126" s="288"/>
      <c r="L126" s="288"/>
      <c r="M126" s="288"/>
      <c r="N126" s="288"/>
      <c r="P126" s="288"/>
      <c r="Q126" s="288"/>
      <c r="R126" s="288"/>
      <c r="S126" s="288"/>
      <c r="T126" s="288"/>
      <c r="U126" s="288"/>
      <c r="V126" s="288"/>
      <c r="W126" s="288"/>
      <c r="X126" s="288"/>
      <c r="Y126" s="288"/>
      <c r="Z126" s="288"/>
      <c r="AA126" s="288"/>
      <c r="AB126" s="288"/>
      <c r="AC126" s="288"/>
    </row>
    <row r="127" spans="1:29" x14ac:dyDescent="0.25">
      <c r="A127" s="288"/>
      <c r="B127" s="288"/>
      <c r="C127" s="288"/>
      <c r="D127" s="288"/>
      <c r="E127" s="288"/>
      <c r="F127" s="288"/>
      <c r="G127" s="288"/>
      <c r="H127" s="288"/>
      <c r="I127" s="288"/>
      <c r="J127" s="288"/>
      <c r="K127" s="288"/>
      <c r="L127" s="288"/>
      <c r="M127" s="288"/>
      <c r="N127" s="288"/>
      <c r="P127" s="288"/>
      <c r="Q127" s="288"/>
      <c r="R127" s="288"/>
      <c r="S127" s="288"/>
      <c r="T127" s="288"/>
      <c r="U127" s="288"/>
      <c r="V127" s="288"/>
      <c r="W127" s="288"/>
      <c r="X127" s="288"/>
      <c r="Y127" s="288"/>
      <c r="Z127" s="288"/>
      <c r="AA127" s="288"/>
      <c r="AB127" s="288"/>
      <c r="AC127" s="288"/>
    </row>
    <row r="128" spans="1:29" x14ac:dyDescent="0.25">
      <c r="A128" s="288"/>
      <c r="B128" s="288"/>
      <c r="C128" s="288"/>
      <c r="D128" s="288"/>
      <c r="E128" s="288"/>
      <c r="F128" s="288"/>
      <c r="G128" s="288"/>
      <c r="H128" s="288"/>
      <c r="I128" s="288"/>
      <c r="J128" s="288"/>
      <c r="K128" s="288"/>
      <c r="L128" s="288"/>
      <c r="M128" s="288"/>
      <c r="N128" s="288"/>
      <c r="P128" s="288"/>
      <c r="Q128" s="288"/>
      <c r="R128" s="288"/>
      <c r="S128" s="288"/>
      <c r="T128" s="288"/>
      <c r="U128" s="288"/>
      <c r="V128" s="288"/>
      <c r="W128" s="288"/>
      <c r="X128" s="288"/>
      <c r="Y128" s="288"/>
      <c r="Z128" s="288"/>
      <c r="AA128" s="288"/>
      <c r="AB128" s="288"/>
      <c r="AC128" s="288"/>
    </row>
    <row r="129" spans="1:29" x14ac:dyDescent="0.25">
      <c r="A129" s="288"/>
      <c r="B129" s="288"/>
      <c r="C129" s="288"/>
      <c r="D129" s="288"/>
      <c r="E129" s="288"/>
      <c r="F129" s="288"/>
      <c r="G129" s="288"/>
      <c r="H129" s="288"/>
      <c r="I129" s="288"/>
      <c r="J129" s="288"/>
      <c r="K129" s="288"/>
      <c r="L129" s="288"/>
      <c r="M129" s="288"/>
      <c r="N129" s="288"/>
      <c r="P129" s="288"/>
      <c r="Q129" s="288"/>
      <c r="R129" s="288"/>
      <c r="S129" s="288"/>
      <c r="T129" s="288"/>
      <c r="U129" s="288"/>
      <c r="V129" s="288"/>
      <c r="W129" s="288"/>
      <c r="X129" s="288"/>
      <c r="Y129" s="288"/>
      <c r="Z129" s="288"/>
      <c r="AA129" s="288"/>
      <c r="AB129" s="288"/>
      <c r="AC129" s="288"/>
    </row>
    <row r="130" spans="1:29" x14ac:dyDescent="0.25">
      <c r="A130" s="288"/>
      <c r="B130" s="288"/>
      <c r="C130" s="288"/>
      <c r="D130" s="288"/>
      <c r="E130" s="288"/>
      <c r="F130" s="288"/>
      <c r="G130" s="288"/>
      <c r="H130" s="288"/>
      <c r="I130" s="288"/>
      <c r="J130" s="288"/>
      <c r="K130" s="288"/>
      <c r="L130" s="288"/>
      <c r="M130" s="288"/>
      <c r="N130" s="288"/>
      <c r="P130" s="288"/>
      <c r="Q130" s="288"/>
      <c r="R130" s="288"/>
      <c r="S130" s="288"/>
      <c r="T130" s="288"/>
      <c r="U130" s="288"/>
      <c r="V130" s="288"/>
      <c r="W130" s="288"/>
      <c r="X130" s="288"/>
      <c r="Y130" s="288"/>
      <c r="Z130" s="288"/>
      <c r="AA130" s="288"/>
      <c r="AB130" s="288"/>
      <c r="AC130" s="288"/>
    </row>
    <row r="131" spans="1:29" x14ac:dyDescent="0.25">
      <c r="A131" s="288"/>
      <c r="B131" s="288"/>
      <c r="C131" s="288"/>
      <c r="D131" s="288"/>
      <c r="E131" s="288"/>
      <c r="F131" s="288"/>
      <c r="G131" s="288"/>
      <c r="H131" s="288"/>
      <c r="I131" s="288"/>
      <c r="J131" s="288"/>
      <c r="K131" s="288"/>
      <c r="L131" s="288"/>
      <c r="M131" s="288"/>
      <c r="N131" s="288"/>
      <c r="P131" s="288"/>
      <c r="Q131" s="288"/>
      <c r="R131" s="288"/>
      <c r="S131" s="288"/>
      <c r="T131" s="288"/>
      <c r="U131" s="288"/>
      <c r="V131" s="288"/>
      <c r="W131" s="288"/>
      <c r="X131" s="288"/>
      <c r="Y131" s="288"/>
      <c r="Z131" s="288"/>
      <c r="AA131" s="288"/>
      <c r="AB131" s="288"/>
      <c r="AC131" s="288"/>
    </row>
    <row r="132" spans="1:29" x14ac:dyDescent="0.25">
      <c r="A132" s="288"/>
      <c r="B132" s="288"/>
      <c r="C132" s="288"/>
      <c r="D132" s="288"/>
      <c r="E132" s="288"/>
      <c r="F132" s="288"/>
      <c r="G132" s="288"/>
      <c r="H132" s="288"/>
      <c r="I132" s="288"/>
      <c r="J132" s="288"/>
      <c r="K132" s="288"/>
      <c r="L132" s="288"/>
      <c r="M132" s="288"/>
      <c r="N132" s="288"/>
      <c r="P132" s="288"/>
      <c r="Q132" s="288"/>
      <c r="R132" s="288"/>
      <c r="S132" s="288"/>
      <c r="T132" s="288"/>
      <c r="U132" s="288"/>
      <c r="V132" s="288"/>
      <c r="W132" s="288"/>
      <c r="X132" s="288"/>
      <c r="Y132" s="288"/>
      <c r="Z132" s="288"/>
      <c r="AA132" s="288"/>
      <c r="AB132" s="288"/>
      <c r="AC132" s="288"/>
    </row>
    <row r="133" spans="1:29" x14ac:dyDescent="0.25">
      <c r="A133" s="288"/>
      <c r="B133" s="288"/>
      <c r="C133" s="288"/>
      <c r="D133" s="288"/>
      <c r="E133" s="288"/>
      <c r="F133" s="288"/>
      <c r="G133" s="288"/>
      <c r="H133" s="288"/>
      <c r="I133" s="288"/>
      <c r="J133" s="288"/>
      <c r="K133" s="288"/>
      <c r="L133" s="288"/>
      <c r="M133" s="288"/>
      <c r="N133" s="288"/>
      <c r="P133" s="288"/>
      <c r="Q133" s="288"/>
      <c r="R133" s="288"/>
      <c r="S133" s="288"/>
      <c r="T133" s="288"/>
      <c r="U133" s="288"/>
      <c r="V133" s="288"/>
      <c r="W133" s="288"/>
      <c r="X133" s="288"/>
      <c r="Y133" s="288"/>
      <c r="Z133" s="288"/>
      <c r="AA133" s="288"/>
      <c r="AB133" s="288"/>
      <c r="AC133" s="288"/>
    </row>
    <row r="134" spans="1:29" x14ac:dyDescent="0.25">
      <c r="A134" s="288"/>
      <c r="B134" s="288"/>
      <c r="C134" s="288"/>
      <c r="D134" s="288"/>
      <c r="E134" s="288"/>
      <c r="F134" s="288"/>
      <c r="G134" s="288"/>
      <c r="H134" s="288"/>
      <c r="I134" s="288"/>
      <c r="J134" s="288"/>
      <c r="K134" s="288"/>
      <c r="L134" s="288"/>
      <c r="M134" s="288"/>
      <c r="N134" s="288"/>
      <c r="P134" s="288"/>
      <c r="Q134" s="288"/>
      <c r="R134" s="288"/>
      <c r="S134" s="288"/>
      <c r="T134" s="288"/>
      <c r="U134" s="288"/>
      <c r="V134" s="288"/>
      <c r="W134" s="288"/>
      <c r="X134" s="288"/>
      <c r="Y134" s="288"/>
      <c r="Z134" s="288"/>
      <c r="AA134" s="288"/>
      <c r="AB134" s="288"/>
      <c r="AC134" s="288"/>
    </row>
    <row r="135" spans="1:29" x14ac:dyDescent="0.25">
      <c r="A135" s="288"/>
      <c r="B135" s="288"/>
      <c r="C135" s="288"/>
      <c r="D135" s="288"/>
      <c r="E135" s="288"/>
      <c r="F135" s="288"/>
      <c r="G135" s="288"/>
      <c r="H135" s="288"/>
      <c r="I135" s="288"/>
      <c r="J135" s="288"/>
      <c r="K135" s="288"/>
      <c r="L135" s="288"/>
      <c r="M135" s="288"/>
      <c r="N135" s="288"/>
      <c r="P135" s="288"/>
      <c r="Q135" s="288"/>
      <c r="R135" s="288"/>
      <c r="S135" s="288"/>
      <c r="T135" s="288"/>
      <c r="U135" s="288"/>
      <c r="V135" s="288"/>
      <c r="W135" s="288"/>
      <c r="X135" s="288"/>
      <c r="Y135" s="288"/>
      <c r="Z135" s="288"/>
      <c r="AA135" s="288"/>
      <c r="AB135" s="288"/>
      <c r="AC135" s="288"/>
    </row>
    <row r="136" spans="1:29" x14ac:dyDescent="0.25">
      <c r="A136" s="288"/>
      <c r="B136" s="288"/>
      <c r="C136" s="288"/>
      <c r="D136" s="288"/>
      <c r="E136" s="288"/>
      <c r="F136" s="288"/>
      <c r="G136" s="288"/>
      <c r="H136" s="288"/>
      <c r="I136" s="288"/>
      <c r="J136" s="288"/>
      <c r="K136" s="288"/>
      <c r="L136" s="288"/>
      <c r="M136" s="288"/>
      <c r="N136" s="288"/>
      <c r="P136" s="288"/>
      <c r="Q136" s="288"/>
      <c r="R136" s="288"/>
      <c r="S136" s="288"/>
      <c r="T136" s="288"/>
      <c r="U136" s="288"/>
      <c r="V136" s="288"/>
      <c r="W136" s="288"/>
      <c r="X136" s="288"/>
      <c r="Y136" s="288"/>
      <c r="Z136" s="288"/>
      <c r="AA136" s="288"/>
      <c r="AB136" s="288"/>
      <c r="AC136" s="288"/>
    </row>
    <row r="137" spans="1:29" x14ac:dyDescent="0.25">
      <c r="A137" s="288"/>
      <c r="B137" s="288"/>
      <c r="C137" s="288"/>
      <c r="D137" s="288"/>
      <c r="E137" s="288"/>
      <c r="F137" s="288"/>
      <c r="G137" s="288"/>
      <c r="H137" s="288"/>
      <c r="I137" s="288"/>
      <c r="J137" s="288"/>
      <c r="K137" s="288"/>
      <c r="L137" s="288"/>
      <c r="M137" s="288"/>
      <c r="N137" s="288"/>
      <c r="P137" s="288"/>
      <c r="Q137" s="288"/>
      <c r="R137" s="288"/>
      <c r="S137" s="288"/>
      <c r="T137" s="288"/>
      <c r="U137" s="288"/>
      <c r="V137" s="288"/>
      <c r="W137" s="288"/>
      <c r="X137" s="288"/>
      <c r="Y137" s="288"/>
      <c r="Z137" s="288"/>
      <c r="AA137" s="288"/>
      <c r="AB137" s="288"/>
      <c r="AC137" s="288"/>
    </row>
    <row r="138" spans="1:29" x14ac:dyDescent="0.25">
      <c r="A138" s="288"/>
      <c r="B138" s="288"/>
      <c r="C138" s="288"/>
      <c r="D138" s="288"/>
      <c r="E138" s="288"/>
      <c r="F138" s="288"/>
      <c r="G138" s="288"/>
      <c r="H138" s="288"/>
      <c r="I138" s="288"/>
      <c r="J138" s="288"/>
      <c r="K138" s="288"/>
      <c r="L138" s="288"/>
      <c r="M138" s="288"/>
      <c r="N138" s="288"/>
      <c r="P138" s="288"/>
      <c r="Q138" s="288"/>
      <c r="R138" s="288"/>
      <c r="S138" s="288"/>
      <c r="T138" s="288"/>
      <c r="U138" s="288"/>
      <c r="V138" s="288"/>
      <c r="W138" s="288"/>
      <c r="X138" s="288"/>
      <c r="Y138" s="288"/>
      <c r="Z138" s="288"/>
      <c r="AA138" s="288"/>
      <c r="AB138" s="288"/>
      <c r="AC138" s="288"/>
    </row>
    <row r="139" spans="1:29" x14ac:dyDescent="0.25">
      <c r="A139" s="288"/>
      <c r="B139" s="288"/>
      <c r="C139" s="288"/>
      <c r="D139" s="288"/>
      <c r="E139" s="288"/>
      <c r="F139" s="288"/>
      <c r="G139" s="288"/>
      <c r="H139" s="288"/>
      <c r="I139" s="288"/>
      <c r="J139" s="288"/>
      <c r="K139" s="288"/>
      <c r="L139" s="288"/>
      <c r="M139" s="288"/>
      <c r="N139" s="288"/>
      <c r="P139" s="288"/>
      <c r="Q139" s="288"/>
      <c r="R139" s="288"/>
      <c r="S139" s="288"/>
      <c r="T139" s="288"/>
      <c r="U139" s="288"/>
      <c r="V139" s="288"/>
      <c r="W139" s="288"/>
      <c r="X139" s="288"/>
      <c r="Y139" s="288"/>
      <c r="Z139" s="288"/>
      <c r="AA139" s="288"/>
      <c r="AB139" s="288"/>
      <c r="AC139" s="288"/>
    </row>
    <row r="140" spans="1:29" x14ac:dyDescent="0.25">
      <c r="A140" s="288"/>
      <c r="B140" s="288"/>
      <c r="C140" s="288"/>
      <c r="D140" s="288"/>
      <c r="E140" s="288"/>
      <c r="F140" s="288"/>
      <c r="G140" s="288"/>
      <c r="H140" s="288"/>
      <c r="I140" s="288"/>
      <c r="J140" s="288"/>
      <c r="K140" s="288"/>
      <c r="L140" s="288"/>
      <c r="M140" s="288"/>
      <c r="N140" s="288"/>
      <c r="P140" s="288"/>
      <c r="Q140" s="288"/>
      <c r="R140" s="288"/>
      <c r="S140" s="288"/>
      <c r="T140" s="288"/>
      <c r="U140" s="288"/>
      <c r="V140" s="288"/>
      <c r="W140" s="288"/>
      <c r="X140" s="288"/>
      <c r="Y140" s="288"/>
      <c r="Z140" s="288"/>
      <c r="AA140" s="288"/>
      <c r="AB140" s="288"/>
      <c r="AC140" s="288"/>
    </row>
    <row r="141" spans="1:29" x14ac:dyDescent="0.25">
      <c r="A141" s="288"/>
      <c r="B141" s="288"/>
      <c r="C141" s="288"/>
      <c r="D141" s="288"/>
      <c r="E141" s="288"/>
      <c r="F141" s="288"/>
      <c r="G141" s="288"/>
      <c r="H141" s="288"/>
      <c r="I141" s="288"/>
      <c r="J141" s="288"/>
      <c r="K141" s="288"/>
      <c r="L141" s="288"/>
      <c r="M141" s="288"/>
      <c r="N141" s="288"/>
      <c r="P141" s="288"/>
      <c r="Q141" s="288"/>
      <c r="R141" s="288"/>
      <c r="S141" s="288"/>
      <c r="T141" s="288"/>
      <c r="U141" s="288"/>
      <c r="V141" s="288"/>
      <c r="W141" s="288"/>
      <c r="X141" s="288"/>
      <c r="Y141" s="288"/>
      <c r="Z141" s="288"/>
      <c r="AA141" s="288"/>
      <c r="AB141" s="288"/>
      <c r="AC141" s="288"/>
    </row>
    <row r="142" spans="1:29" x14ac:dyDescent="0.25">
      <c r="A142" s="288"/>
      <c r="B142" s="288"/>
      <c r="C142" s="288"/>
      <c r="D142" s="288"/>
      <c r="E142" s="288"/>
      <c r="F142" s="288"/>
      <c r="G142" s="288"/>
      <c r="H142" s="288"/>
      <c r="I142" s="288"/>
      <c r="J142" s="288"/>
      <c r="K142" s="288"/>
      <c r="L142" s="288"/>
      <c r="M142" s="288"/>
      <c r="N142" s="288"/>
      <c r="P142" s="288"/>
      <c r="Q142" s="288"/>
      <c r="R142" s="288"/>
      <c r="S142" s="288"/>
      <c r="T142" s="288"/>
      <c r="U142" s="288"/>
      <c r="V142" s="288"/>
      <c r="W142" s="288"/>
      <c r="X142" s="288"/>
      <c r="Y142" s="288"/>
      <c r="Z142" s="288"/>
      <c r="AA142" s="288"/>
      <c r="AB142" s="288"/>
      <c r="AC142" s="288"/>
    </row>
    <row r="143" spans="1:29" x14ac:dyDescent="0.25">
      <c r="A143" s="288"/>
      <c r="B143" s="288"/>
      <c r="C143" s="288"/>
      <c r="D143" s="288"/>
      <c r="E143" s="288"/>
      <c r="F143" s="288"/>
      <c r="G143" s="288"/>
      <c r="H143" s="288"/>
      <c r="I143" s="288"/>
      <c r="J143" s="288"/>
      <c r="K143" s="288"/>
      <c r="L143" s="288"/>
      <c r="M143" s="288"/>
      <c r="N143" s="288"/>
      <c r="P143" s="288"/>
      <c r="Q143" s="288"/>
      <c r="R143" s="288"/>
      <c r="S143" s="288"/>
      <c r="T143" s="288"/>
      <c r="U143" s="288"/>
      <c r="V143" s="288"/>
      <c r="W143" s="288"/>
      <c r="X143" s="288"/>
      <c r="Y143" s="288"/>
      <c r="Z143" s="288"/>
      <c r="AA143" s="288"/>
      <c r="AB143" s="288"/>
      <c r="AC143" s="288"/>
    </row>
    <row r="144" spans="1:29" x14ac:dyDescent="0.25">
      <c r="A144" s="288"/>
      <c r="B144" s="288"/>
      <c r="C144" s="288"/>
      <c r="D144" s="288"/>
      <c r="E144" s="288"/>
      <c r="F144" s="288"/>
      <c r="G144" s="288"/>
      <c r="H144" s="288"/>
      <c r="I144" s="288"/>
      <c r="J144" s="288"/>
      <c r="K144" s="288"/>
      <c r="L144" s="288"/>
      <c r="M144" s="288"/>
      <c r="N144" s="288"/>
      <c r="P144" s="288"/>
      <c r="Q144" s="288"/>
      <c r="R144" s="288"/>
      <c r="S144" s="288"/>
      <c r="T144" s="288"/>
      <c r="U144" s="288"/>
      <c r="V144" s="288"/>
      <c r="W144" s="288"/>
      <c r="X144" s="288"/>
      <c r="Y144" s="288"/>
      <c r="Z144" s="288"/>
      <c r="AA144" s="288"/>
      <c r="AB144" s="288"/>
      <c r="AC144" s="288"/>
    </row>
    <row r="145" spans="1:29" x14ac:dyDescent="0.25">
      <c r="A145" s="288"/>
      <c r="B145" s="288"/>
      <c r="C145" s="288"/>
      <c r="D145" s="288"/>
      <c r="E145" s="288"/>
      <c r="F145" s="288"/>
      <c r="G145" s="288"/>
      <c r="H145" s="288"/>
      <c r="I145" s="288"/>
      <c r="J145" s="288"/>
      <c r="K145" s="288"/>
      <c r="L145" s="288"/>
      <c r="M145" s="288"/>
      <c r="N145" s="288"/>
      <c r="P145" s="288"/>
      <c r="Q145" s="288"/>
      <c r="R145" s="288"/>
      <c r="S145" s="288"/>
      <c r="T145" s="288"/>
      <c r="U145" s="288"/>
      <c r="V145" s="288"/>
      <c r="W145" s="288"/>
      <c r="X145" s="288"/>
      <c r="Y145" s="288"/>
      <c r="Z145" s="288"/>
      <c r="AA145" s="288"/>
      <c r="AB145" s="288"/>
      <c r="AC145" s="288"/>
    </row>
    <row r="146" spans="1:29" x14ac:dyDescent="0.25">
      <c r="A146" s="288"/>
      <c r="B146" s="288"/>
      <c r="C146" s="288"/>
      <c r="D146" s="288"/>
      <c r="E146" s="288"/>
      <c r="F146" s="288"/>
      <c r="G146" s="288"/>
      <c r="H146" s="288"/>
      <c r="I146" s="288"/>
      <c r="J146" s="288"/>
      <c r="K146" s="288"/>
      <c r="L146" s="288"/>
      <c r="M146" s="288"/>
      <c r="N146" s="288"/>
      <c r="P146" s="288"/>
      <c r="Q146" s="288"/>
      <c r="R146" s="288"/>
      <c r="S146" s="288"/>
      <c r="T146" s="288"/>
      <c r="U146" s="288"/>
      <c r="V146" s="288"/>
      <c r="W146" s="288"/>
      <c r="X146" s="288"/>
      <c r="Y146" s="288"/>
      <c r="Z146" s="288"/>
      <c r="AA146" s="288"/>
      <c r="AB146" s="288"/>
      <c r="AC146" s="288"/>
    </row>
    <row r="147" spans="1:29" x14ac:dyDescent="0.25">
      <c r="A147" s="288"/>
      <c r="B147" s="288"/>
      <c r="C147" s="288"/>
      <c r="D147" s="288"/>
      <c r="E147" s="288"/>
      <c r="F147" s="288"/>
      <c r="G147" s="288"/>
      <c r="H147" s="288"/>
      <c r="I147" s="288"/>
      <c r="J147" s="288"/>
      <c r="K147" s="288"/>
      <c r="L147" s="288"/>
      <c r="M147" s="288"/>
      <c r="N147" s="288"/>
      <c r="P147" s="288"/>
      <c r="Q147" s="288"/>
      <c r="R147" s="288"/>
      <c r="S147" s="288"/>
      <c r="T147" s="288"/>
      <c r="U147" s="288"/>
      <c r="V147" s="288"/>
      <c r="W147" s="288"/>
      <c r="X147" s="288"/>
      <c r="Y147" s="288"/>
      <c r="Z147" s="288"/>
      <c r="AA147" s="288"/>
      <c r="AB147" s="288"/>
      <c r="AC147" s="288"/>
    </row>
    <row r="148" spans="1:29" x14ac:dyDescent="0.25">
      <c r="A148" s="288"/>
      <c r="B148" s="288"/>
      <c r="C148" s="288"/>
      <c r="D148" s="288"/>
      <c r="E148" s="288"/>
      <c r="F148" s="288"/>
      <c r="G148" s="288"/>
      <c r="H148" s="288"/>
      <c r="I148" s="288"/>
      <c r="J148" s="288"/>
      <c r="K148" s="288"/>
      <c r="L148" s="288"/>
      <c r="M148" s="288"/>
      <c r="N148" s="288"/>
      <c r="P148" s="288"/>
      <c r="Q148" s="288"/>
      <c r="R148" s="288"/>
      <c r="S148" s="288"/>
      <c r="T148" s="288"/>
      <c r="U148" s="288"/>
      <c r="V148" s="288"/>
      <c r="W148" s="288"/>
      <c r="X148" s="288"/>
      <c r="Y148" s="288"/>
      <c r="Z148" s="288"/>
      <c r="AA148" s="288"/>
      <c r="AB148" s="288"/>
      <c r="AC148" s="288"/>
    </row>
    <row r="149" spans="1:29" x14ac:dyDescent="0.25">
      <c r="A149" s="288"/>
      <c r="B149" s="288"/>
      <c r="C149" s="288"/>
      <c r="D149" s="288"/>
      <c r="E149" s="288"/>
      <c r="F149" s="288"/>
      <c r="G149" s="288"/>
      <c r="H149" s="288"/>
      <c r="I149" s="288"/>
      <c r="J149" s="288"/>
      <c r="K149" s="288"/>
      <c r="L149" s="288"/>
      <c r="M149" s="288"/>
      <c r="N149" s="288"/>
      <c r="P149" s="288"/>
      <c r="Q149" s="288"/>
      <c r="R149" s="288"/>
      <c r="S149" s="288"/>
      <c r="T149" s="288"/>
      <c r="U149" s="288"/>
      <c r="V149" s="288"/>
      <c r="W149" s="288"/>
      <c r="X149" s="288"/>
      <c r="Y149" s="288"/>
      <c r="Z149" s="288"/>
      <c r="AA149" s="288"/>
      <c r="AB149" s="288"/>
      <c r="AC149" s="288"/>
    </row>
    <row r="150" spans="1:29" x14ac:dyDescent="0.25">
      <c r="A150" s="288"/>
      <c r="B150" s="288"/>
      <c r="C150" s="288"/>
      <c r="D150" s="288"/>
      <c r="E150" s="288"/>
      <c r="F150" s="288"/>
      <c r="G150" s="288"/>
      <c r="H150" s="288"/>
      <c r="I150" s="288"/>
      <c r="J150" s="288"/>
      <c r="K150" s="288"/>
      <c r="L150" s="288"/>
      <c r="M150" s="288"/>
      <c r="N150" s="288"/>
      <c r="P150" s="288"/>
      <c r="Q150" s="288"/>
      <c r="R150" s="288"/>
      <c r="S150" s="288"/>
      <c r="T150" s="288"/>
      <c r="U150" s="288"/>
      <c r="V150" s="288"/>
      <c r="W150" s="288"/>
      <c r="X150" s="288"/>
      <c r="Y150" s="288"/>
      <c r="Z150" s="288"/>
      <c r="AA150" s="288"/>
      <c r="AB150" s="288"/>
      <c r="AC150" s="288"/>
    </row>
    <row r="151" spans="1:29" x14ac:dyDescent="0.25">
      <c r="A151" s="288"/>
      <c r="B151" s="288"/>
      <c r="C151" s="288"/>
      <c r="D151" s="288"/>
      <c r="E151" s="288"/>
      <c r="F151" s="288"/>
      <c r="G151" s="288"/>
      <c r="H151" s="288"/>
      <c r="I151" s="288"/>
      <c r="J151" s="288"/>
      <c r="K151" s="288"/>
      <c r="L151" s="288"/>
      <c r="M151" s="288"/>
      <c r="N151" s="288"/>
      <c r="P151" s="288"/>
      <c r="Q151" s="288"/>
      <c r="R151" s="288"/>
      <c r="S151" s="288"/>
      <c r="T151" s="288"/>
      <c r="U151" s="288"/>
      <c r="V151" s="288"/>
      <c r="W151" s="288"/>
      <c r="X151" s="288"/>
      <c r="Y151" s="288"/>
      <c r="Z151" s="288"/>
      <c r="AA151" s="288"/>
      <c r="AB151" s="288"/>
      <c r="AC151" s="288"/>
    </row>
    <row r="152" spans="1:29" x14ac:dyDescent="0.25">
      <c r="A152" s="288"/>
      <c r="B152" s="288"/>
      <c r="C152" s="288"/>
      <c r="D152" s="288"/>
      <c r="E152" s="288"/>
      <c r="F152" s="288"/>
      <c r="G152" s="288"/>
      <c r="H152" s="288"/>
      <c r="I152" s="288"/>
      <c r="J152" s="288"/>
      <c r="K152" s="288"/>
      <c r="L152" s="288"/>
      <c r="M152" s="288"/>
      <c r="N152" s="288"/>
      <c r="P152" s="288"/>
      <c r="Q152" s="288"/>
      <c r="R152" s="288"/>
      <c r="S152" s="288"/>
      <c r="T152" s="288"/>
      <c r="U152" s="288"/>
      <c r="V152" s="288"/>
      <c r="W152" s="288"/>
      <c r="X152" s="288"/>
      <c r="Y152" s="288"/>
      <c r="Z152" s="288"/>
      <c r="AA152" s="288"/>
      <c r="AB152" s="288"/>
      <c r="AC152" s="288"/>
    </row>
    <row r="153" spans="1:29" x14ac:dyDescent="0.25">
      <c r="A153" s="288"/>
      <c r="B153" s="288"/>
      <c r="C153" s="288"/>
      <c r="D153" s="288"/>
      <c r="E153" s="288"/>
      <c r="F153" s="288"/>
      <c r="G153" s="288"/>
      <c r="H153" s="288"/>
      <c r="I153" s="288"/>
      <c r="J153" s="288"/>
      <c r="K153" s="288"/>
      <c r="L153" s="288"/>
      <c r="M153" s="288"/>
      <c r="N153" s="288"/>
      <c r="P153" s="288"/>
      <c r="Q153" s="288"/>
      <c r="R153" s="288"/>
      <c r="S153" s="288"/>
      <c r="T153" s="288"/>
      <c r="U153" s="288"/>
      <c r="V153" s="288"/>
      <c r="W153" s="288"/>
      <c r="X153" s="288"/>
      <c r="Y153" s="288"/>
      <c r="Z153" s="288"/>
      <c r="AA153" s="288"/>
      <c r="AB153" s="288"/>
      <c r="AC153" s="288"/>
    </row>
    <row r="154" spans="1:29" x14ac:dyDescent="0.25">
      <c r="A154" s="288"/>
      <c r="B154" s="288"/>
      <c r="C154" s="288"/>
      <c r="D154" s="288"/>
      <c r="E154" s="288"/>
      <c r="F154" s="288"/>
      <c r="G154" s="288"/>
      <c r="H154" s="288"/>
      <c r="I154" s="288"/>
      <c r="J154" s="288"/>
      <c r="K154" s="288"/>
      <c r="L154" s="288"/>
      <c r="M154" s="288"/>
      <c r="N154" s="288"/>
      <c r="P154" s="288"/>
      <c r="Q154" s="288"/>
      <c r="R154" s="288"/>
      <c r="S154" s="288"/>
      <c r="T154" s="288"/>
      <c r="U154" s="288"/>
      <c r="V154" s="288"/>
      <c r="W154" s="288"/>
      <c r="X154" s="288"/>
      <c r="Y154" s="288"/>
      <c r="Z154" s="288"/>
      <c r="AA154" s="288"/>
      <c r="AB154" s="288"/>
      <c r="AC154" s="288"/>
    </row>
    <row r="155" spans="1:29" x14ac:dyDescent="0.25">
      <c r="A155" s="288"/>
      <c r="B155" s="288"/>
      <c r="C155" s="288"/>
      <c r="D155" s="288"/>
      <c r="E155" s="288"/>
      <c r="F155" s="288"/>
      <c r="G155" s="288"/>
      <c r="H155" s="288"/>
      <c r="I155" s="288"/>
      <c r="J155" s="288"/>
      <c r="K155" s="288"/>
      <c r="L155" s="288"/>
      <c r="M155" s="288"/>
      <c r="N155" s="288"/>
      <c r="P155" s="288"/>
      <c r="Q155" s="288"/>
      <c r="R155" s="288"/>
      <c r="S155" s="288"/>
      <c r="T155" s="288"/>
      <c r="U155" s="288"/>
      <c r="V155" s="288"/>
      <c r="W155" s="288"/>
      <c r="X155" s="288"/>
      <c r="Y155" s="288"/>
      <c r="Z155" s="288"/>
      <c r="AA155" s="288"/>
      <c r="AB155" s="288"/>
      <c r="AC155" s="288"/>
    </row>
    <row r="156" spans="1:29" x14ac:dyDescent="0.25">
      <c r="A156" s="288"/>
      <c r="B156" s="288"/>
      <c r="C156" s="288"/>
      <c r="D156" s="288"/>
      <c r="E156" s="288"/>
      <c r="F156" s="288"/>
      <c r="G156" s="288"/>
      <c r="H156" s="288"/>
      <c r="I156" s="288"/>
      <c r="J156" s="288"/>
      <c r="K156" s="288"/>
      <c r="L156" s="288"/>
      <c r="M156" s="288"/>
      <c r="N156" s="288"/>
      <c r="P156" s="288"/>
      <c r="Q156" s="288"/>
      <c r="R156" s="288"/>
      <c r="S156" s="288"/>
      <c r="T156" s="288"/>
      <c r="U156" s="288"/>
      <c r="V156" s="288"/>
      <c r="W156" s="288"/>
      <c r="X156" s="288"/>
      <c r="Y156" s="288"/>
      <c r="Z156" s="288"/>
      <c r="AA156" s="288"/>
      <c r="AB156" s="288"/>
      <c r="AC156" s="288"/>
    </row>
    <row r="157" spans="1:29" x14ac:dyDescent="0.25">
      <c r="A157" s="288"/>
      <c r="B157" s="288"/>
      <c r="C157" s="288"/>
      <c r="D157" s="288"/>
      <c r="E157" s="288"/>
      <c r="F157" s="288"/>
      <c r="G157" s="288"/>
      <c r="H157" s="288"/>
      <c r="I157" s="288"/>
      <c r="J157" s="288"/>
      <c r="K157" s="288"/>
      <c r="L157" s="288"/>
      <c r="M157" s="288"/>
      <c r="N157" s="288"/>
      <c r="P157" s="288"/>
      <c r="Q157" s="288"/>
      <c r="R157" s="288"/>
      <c r="S157" s="288"/>
      <c r="T157" s="288"/>
      <c r="U157" s="288"/>
      <c r="V157" s="288"/>
      <c r="W157" s="288"/>
      <c r="X157" s="288"/>
      <c r="Y157" s="288"/>
      <c r="Z157" s="288"/>
      <c r="AA157" s="288"/>
      <c r="AB157" s="288"/>
      <c r="AC157" s="288"/>
    </row>
    <row r="158" spans="1:29" x14ac:dyDescent="0.25">
      <c r="A158" s="288"/>
      <c r="B158" s="288"/>
      <c r="C158" s="288"/>
      <c r="D158" s="288"/>
      <c r="E158" s="288"/>
      <c r="F158" s="288"/>
      <c r="G158" s="288"/>
      <c r="H158" s="288"/>
      <c r="I158" s="288"/>
      <c r="J158" s="288"/>
      <c r="K158" s="288"/>
      <c r="L158" s="288"/>
      <c r="M158" s="288"/>
      <c r="N158" s="288"/>
      <c r="P158" s="288"/>
      <c r="Q158" s="288"/>
      <c r="R158" s="288"/>
      <c r="S158" s="288"/>
      <c r="T158" s="288"/>
      <c r="U158" s="288"/>
      <c r="V158" s="288"/>
      <c r="W158" s="288"/>
      <c r="X158" s="288"/>
      <c r="Y158" s="288"/>
      <c r="Z158" s="288"/>
      <c r="AA158" s="288"/>
      <c r="AB158" s="288"/>
      <c r="AC158" s="288"/>
    </row>
    <row r="159" spans="1:29" x14ac:dyDescent="0.25">
      <c r="A159" s="288"/>
      <c r="B159" s="288"/>
      <c r="C159" s="288"/>
      <c r="D159" s="288"/>
      <c r="E159" s="288"/>
      <c r="F159" s="288"/>
      <c r="G159" s="288"/>
      <c r="H159" s="288"/>
      <c r="I159" s="288"/>
      <c r="J159" s="288"/>
      <c r="K159" s="288"/>
      <c r="L159" s="288"/>
      <c r="M159" s="288"/>
      <c r="N159" s="288"/>
      <c r="P159" s="288"/>
      <c r="Q159" s="288"/>
      <c r="R159" s="288"/>
      <c r="S159" s="288"/>
      <c r="T159" s="288"/>
      <c r="U159" s="288"/>
      <c r="V159" s="288"/>
      <c r="W159" s="288"/>
      <c r="X159" s="288"/>
      <c r="Y159" s="288"/>
      <c r="Z159" s="288"/>
      <c r="AA159" s="288"/>
      <c r="AB159" s="288"/>
      <c r="AC159" s="288"/>
    </row>
    <row r="160" spans="1:29" x14ac:dyDescent="0.25">
      <c r="A160" s="288"/>
      <c r="B160" s="288"/>
      <c r="C160" s="288"/>
      <c r="D160" s="288"/>
      <c r="E160" s="288"/>
      <c r="F160" s="288"/>
      <c r="G160" s="288"/>
      <c r="H160" s="288"/>
      <c r="I160" s="288"/>
      <c r="J160" s="288"/>
      <c r="K160" s="288"/>
      <c r="L160" s="288"/>
      <c r="M160" s="288"/>
      <c r="N160" s="288"/>
      <c r="P160" s="288"/>
      <c r="Q160" s="288"/>
      <c r="R160" s="288"/>
      <c r="S160" s="288"/>
      <c r="T160" s="288"/>
      <c r="U160" s="288"/>
      <c r="V160" s="288"/>
      <c r="W160" s="288"/>
      <c r="X160" s="288"/>
      <c r="Y160" s="288"/>
      <c r="Z160" s="288"/>
      <c r="AA160" s="288"/>
      <c r="AB160" s="288"/>
      <c r="AC160" s="288"/>
    </row>
    <row r="161" spans="1:29" x14ac:dyDescent="0.25">
      <c r="A161" s="288"/>
      <c r="B161" s="288"/>
      <c r="C161" s="288"/>
      <c r="D161" s="288"/>
      <c r="E161" s="288"/>
      <c r="F161" s="288"/>
      <c r="G161" s="288"/>
      <c r="H161" s="288"/>
      <c r="I161" s="288"/>
      <c r="J161" s="288"/>
      <c r="K161" s="288"/>
      <c r="L161" s="288"/>
      <c r="M161" s="288"/>
      <c r="N161" s="288"/>
      <c r="P161" s="288"/>
      <c r="Q161" s="288"/>
      <c r="R161" s="288"/>
      <c r="S161" s="288"/>
      <c r="T161" s="288"/>
      <c r="U161" s="288"/>
      <c r="V161" s="288"/>
      <c r="W161" s="288"/>
      <c r="X161" s="288"/>
      <c r="Y161" s="288"/>
      <c r="Z161" s="288"/>
      <c r="AA161" s="288"/>
      <c r="AB161" s="288"/>
      <c r="AC161" s="288"/>
    </row>
    <row r="162" spans="1:29" x14ac:dyDescent="0.25">
      <c r="A162" s="288"/>
      <c r="B162" s="288"/>
      <c r="C162" s="288"/>
      <c r="D162" s="288"/>
      <c r="E162" s="288"/>
      <c r="F162" s="288"/>
      <c r="G162" s="288"/>
      <c r="H162" s="288"/>
      <c r="I162" s="288"/>
      <c r="J162" s="288"/>
      <c r="K162" s="288"/>
      <c r="L162" s="288"/>
      <c r="M162" s="288"/>
      <c r="N162" s="288"/>
      <c r="P162" s="288"/>
      <c r="Q162" s="288"/>
      <c r="R162" s="288"/>
      <c r="S162" s="288"/>
      <c r="T162" s="288"/>
      <c r="U162" s="288"/>
      <c r="V162" s="288"/>
      <c r="W162" s="288"/>
      <c r="X162" s="288"/>
      <c r="Y162" s="288"/>
      <c r="Z162" s="288"/>
      <c r="AA162" s="288"/>
      <c r="AB162" s="288"/>
      <c r="AC162" s="288"/>
    </row>
    <row r="163" spans="1:29" x14ac:dyDescent="0.25">
      <c r="A163" s="288"/>
      <c r="B163" s="288"/>
      <c r="C163" s="288"/>
      <c r="D163" s="288"/>
      <c r="E163" s="288"/>
      <c r="F163" s="288"/>
      <c r="G163" s="288"/>
      <c r="H163" s="288"/>
      <c r="I163" s="288"/>
      <c r="J163" s="288"/>
      <c r="K163" s="288"/>
      <c r="L163" s="288"/>
      <c r="M163" s="288"/>
      <c r="N163" s="288"/>
      <c r="P163" s="288"/>
      <c r="Q163" s="288"/>
      <c r="R163" s="288"/>
      <c r="S163" s="288"/>
      <c r="T163" s="288"/>
      <c r="U163" s="288"/>
      <c r="V163" s="288"/>
      <c r="W163" s="288"/>
      <c r="X163" s="288"/>
      <c r="Y163" s="288"/>
      <c r="Z163" s="288"/>
      <c r="AA163" s="288"/>
      <c r="AB163" s="288"/>
      <c r="AC163" s="288"/>
    </row>
    <row r="164" spans="1:29" x14ac:dyDescent="0.25">
      <c r="A164" s="288"/>
      <c r="B164" s="288"/>
      <c r="C164" s="288"/>
      <c r="D164" s="288"/>
      <c r="E164" s="288"/>
      <c r="F164" s="288"/>
      <c r="G164" s="288"/>
      <c r="H164" s="288"/>
      <c r="I164" s="288"/>
      <c r="J164" s="288"/>
      <c r="K164" s="288"/>
      <c r="L164" s="288"/>
      <c r="M164" s="288"/>
      <c r="N164" s="288"/>
      <c r="P164" s="288"/>
      <c r="Q164" s="288"/>
      <c r="R164" s="288"/>
      <c r="S164" s="288"/>
      <c r="T164" s="288"/>
      <c r="U164" s="288"/>
      <c r="V164" s="288"/>
      <c r="W164" s="288"/>
      <c r="X164" s="288"/>
      <c r="Y164" s="288"/>
      <c r="Z164" s="288"/>
      <c r="AA164" s="288"/>
      <c r="AB164" s="288"/>
      <c r="AC164" s="288"/>
    </row>
    <row r="165" spans="1:29" x14ac:dyDescent="0.25">
      <c r="A165" s="288"/>
      <c r="B165" s="288"/>
      <c r="C165" s="288"/>
      <c r="D165" s="288"/>
      <c r="E165" s="288"/>
      <c r="F165" s="288"/>
      <c r="G165" s="288"/>
      <c r="H165" s="288"/>
      <c r="I165" s="288"/>
      <c r="J165" s="288"/>
      <c r="K165" s="288"/>
      <c r="L165" s="288"/>
      <c r="M165" s="288"/>
      <c r="N165" s="288"/>
      <c r="P165" s="288"/>
      <c r="Q165" s="288"/>
      <c r="R165" s="288"/>
      <c r="S165" s="288"/>
      <c r="T165" s="288"/>
      <c r="U165" s="288"/>
      <c r="V165" s="288"/>
      <c r="W165" s="288"/>
      <c r="X165" s="288"/>
      <c r="Y165" s="288"/>
      <c r="Z165" s="288"/>
      <c r="AA165" s="288"/>
      <c r="AB165" s="288"/>
      <c r="AC165" s="288"/>
    </row>
    <row r="166" spans="1:29" x14ac:dyDescent="0.25">
      <c r="A166" s="288"/>
      <c r="B166" s="288"/>
      <c r="C166" s="288"/>
      <c r="D166" s="288"/>
      <c r="E166" s="288"/>
      <c r="F166" s="288"/>
      <c r="G166" s="288"/>
      <c r="H166" s="288"/>
      <c r="I166" s="288"/>
      <c r="J166" s="288"/>
      <c r="K166" s="288"/>
      <c r="L166" s="288"/>
      <c r="M166" s="288"/>
      <c r="N166" s="288"/>
      <c r="P166" s="288"/>
      <c r="Q166" s="288"/>
      <c r="R166" s="288"/>
      <c r="S166" s="288"/>
      <c r="T166" s="288"/>
      <c r="U166" s="288"/>
      <c r="V166" s="288"/>
      <c r="W166" s="288"/>
      <c r="X166" s="288"/>
      <c r="Y166" s="288"/>
      <c r="Z166" s="288"/>
      <c r="AA166" s="288"/>
      <c r="AB166" s="288"/>
      <c r="AC166" s="288"/>
    </row>
    <row r="167" spans="1:29" x14ac:dyDescent="0.25">
      <c r="A167" s="288"/>
      <c r="B167" s="288"/>
      <c r="C167" s="288"/>
      <c r="D167" s="288"/>
      <c r="E167" s="288"/>
      <c r="F167" s="288"/>
      <c r="G167" s="288"/>
      <c r="H167" s="288"/>
      <c r="I167" s="288"/>
      <c r="J167" s="288"/>
      <c r="K167" s="288"/>
      <c r="L167" s="288"/>
      <c r="M167" s="288"/>
      <c r="N167" s="288"/>
      <c r="P167" s="288"/>
      <c r="Q167" s="288"/>
      <c r="R167" s="288"/>
      <c r="S167" s="288"/>
      <c r="T167" s="288"/>
      <c r="U167" s="288"/>
      <c r="V167" s="288"/>
      <c r="W167" s="288"/>
      <c r="X167" s="288"/>
      <c r="Y167" s="288"/>
      <c r="Z167" s="288"/>
      <c r="AA167" s="288"/>
      <c r="AB167" s="288"/>
      <c r="AC167" s="288"/>
    </row>
    <row r="168" spans="1:29" x14ac:dyDescent="0.25">
      <c r="A168" s="288"/>
      <c r="B168" s="288"/>
      <c r="C168" s="288"/>
      <c r="D168" s="288"/>
      <c r="E168" s="288"/>
      <c r="F168" s="288"/>
      <c r="G168" s="288"/>
      <c r="H168" s="288"/>
      <c r="I168" s="288"/>
      <c r="J168" s="288"/>
      <c r="K168" s="288"/>
      <c r="L168" s="288"/>
      <c r="M168" s="288"/>
      <c r="N168" s="288"/>
      <c r="P168" s="288"/>
      <c r="Q168" s="288"/>
      <c r="R168" s="288"/>
      <c r="S168" s="288"/>
      <c r="T168" s="288"/>
      <c r="U168" s="288"/>
      <c r="V168" s="288"/>
      <c r="W168" s="288"/>
      <c r="X168" s="288"/>
      <c r="Y168" s="288"/>
      <c r="Z168" s="288"/>
      <c r="AA168" s="288"/>
      <c r="AB168" s="288"/>
      <c r="AC168" s="288"/>
    </row>
    <row r="169" spans="1:29" x14ac:dyDescent="0.25">
      <c r="A169" s="288"/>
      <c r="B169" s="288"/>
      <c r="C169" s="288"/>
      <c r="D169" s="288"/>
      <c r="E169" s="288"/>
      <c r="F169" s="288"/>
      <c r="G169" s="288"/>
      <c r="H169" s="288"/>
      <c r="I169" s="288"/>
      <c r="J169" s="288"/>
      <c r="K169" s="288"/>
      <c r="L169" s="288"/>
      <c r="M169" s="288"/>
      <c r="N169" s="288"/>
      <c r="P169" s="288"/>
      <c r="Q169" s="288"/>
      <c r="R169" s="288"/>
      <c r="S169" s="288"/>
      <c r="T169" s="288"/>
      <c r="U169" s="288"/>
      <c r="V169" s="288"/>
      <c r="W169" s="288"/>
      <c r="X169" s="288"/>
      <c r="Y169" s="288"/>
      <c r="Z169" s="288"/>
      <c r="AA169" s="288"/>
      <c r="AB169" s="288"/>
      <c r="AC169" s="288"/>
    </row>
    <row r="170" spans="1:29" x14ac:dyDescent="0.25">
      <c r="A170" s="288"/>
      <c r="B170" s="288"/>
      <c r="C170" s="288"/>
      <c r="D170" s="288"/>
      <c r="E170" s="288"/>
      <c r="F170" s="288"/>
      <c r="G170" s="288"/>
      <c r="H170" s="288"/>
      <c r="I170" s="288"/>
      <c r="J170" s="288"/>
      <c r="K170" s="288"/>
      <c r="L170" s="288"/>
      <c r="M170" s="288"/>
      <c r="N170" s="288"/>
      <c r="P170" s="288"/>
      <c r="Q170" s="288"/>
      <c r="R170" s="288"/>
      <c r="S170" s="288"/>
      <c r="T170" s="288"/>
      <c r="U170" s="288"/>
      <c r="V170" s="288"/>
      <c r="W170" s="288"/>
      <c r="X170" s="288"/>
      <c r="Y170" s="288"/>
      <c r="Z170" s="288"/>
      <c r="AA170" s="288"/>
      <c r="AB170" s="288"/>
      <c r="AC170" s="288"/>
    </row>
    <row r="171" spans="1:29" x14ac:dyDescent="0.25">
      <c r="A171" s="288"/>
      <c r="B171" s="288"/>
      <c r="C171" s="288"/>
      <c r="D171" s="288"/>
      <c r="E171" s="288"/>
      <c r="F171" s="288"/>
      <c r="G171" s="288"/>
      <c r="H171" s="288"/>
      <c r="I171" s="288"/>
      <c r="J171" s="288"/>
      <c r="K171" s="288"/>
      <c r="L171" s="288"/>
      <c r="M171" s="288"/>
      <c r="N171" s="288"/>
      <c r="P171" s="288"/>
      <c r="Q171" s="288"/>
      <c r="R171" s="288"/>
      <c r="S171" s="288"/>
      <c r="T171" s="288"/>
      <c r="U171" s="288"/>
      <c r="V171" s="288"/>
      <c r="W171" s="288"/>
      <c r="X171" s="288"/>
      <c r="Y171" s="288"/>
      <c r="Z171" s="288"/>
      <c r="AA171" s="288"/>
      <c r="AB171" s="288"/>
      <c r="AC171" s="288"/>
    </row>
    <row r="172" spans="1:29" x14ac:dyDescent="0.25">
      <c r="A172" s="288"/>
      <c r="B172" s="288"/>
      <c r="C172" s="288"/>
      <c r="D172" s="288"/>
      <c r="E172" s="288"/>
      <c r="F172" s="288"/>
      <c r="G172" s="288"/>
      <c r="H172" s="288"/>
      <c r="I172" s="288"/>
      <c r="J172" s="288"/>
      <c r="K172" s="288"/>
      <c r="L172" s="288"/>
      <c r="M172" s="288"/>
      <c r="N172" s="288"/>
      <c r="P172" s="288"/>
      <c r="Q172" s="288"/>
      <c r="R172" s="288"/>
      <c r="S172" s="288"/>
      <c r="T172" s="288"/>
      <c r="U172" s="288"/>
      <c r="V172" s="288"/>
      <c r="W172" s="288"/>
      <c r="X172" s="288"/>
      <c r="Y172" s="288"/>
      <c r="Z172" s="288"/>
      <c r="AA172" s="288"/>
      <c r="AB172" s="288"/>
      <c r="AC172" s="288"/>
    </row>
    <row r="173" spans="1:29" x14ac:dyDescent="0.25">
      <c r="A173" s="288"/>
      <c r="B173" s="288"/>
      <c r="C173" s="288"/>
      <c r="D173" s="288"/>
      <c r="E173" s="288"/>
      <c r="F173" s="288"/>
      <c r="G173" s="288"/>
      <c r="H173" s="288"/>
      <c r="I173" s="288"/>
      <c r="J173" s="288"/>
      <c r="K173" s="288"/>
      <c r="L173" s="288"/>
      <c r="M173" s="288"/>
      <c r="N173" s="288"/>
      <c r="P173" s="288"/>
      <c r="Q173" s="288"/>
      <c r="R173" s="288"/>
      <c r="S173" s="288"/>
      <c r="T173" s="288"/>
      <c r="U173" s="288"/>
      <c r="V173" s="288"/>
      <c r="W173" s="288"/>
      <c r="X173" s="288"/>
      <c r="Y173" s="288"/>
      <c r="Z173" s="288"/>
      <c r="AA173" s="288"/>
      <c r="AB173" s="288"/>
      <c r="AC173" s="288"/>
    </row>
    <row r="174" spans="1:29" x14ac:dyDescent="0.25">
      <c r="A174" s="288"/>
      <c r="B174" s="288"/>
      <c r="C174" s="288"/>
      <c r="D174" s="288"/>
      <c r="E174" s="288"/>
      <c r="F174" s="288"/>
      <c r="G174" s="288"/>
      <c r="H174" s="288"/>
      <c r="I174" s="288"/>
      <c r="J174" s="288"/>
      <c r="K174" s="288"/>
      <c r="L174" s="288"/>
      <c r="M174" s="288"/>
      <c r="N174" s="288"/>
      <c r="P174" s="288"/>
      <c r="Q174" s="288"/>
      <c r="R174" s="288"/>
      <c r="S174" s="288"/>
      <c r="T174" s="288"/>
      <c r="U174" s="288"/>
      <c r="V174" s="288"/>
      <c r="W174" s="288"/>
      <c r="X174" s="288"/>
      <c r="Y174" s="288"/>
      <c r="Z174" s="288"/>
      <c r="AA174" s="288"/>
      <c r="AB174" s="288"/>
      <c r="AC174" s="288"/>
    </row>
    <row r="175" spans="1:29" x14ac:dyDescent="0.25">
      <c r="A175" s="288"/>
      <c r="B175" s="288"/>
      <c r="C175" s="288"/>
      <c r="D175" s="288"/>
      <c r="E175" s="288"/>
      <c r="F175" s="288"/>
      <c r="G175" s="288"/>
      <c r="H175" s="288"/>
      <c r="I175" s="288"/>
      <c r="J175" s="288"/>
      <c r="K175" s="288"/>
      <c r="L175" s="288"/>
      <c r="M175" s="288"/>
      <c r="N175" s="288"/>
      <c r="P175" s="288"/>
      <c r="Q175" s="288"/>
      <c r="R175" s="288"/>
      <c r="S175" s="288"/>
      <c r="T175" s="288"/>
      <c r="U175" s="288"/>
      <c r="V175" s="288"/>
      <c r="W175" s="288"/>
      <c r="X175" s="288"/>
      <c r="Y175" s="288"/>
      <c r="Z175" s="288"/>
      <c r="AA175" s="288"/>
      <c r="AB175" s="288"/>
      <c r="AC175" s="288"/>
    </row>
    <row r="176" spans="1:29" x14ac:dyDescent="0.25">
      <c r="A176" s="288"/>
      <c r="B176" s="288"/>
      <c r="C176" s="288"/>
      <c r="D176" s="288"/>
      <c r="E176" s="288"/>
      <c r="F176" s="288"/>
      <c r="G176" s="288"/>
      <c r="H176" s="288"/>
      <c r="I176" s="288"/>
      <c r="J176" s="288"/>
      <c r="K176" s="288"/>
      <c r="L176" s="288"/>
      <c r="M176" s="288"/>
      <c r="N176" s="288"/>
      <c r="P176" s="288"/>
      <c r="Q176" s="288"/>
      <c r="R176" s="288"/>
      <c r="S176" s="288"/>
      <c r="T176" s="288"/>
      <c r="U176" s="288"/>
      <c r="V176" s="288"/>
      <c r="W176" s="288"/>
      <c r="X176" s="288"/>
      <c r="Y176" s="288"/>
      <c r="Z176" s="288"/>
      <c r="AA176" s="288"/>
      <c r="AB176" s="288"/>
      <c r="AC176" s="288"/>
    </row>
    <row r="177" spans="1:29" x14ac:dyDescent="0.25">
      <c r="A177" s="288"/>
      <c r="B177" s="288"/>
      <c r="C177" s="288"/>
      <c r="D177" s="288"/>
      <c r="E177" s="288"/>
      <c r="F177" s="288"/>
      <c r="G177" s="288"/>
      <c r="H177" s="288"/>
      <c r="I177" s="288"/>
      <c r="J177" s="288"/>
      <c r="K177" s="288"/>
      <c r="L177" s="288"/>
      <c r="M177" s="288"/>
      <c r="N177" s="288"/>
      <c r="P177" s="288"/>
      <c r="Q177" s="288"/>
      <c r="R177" s="288"/>
      <c r="S177" s="288"/>
      <c r="T177" s="288"/>
      <c r="U177" s="288"/>
      <c r="V177" s="288"/>
      <c r="W177" s="288"/>
      <c r="X177" s="288"/>
      <c r="Y177" s="288"/>
      <c r="Z177" s="288"/>
      <c r="AA177" s="288"/>
      <c r="AB177" s="288"/>
      <c r="AC177" s="288"/>
    </row>
    <row r="178" spans="1:29" x14ac:dyDescent="0.25">
      <c r="A178" s="288"/>
      <c r="B178" s="288"/>
      <c r="C178" s="288"/>
      <c r="D178" s="288"/>
      <c r="E178" s="288"/>
      <c r="F178" s="288"/>
      <c r="G178" s="288"/>
      <c r="H178" s="288"/>
      <c r="I178" s="288"/>
      <c r="J178" s="288"/>
      <c r="K178" s="288"/>
      <c r="L178" s="288"/>
      <c r="M178" s="288"/>
      <c r="N178" s="288"/>
      <c r="P178" s="288"/>
      <c r="Q178" s="288"/>
      <c r="R178" s="288"/>
      <c r="S178" s="288"/>
      <c r="T178" s="288"/>
      <c r="U178" s="288"/>
      <c r="V178" s="288"/>
      <c r="W178" s="288"/>
      <c r="X178" s="288"/>
      <c r="Y178" s="288"/>
      <c r="Z178" s="288"/>
      <c r="AA178" s="288"/>
      <c r="AB178" s="288"/>
      <c r="AC178" s="288"/>
    </row>
    <row r="179" spans="1:29" x14ac:dyDescent="0.25">
      <c r="A179" s="288"/>
      <c r="B179" s="288"/>
      <c r="C179" s="288"/>
      <c r="D179" s="288"/>
      <c r="E179" s="288"/>
      <c r="F179" s="288"/>
      <c r="G179" s="288"/>
      <c r="H179" s="288"/>
      <c r="I179" s="288"/>
      <c r="J179" s="288"/>
      <c r="K179" s="288"/>
      <c r="L179" s="288"/>
      <c r="M179" s="288"/>
      <c r="N179" s="288"/>
      <c r="P179" s="288"/>
      <c r="Q179" s="288"/>
      <c r="R179" s="288"/>
      <c r="S179" s="288"/>
      <c r="T179" s="288"/>
      <c r="U179" s="288"/>
      <c r="V179" s="288"/>
      <c r="W179" s="288"/>
      <c r="X179" s="288"/>
      <c r="Y179" s="288"/>
      <c r="Z179" s="288"/>
      <c r="AA179" s="288"/>
      <c r="AB179" s="288"/>
      <c r="AC179" s="288"/>
    </row>
    <row r="180" spans="1:29" x14ac:dyDescent="0.25">
      <c r="A180" s="288"/>
      <c r="B180" s="288"/>
      <c r="C180" s="288"/>
      <c r="D180" s="288"/>
      <c r="E180" s="288"/>
      <c r="F180" s="288"/>
      <c r="G180" s="288"/>
      <c r="H180" s="288"/>
      <c r="I180" s="288"/>
      <c r="J180" s="288"/>
      <c r="K180" s="288"/>
      <c r="L180" s="288"/>
      <c r="M180" s="288"/>
      <c r="N180" s="288"/>
      <c r="P180" s="288"/>
      <c r="Q180" s="288"/>
      <c r="R180" s="288"/>
      <c r="S180" s="288"/>
      <c r="T180" s="288"/>
      <c r="U180" s="288"/>
      <c r="V180" s="288"/>
      <c r="W180" s="288"/>
      <c r="X180" s="288"/>
      <c r="Y180" s="288"/>
      <c r="Z180" s="288"/>
      <c r="AA180" s="288"/>
      <c r="AB180" s="288"/>
      <c r="AC180" s="288"/>
    </row>
    <row r="181" spans="1:29" x14ac:dyDescent="0.25">
      <c r="A181" s="288"/>
      <c r="B181" s="288"/>
      <c r="C181" s="288"/>
      <c r="D181" s="288"/>
      <c r="E181" s="288"/>
      <c r="F181" s="288"/>
      <c r="G181" s="288"/>
      <c r="H181" s="288"/>
      <c r="I181" s="288"/>
      <c r="J181" s="288"/>
      <c r="K181" s="288"/>
      <c r="L181" s="288"/>
      <c r="M181" s="288"/>
      <c r="N181" s="288"/>
      <c r="P181" s="288"/>
      <c r="Q181" s="288"/>
      <c r="R181" s="288"/>
      <c r="S181" s="288"/>
      <c r="T181" s="288"/>
      <c r="U181" s="288"/>
      <c r="V181" s="288"/>
      <c r="W181" s="288"/>
      <c r="X181" s="288"/>
      <c r="Y181" s="288"/>
      <c r="Z181" s="288"/>
      <c r="AA181" s="288"/>
      <c r="AB181" s="288"/>
      <c r="AC181" s="288"/>
    </row>
    <row r="182" spans="1:29" x14ac:dyDescent="0.25">
      <c r="A182" s="288"/>
      <c r="B182" s="288"/>
      <c r="C182" s="288"/>
      <c r="D182" s="288"/>
      <c r="E182" s="288"/>
      <c r="F182" s="288"/>
      <c r="G182" s="288"/>
      <c r="H182" s="288"/>
      <c r="I182" s="288"/>
      <c r="J182" s="288"/>
      <c r="K182" s="288"/>
      <c r="L182" s="288"/>
      <c r="M182" s="288"/>
      <c r="N182" s="288"/>
      <c r="P182" s="288"/>
      <c r="Q182" s="288"/>
      <c r="R182" s="288"/>
      <c r="S182" s="288"/>
      <c r="T182" s="288"/>
      <c r="U182" s="288"/>
      <c r="V182" s="288"/>
      <c r="W182" s="288"/>
      <c r="X182" s="288"/>
      <c r="Y182" s="288"/>
      <c r="Z182" s="288"/>
      <c r="AA182" s="288"/>
      <c r="AB182" s="288"/>
      <c r="AC182" s="288"/>
    </row>
    <row r="183" spans="1:29" x14ac:dyDescent="0.25">
      <c r="A183" s="288"/>
      <c r="B183" s="288"/>
      <c r="C183" s="288"/>
      <c r="D183" s="288"/>
      <c r="E183" s="288"/>
      <c r="F183" s="288"/>
      <c r="G183" s="288"/>
      <c r="H183" s="288"/>
      <c r="I183" s="288"/>
      <c r="J183" s="288"/>
      <c r="K183" s="288"/>
      <c r="L183" s="288"/>
      <c r="M183" s="288"/>
      <c r="N183" s="288"/>
      <c r="P183" s="288"/>
      <c r="Q183" s="288"/>
      <c r="R183" s="288"/>
      <c r="S183" s="288"/>
      <c r="T183" s="288"/>
      <c r="U183" s="288"/>
      <c r="V183" s="288"/>
      <c r="W183" s="288"/>
      <c r="X183" s="288"/>
      <c r="Y183" s="288"/>
      <c r="Z183" s="288"/>
      <c r="AA183" s="288"/>
      <c r="AB183" s="288"/>
      <c r="AC183" s="288"/>
    </row>
    <row r="184" spans="1:29" x14ac:dyDescent="0.25">
      <c r="A184" s="288"/>
      <c r="B184" s="288"/>
      <c r="C184" s="288"/>
      <c r="D184" s="288"/>
      <c r="E184" s="288"/>
      <c r="F184" s="288"/>
      <c r="G184" s="288"/>
      <c r="H184" s="288"/>
      <c r="I184" s="288"/>
      <c r="J184" s="288"/>
      <c r="K184" s="288"/>
      <c r="L184" s="288"/>
      <c r="M184" s="288"/>
      <c r="N184" s="288"/>
      <c r="P184" s="288"/>
      <c r="Q184" s="288"/>
      <c r="R184" s="288"/>
      <c r="S184" s="288"/>
      <c r="T184" s="288"/>
      <c r="U184" s="288"/>
      <c r="V184" s="288"/>
      <c r="W184" s="288"/>
      <c r="X184" s="288"/>
      <c r="Y184" s="288"/>
      <c r="Z184" s="288"/>
      <c r="AA184" s="288"/>
      <c r="AB184" s="288"/>
      <c r="AC184" s="288"/>
    </row>
    <row r="185" spans="1:29" x14ac:dyDescent="0.25">
      <c r="A185" s="288"/>
      <c r="B185" s="288"/>
      <c r="C185" s="288"/>
      <c r="D185" s="288"/>
      <c r="E185" s="288"/>
      <c r="F185" s="288"/>
      <c r="G185" s="288"/>
      <c r="H185" s="288"/>
      <c r="I185" s="288"/>
      <c r="J185" s="288"/>
      <c r="K185" s="288"/>
      <c r="L185" s="288"/>
      <c r="M185" s="288"/>
      <c r="N185" s="288"/>
      <c r="P185" s="288"/>
      <c r="Q185" s="288"/>
      <c r="R185" s="288"/>
      <c r="S185" s="288"/>
      <c r="T185" s="288"/>
      <c r="U185" s="288"/>
      <c r="V185" s="288"/>
      <c r="W185" s="288"/>
      <c r="X185" s="288"/>
      <c r="Y185" s="288"/>
      <c r="Z185" s="288"/>
      <c r="AA185" s="288"/>
      <c r="AB185" s="288"/>
      <c r="AC185" s="288"/>
    </row>
    <row r="186" spans="1:29" x14ac:dyDescent="0.25">
      <c r="A186" s="288"/>
      <c r="B186" s="288"/>
      <c r="C186" s="288"/>
      <c r="D186" s="288"/>
      <c r="E186" s="288"/>
      <c r="F186" s="288"/>
      <c r="G186" s="288"/>
      <c r="H186" s="288"/>
      <c r="I186" s="288"/>
      <c r="J186" s="288"/>
      <c r="K186" s="288"/>
      <c r="L186" s="288"/>
      <c r="M186" s="288"/>
      <c r="N186" s="288"/>
      <c r="P186" s="288"/>
      <c r="Q186" s="288"/>
      <c r="R186" s="288"/>
      <c r="S186" s="288"/>
      <c r="T186" s="288"/>
      <c r="U186" s="288"/>
      <c r="V186" s="288"/>
      <c r="W186" s="288"/>
      <c r="X186" s="288"/>
      <c r="Y186" s="288"/>
      <c r="Z186" s="288"/>
      <c r="AA186" s="288"/>
      <c r="AB186" s="288"/>
      <c r="AC186" s="288"/>
    </row>
    <row r="187" spans="1:29" x14ac:dyDescent="0.25">
      <c r="A187" s="288"/>
      <c r="B187" s="288"/>
      <c r="C187" s="288"/>
      <c r="D187" s="288"/>
      <c r="E187" s="288"/>
      <c r="F187" s="288"/>
      <c r="G187" s="288"/>
      <c r="H187" s="288"/>
      <c r="I187" s="288"/>
      <c r="J187" s="288"/>
      <c r="K187" s="288"/>
      <c r="L187" s="288"/>
      <c r="M187" s="288"/>
      <c r="N187" s="288"/>
      <c r="P187" s="288"/>
      <c r="Q187" s="288"/>
      <c r="R187" s="288"/>
      <c r="S187" s="288"/>
      <c r="T187" s="288"/>
      <c r="U187" s="288"/>
      <c r="V187" s="288"/>
      <c r="W187" s="288"/>
      <c r="X187" s="288"/>
      <c r="Y187" s="288"/>
      <c r="Z187" s="288"/>
      <c r="AA187" s="288"/>
      <c r="AB187" s="288"/>
      <c r="AC187" s="288"/>
    </row>
    <row r="188" spans="1:29" x14ac:dyDescent="0.25">
      <c r="A188" s="288"/>
      <c r="B188" s="288"/>
      <c r="C188" s="288"/>
      <c r="D188" s="288"/>
      <c r="E188" s="288"/>
      <c r="F188" s="288"/>
      <c r="G188" s="288"/>
      <c r="H188" s="288"/>
      <c r="I188" s="288"/>
      <c r="J188" s="288"/>
      <c r="K188" s="288"/>
      <c r="L188" s="288"/>
      <c r="M188" s="288"/>
      <c r="N188" s="288"/>
      <c r="P188" s="288"/>
      <c r="Q188" s="288"/>
      <c r="R188" s="288"/>
      <c r="S188" s="288"/>
      <c r="T188" s="288"/>
      <c r="U188" s="288"/>
      <c r="V188" s="288"/>
      <c r="W188" s="288"/>
      <c r="X188" s="288"/>
      <c r="Y188" s="288"/>
      <c r="Z188" s="288"/>
      <c r="AA188" s="288"/>
      <c r="AB188" s="288"/>
      <c r="AC188" s="288"/>
    </row>
    <row r="189" spans="1:29" x14ac:dyDescent="0.25">
      <c r="A189" s="288"/>
      <c r="B189" s="288"/>
      <c r="C189" s="288"/>
      <c r="D189" s="288"/>
      <c r="E189" s="288"/>
      <c r="F189" s="288"/>
      <c r="G189" s="288"/>
      <c r="H189" s="288"/>
      <c r="I189" s="288"/>
      <c r="J189" s="288"/>
      <c r="K189" s="288"/>
      <c r="L189" s="288"/>
      <c r="M189" s="288"/>
      <c r="N189" s="288"/>
      <c r="P189" s="288"/>
      <c r="Q189" s="288"/>
      <c r="R189" s="288"/>
      <c r="S189" s="288"/>
      <c r="T189" s="288"/>
      <c r="U189" s="288"/>
      <c r="V189" s="288"/>
      <c r="W189" s="288"/>
      <c r="X189" s="288"/>
      <c r="Y189" s="288"/>
      <c r="Z189" s="288"/>
      <c r="AA189" s="288"/>
      <c r="AB189" s="288"/>
      <c r="AC189" s="288"/>
    </row>
    <row r="190" spans="1:29" x14ac:dyDescent="0.25">
      <c r="A190" s="288"/>
      <c r="B190" s="288"/>
      <c r="C190" s="288"/>
      <c r="D190" s="288"/>
      <c r="E190" s="288"/>
      <c r="F190" s="288"/>
      <c r="G190" s="288"/>
      <c r="H190" s="288"/>
      <c r="I190" s="288"/>
      <c r="J190" s="288"/>
      <c r="K190" s="288"/>
      <c r="L190" s="288"/>
      <c r="M190" s="288"/>
      <c r="N190" s="288"/>
      <c r="P190" s="288"/>
      <c r="Q190" s="288"/>
      <c r="R190" s="288"/>
      <c r="S190" s="288"/>
      <c r="T190" s="288"/>
      <c r="U190" s="288"/>
      <c r="V190" s="288"/>
      <c r="W190" s="288"/>
      <c r="X190" s="288"/>
      <c r="Y190" s="288"/>
      <c r="Z190" s="288"/>
      <c r="AA190" s="288"/>
      <c r="AB190" s="288"/>
      <c r="AC190" s="288"/>
    </row>
    <row r="191" spans="1:29" x14ac:dyDescent="0.25">
      <c r="A191" s="288"/>
      <c r="B191" s="288"/>
      <c r="C191" s="288"/>
      <c r="D191" s="288"/>
      <c r="E191" s="288"/>
      <c r="F191" s="288"/>
      <c r="G191" s="288"/>
      <c r="H191" s="288"/>
      <c r="I191" s="288"/>
      <c r="J191" s="288"/>
      <c r="K191" s="288"/>
      <c r="L191" s="288"/>
      <c r="M191" s="288"/>
      <c r="N191" s="288"/>
      <c r="P191" s="288"/>
      <c r="Q191" s="288"/>
      <c r="R191" s="288"/>
      <c r="S191" s="288"/>
      <c r="T191" s="288"/>
      <c r="U191" s="288"/>
      <c r="V191" s="288"/>
      <c r="W191" s="288"/>
      <c r="X191" s="288"/>
      <c r="Y191" s="288"/>
      <c r="Z191" s="288"/>
      <c r="AA191" s="288"/>
      <c r="AB191" s="288"/>
      <c r="AC191" s="288"/>
    </row>
    <row r="192" spans="1:29" x14ac:dyDescent="0.25">
      <c r="A192" s="288"/>
      <c r="B192" s="288"/>
      <c r="C192" s="288"/>
      <c r="D192" s="288"/>
      <c r="E192" s="288"/>
      <c r="F192" s="288"/>
      <c r="G192" s="288"/>
      <c r="H192" s="288"/>
      <c r="I192" s="288"/>
      <c r="J192" s="288"/>
      <c r="K192" s="288"/>
      <c r="L192" s="288"/>
      <c r="M192" s="288"/>
      <c r="N192" s="288"/>
      <c r="P192" s="288"/>
      <c r="Q192" s="288"/>
      <c r="R192" s="288"/>
      <c r="S192" s="288"/>
      <c r="T192" s="288"/>
      <c r="U192" s="288"/>
      <c r="V192" s="288"/>
      <c r="W192" s="288"/>
      <c r="X192" s="288"/>
      <c r="Y192" s="288"/>
      <c r="Z192" s="288"/>
      <c r="AA192" s="288"/>
      <c r="AB192" s="288"/>
      <c r="AC192" s="288"/>
    </row>
    <row r="193" spans="1:29" x14ac:dyDescent="0.25">
      <c r="A193" s="288"/>
      <c r="B193" s="288"/>
      <c r="C193" s="288"/>
      <c r="D193" s="288"/>
      <c r="E193" s="288"/>
      <c r="F193" s="288"/>
      <c r="G193" s="288"/>
      <c r="H193" s="288"/>
      <c r="I193" s="288"/>
      <c r="J193" s="288"/>
      <c r="K193" s="288"/>
      <c r="L193" s="288"/>
      <c r="M193" s="288"/>
      <c r="N193" s="288"/>
      <c r="P193" s="288"/>
      <c r="Q193" s="288"/>
      <c r="R193" s="288"/>
      <c r="S193" s="288"/>
      <c r="T193" s="288"/>
      <c r="U193" s="288"/>
      <c r="V193" s="288"/>
      <c r="W193" s="288"/>
      <c r="X193" s="288"/>
      <c r="Y193" s="288"/>
      <c r="Z193" s="288"/>
      <c r="AA193" s="288"/>
      <c r="AB193" s="288"/>
      <c r="AC193" s="288"/>
    </row>
    <row r="194" spans="1:29" x14ac:dyDescent="0.25">
      <c r="A194" s="288"/>
      <c r="B194" s="288"/>
      <c r="C194" s="288"/>
      <c r="D194" s="288"/>
      <c r="E194" s="288"/>
      <c r="F194" s="288"/>
      <c r="G194" s="288"/>
      <c r="H194" s="288"/>
      <c r="I194" s="288"/>
      <c r="J194" s="288"/>
      <c r="K194" s="288"/>
      <c r="L194" s="288"/>
      <c r="M194" s="288"/>
      <c r="N194" s="288"/>
      <c r="P194" s="288"/>
      <c r="Q194" s="288"/>
      <c r="R194" s="288"/>
      <c r="S194" s="288"/>
      <c r="T194" s="288"/>
      <c r="U194" s="288"/>
      <c r="V194" s="288"/>
      <c r="W194" s="288"/>
      <c r="X194" s="288"/>
      <c r="Y194" s="288"/>
      <c r="Z194" s="288"/>
      <c r="AA194" s="288"/>
      <c r="AB194" s="288"/>
      <c r="AC194" s="288"/>
    </row>
    <row r="195" spans="1:29" x14ac:dyDescent="0.25">
      <c r="A195" s="288"/>
      <c r="B195" s="288"/>
      <c r="C195" s="288"/>
      <c r="D195" s="288"/>
      <c r="E195" s="288"/>
      <c r="F195" s="288"/>
      <c r="G195" s="288"/>
      <c r="H195" s="288"/>
      <c r="I195" s="288"/>
      <c r="J195" s="288"/>
      <c r="K195" s="288"/>
      <c r="L195" s="288"/>
      <c r="M195" s="288"/>
      <c r="N195" s="288"/>
      <c r="P195" s="288"/>
      <c r="Q195" s="288"/>
      <c r="R195" s="288"/>
      <c r="S195" s="288"/>
      <c r="T195" s="288"/>
      <c r="U195" s="288"/>
      <c r="V195" s="288"/>
      <c r="W195" s="288"/>
      <c r="X195" s="288"/>
      <c r="Y195" s="288"/>
      <c r="Z195" s="288"/>
      <c r="AA195" s="288"/>
      <c r="AB195" s="288"/>
      <c r="AC195" s="288"/>
    </row>
    <row r="196" spans="1:29" x14ac:dyDescent="0.25">
      <c r="A196" s="288"/>
      <c r="B196" s="288"/>
      <c r="C196" s="288"/>
      <c r="D196" s="288"/>
      <c r="E196" s="288"/>
      <c r="F196" s="288"/>
      <c r="G196" s="288"/>
      <c r="H196" s="288"/>
      <c r="I196" s="288"/>
      <c r="J196" s="288"/>
      <c r="K196" s="288"/>
      <c r="L196" s="288"/>
      <c r="M196" s="288"/>
      <c r="N196" s="288"/>
      <c r="P196" s="288"/>
      <c r="Q196" s="288"/>
      <c r="R196" s="288"/>
      <c r="S196" s="288"/>
      <c r="T196" s="288"/>
      <c r="U196" s="288"/>
      <c r="V196" s="288"/>
      <c r="W196" s="288"/>
      <c r="X196" s="288"/>
      <c r="Y196" s="288"/>
      <c r="Z196" s="288"/>
      <c r="AA196" s="288"/>
      <c r="AB196" s="288"/>
      <c r="AC196" s="288"/>
    </row>
    <row r="197" spans="1:29" x14ac:dyDescent="0.25">
      <c r="A197" s="288"/>
      <c r="B197" s="288"/>
      <c r="C197" s="288"/>
      <c r="D197" s="288"/>
      <c r="E197" s="288"/>
      <c r="F197" s="288"/>
      <c r="G197" s="288"/>
      <c r="H197" s="288"/>
      <c r="I197" s="288"/>
      <c r="J197" s="288"/>
      <c r="K197" s="288"/>
      <c r="L197" s="288"/>
      <c r="M197" s="288"/>
      <c r="N197" s="288"/>
      <c r="P197" s="288"/>
      <c r="Q197" s="288"/>
      <c r="R197" s="288"/>
      <c r="S197" s="288"/>
      <c r="T197" s="288"/>
      <c r="U197" s="288"/>
      <c r="V197" s="288"/>
      <c r="W197" s="288"/>
      <c r="X197" s="288"/>
      <c r="Y197" s="288"/>
      <c r="Z197" s="288"/>
      <c r="AA197" s="288"/>
      <c r="AB197" s="288"/>
      <c r="AC197" s="288"/>
    </row>
    <row r="198" spans="1:29" x14ac:dyDescent="0.25">
      <c r="A198" s="288"/>
      <c r="B198" s="288"/>
      <c r="C198" s="288"/>
      <c r="D198" s="288"/>
      <c r="E198" s="288"/>
      <c r="F198" s="288"/>
      <c r="G198" s="288"/>
      <c r="H198" s="288"/>
      <c r="I198" s="288"/>
      <c r="J198" s="288"/>
      <c r="K198" s="288"/>
      <c r="L198" s="288"/>
      <c r="M198" s="288"/>
      <c r="N198" s="288"/>
      <c r="P198" s="288"/>
      <c r="Q198" s="288"/>
      <c r="R198" s="288"/>
      <c r="S198" s="288"/>
      <c r="T198" s="288"/>
      <c r="U198" s="288"/>
      <c r="V198" s="288"/>
      <c r="W198" s="288"/>
      <c r="X198" s="288"/>
      <c r="Y198" s="288"/>
      <c r="Z198" s="288"/>
      <c r="AA198" s="288"/>
      <c r="AB198" s="288"/>
      <c r="AC198" s="288"/>
    </row>
    <row r="199" spans="1:29" x14ac:dyDescent="0.25">
      <c r="A199" s="288"/>
      <c r="B199" s="288"/>
      <c r="C199" s="288"/>
      <c r="D199" s="288"/>
      <c r="E199" s="288"/>
      <c r="F199" s="288"/>
      <c r="G199" s="288"/>
      <c r="H199" s="288"/>
      <c r="I199" s="288"/>
      <c r="J199" s="288"/>
      <c r="K199" s="288"/>
      <c r="L199" s="288"/>
      <c r="M199" s="288"/>
      <c r="N199" s="288"/>
      <c r="P199" s="288"/>
      <c r="Q199" s="288"/>
      <c r="R199" s="288"/>
      <c r="S199" s="288"/>
      <c r="T199" s="288"/>
      <c r="U199" s="288"/>
      <c r="V199" s="288"/>
      <c r="W199" s="288"/>
      <c r="X199" s="288"/>
      <c r="Y199" s="288"/>
      <c r="Z199" s="288"/>
      <c r="AA199" s="288"/>
      <c r="AB199" s="288"/>
      <c r="AC199" s="288"/>
    </row>
    <row r="200" spans="1:29" x14ac:dyDescent="0.25">
      <c r="A200" s="288"/>
      <c r="B200" s="288"/>
      <c r="C200" s="288"/>
      <c r="D200" s="288"/>
      <c r="E200" s="288"/>
      <c r="F200" s="288"/>
      <c r="G200" s="288"/>
      <c r="H200" s="288"/>
      <c r="I200" s="288"/>
      <c r="J200" s="288"/>
      <c r="K200" s="288"/>
      <c r="L200" s="288"/>
      <c r="M200" s="288"/>
      <c r="N200" s="288"/>
      <c r="P200" s="288"/>
      <c r="Q200" s="288"/>
      <c r="R200" s="288"/>
      <c r="S200" s="288"/>
      <c r="T200" s="288"/>
      <c r="U200" s="288"/>
      <c r="V200" s="288"/>
      <c r="W200" s="288"/>
      <c r="X200" s="288"/>
      <c r="Y200" s="288"/>
      <c r="Z200" s="288"/>
      <c r="AA200" s="288"/>
      <c r="AB200" s="288"/>
      <c r="AC200" s="288"/>
    </row>
    <row r="201" spans="1:29" x14ac:dyDescent="0.25">
      <c r="A201" s="288"/>
      <c r="B201" s="288"/>
      <c r="C201" s="288"/>
      <c r="D201" s="288"/>
      <c r="E201" s="288"/>
      <c r="F201" s="288"/>
      <c r="G201" s="288"/>
      <c r="H201" s="288"/>
      <c r="I201" s="288"/>
      <c r="J201" s="288"/>
      <c r="K201" s="288"/>
      <c r="L201" s="288"/>
      <c r="M201" s="288"/>
      <c r="N201" s="288"/>
      <c r="P201" s="288"/>
      <c r="Q201" s="288"/>
      <c r="R201" s="288"/>
      <c r="S201" s="288"/>
      <c r="T201" s="288"/>
      <c r="U201" s="288"/>
      <c r="V201" s="288"/>
      <c r="W201" s="288"/>
      <c r="X201" s="288"/>
      <c r="Y201" s="288"/>
      <c r="Z201" s="288"/>
      <c r="AA201" s="288"/>
      <c r="AB201" s="288"/>
      <c r="AC201" s="288"/>
    </row>
    <row r="202" spans="1:29" x14ac:dyDescent="0.25">
      <c r="A202" s="288"/>
      <c r="B202" s="288"/>
      <c r="C202" s="288"/>
      <c r="D202" s="288"/>
      <c r="E202" s="288"/>
      <c r="F202" s="288"/>
      <c r="G202" s="288"/>
      <c r="H202" s="288"/>
      <c r="I202" s="288"/>
      <c r="J202" s="288"/>
      <c r="K202" s="288"/>
      <c r="L202" s="288"/>
      <c r="M202" s="288"/>
      <c r="N202" s="288"/>
      <c r="P202" s="288"/>
      <c r="Q202" s="288"/>
      <c r="R202" s="288"/>
      <c r="S202" s="288"/>
      <c r="T202" s="288"/>
      <c r="U202" s="288"/>
      <c r="V202" s="288"/>
      <c r="W202" s="288"/>
      <c r="X202" s="288"/>
      <c r="Y202" s="288"/>
      <c r="Z202" s="288"/>
      <c r="AA202" s="288"/>
      <c r="AB202" s="288"/>
      <c r="AC202" s="288"/>
    </row>
    <row r="203" spans="1:29" x14ac:dyDescent="0.25">
      <c r="A203" s="288"/>
      <c r="B203" s="288"/>
      <c r="C203" s="288"/>
      <c r="D203" s="288"/>
      <c r="E203" s="288"/>
      <c r="F203" s="288"/>
      <c r="G203" s="288"/>
      <c r="H203" s="288"/>
      <c r="I203" s="288"/>
      <c r="J203" s="288"/>
      <c r="K203" s="288"/>
      <c r="L203" s="288"/>
      <c r="M203" s="288"/>
      <c r="N203" s="288"/>
      <c r="P203" s="288"/>
      <c r="Q203" s="288"/>
      <c r="R203" s="288"/>
      <c r="S203" s="288"/>
      <c r="T203" s="288"/>
      <c r="U203" s="288"/>
      <c r="V203" s="288"/>
      <c r="W203" s="288"/>
      <c r="X203" s="288"/>
      <c r="Y203" s="288"/>
      <c r="Z203" s="288"/>
      <c r="AA203" s="288"/>
      <c r="AB203" s="288"/>
      <c r="AC203" s="288"/>
    </row>
    <row r="204" spans="1:29" x14ac:dyDescent="0.25">
      <c r="A204" s="288"/>
      <c r="B204" s="288"/>
      <c r="C204" s="288"/>
      <c r="D204" s="288"/>
      <c r="E204" s="288"/>
      <c r="F204" s="288"/>
      <c r="G204" s="288"/>
      <c r="H204" s="288"/>
      <c r="I204" s="288"/>
      <c r="J204" s="288"/>
      <c r="K204" s="288"/>
      <c r="L204" s="288"/>
      <c r="M204" s="288"/>
      <c r="N204" s="288"/>
      <c r="P204" s="288"/>
      <c r="Q204" s="288"/>
      <c r="R204" s="288"/>
      <c r="S204" s="288"/>
      <c r="T204" s="288"/>
      <c r="U204" s="288"/>
      <c r="V204" s="288"/>
      <c r="W204" s="288"/>
      <c r="X204" s="288"/>
      <c r="Y204" s="288"/>
      <c r="Z204" s="288"/>
      <c r="AA204" s="288"/>
      <c r="AB204" s="288"/>
      <c r="AC204" s="288"/>
    </row>
    <row r="205" spans="1:29" x14ac:dyDescent="0.25">
      <c r="A205" s="288"/>
      <c r="B205" s="288"/>
      <c r="C205" s="288"/>
      <c r="D205" s="288"/>
      <c r="E205" s="288"/>
      <c r="F205" s="288"/>
      <c r="G205" s="288"/>
      <c r="H205" s="288"/>
      <c r="I205" s="288"/>
      <c r="J205" s="288"/>
      <c r="K205" s="288"/>
      <c r="L205" s="288"/>
      <c r="M205" s="288"/>
      <c r="N205" s="288"/>
      <c r="P205" s="288"/>
      <c r="Q205" s="288"/>
      <c r="R205" s="288"/>
      <c r="S205" s="288"/>
      <c r="T205" s="288"/>
      <c r="U205" s="288"/>
      <c r="V205" s="288"/>
      <c r="W205" s="288"/>
      <c r="X205" s="288"/>
      <c r="Y205" s="288"/>
      <c r="Z205" s="288"/>
      <c r="AA205" s="288"/>
      <c r="AB205" s="288"/>
      <c r="AC205" s="288"/>
    </row>
    <row r="206" spans="1:29" x14ac:dyDescent="0.25">
      <c r="A206" s="288"/>
      <c r="B206" s="288"/>
      <c r="C206" s="288"/>
      <c r="D206" s="288"/>
      <c r="E206" s="288"/>
      <c r="F206" s="288"/>
      <c r="G206" s="288"/>
      <c r="H206" s="288"/>
      <c r="I206" s="288"/>
      <c r="J206" s="288"/>
      <c r="K206" s="288"/>
      <c r="L206" s="288"/>
      <c r="M206" s="288"/>
      <c r="N206" s="288"/>
      <c r="P206" s="288"/>
      <c r="Q206" s="288"/>
      <c r="R206" s="288"/>
      <c r="S206" s="288"/>
      <c r="T206" s="288"/>
      <c r="U206" s="288"/>
      <c r="V206" s="288"/>
      <c r="W206" s="288"/>
      <c r="X206" s="288"/>
      <c r="Y206" s="288"/>
      <c r="Z206" s="288"/>
      <c r="AA206" s="288"/>
      <c r="AB206" s="288"/>
      <c r="AC206" s="288"/>
    </row>
    <row r="207" spans="1:29" x14ac:dyDescent="0.25">
      <c r="A207" s="288"/>
      <c r="B207" s="288"/>
      <c r="C207" s="288"/>
      <c r="D207" s="288"/>
      <c r="E207" s="288"/>
      <c r="F207" s="288"/>
      <c r="G207" s="288"/>
      <c r="H207" s="288"/>
      <c r="I207" s="288"/>
      <c r="J207" s="288"/>
      <c r="K207" s="288"/>
      <c r="L207" s="288"/>
      <c r="M207" s="288"/>
      <c r="N207" s="288"/>
      <c r="P207" s="288"/>
      <c r="Q207" s="288"/>
      <c r="R207" s="288"/>
      <c r="S207" s="288"/>
      <c r="T207" s="288"/>
      <c r="U207" s="288"/>
      <c r="V207" s="288"/>
      <c r="W207" s="288"/>
      <c r="X207" s="288"/>
      <c r="Y207" s="288"/>
      <c r="Z207" s="288"/>
      <c r="AA207" s="288"/>
      <c r="AB207" s="288"/>
      <c r="AC207" s="288"/>
    </row>
    <row r="208" spans="1:29" x14ac:dyDescent="0.25">
      <c r="A208" s="288"/>
      <c r="B208" s="288"/>
      <c r="C208" s="288"/>
      <c r="D208" s="288"/>
      <c r="E208" s="288"/>
      <c r="F208" s="288"/>
      <c r="G208" s="288"/>
      <c r="H208" s="288"/>
      <c r="I208" s="288"/>
      <c r="J208" s="288"/>
      <c r="K208" s="288"/>
      <c r="L208" s="288"/>
      <c r="M208" s="288"/>
      <c r="N208" s="288"/>
      <c r="P208" s="288"/>
      <c r="Q208" s="288"/>
      <c r="R208" s="288"/>
      <c r="S208" s="288"/>
      <c r="T208" s="288"/>
      <c r="U208" s="288"/>
      <c r="V208" s="288"/>
      <c r="W208" s="288"/>
      <c r="X208" s="288"/>
      <c r="Y208" s="288"/>
      <c r="Z208" s="288"/>
      <c r="AA208" s="288"/>
      <c r="AB208" s="288"/>
      <c r="AC208" s="288"/>
    </row>
    <row r="209" spans="1:29" x14ac:dyDescent="0.25">
      <c r="A209" s="288"/>
      <c r="B209" s="288"/>
      <c r="C209" s="288"/>
      <c r="D209" s="288"/>
      <c r="E209" s="288"/>
      <c r="F209" s="288"/>
      <c r="G209" s="288"/>
      <c r="H209" s="288"/>
      <c r="I209" s="288"/>
      <c r="J209" s="288"/>
      <c r="K209" s="288"/>
      <c r="L209" s="288"/>
      <c r="M209" s="288"/>
      <c r="N209" s="288"/>
      <c r="P209" s="288"/>
      <c r="Q209" s="288"/>
      <c r="R209" s="288"/>
      <c r="S209" s="288"/>
      <c r="T209" s="288"/>
      <c r="U209" s="288"/>
      <c r="V209" s="288"/>
      <c r="W209" s="288"/>
      <c r="X209" s="288"/>
      <c r="Y209" s="288"/>
      <c r="Z209" s="288"/>
      <c r="AA209" s="288"/>
      <c r="AB209" s="288"/>
      <c r="AC209" s="288"/>
    </row>
    <row r="210" spans="1:29" x14ac:dyDescent="0.25">
      <c r="A210" s="288"/>
      <c r="B210" s="288"/>
      <c r="C210" s="288"/>
      <c r="D210" s="288"/>
      <c r="E210" s="288"/>
      <c r="F210" s="288"/>
      <c r="G210" s="288"/>
      <c r="H210" s="288"/>
      <c r="I210" s="288"/>
      <c r="J210" s="288"/>
      <c r="K210" s="288"/>
      <c r="L210" s="288"/>
      <c r="M210" s="288"/>
      <c r="N210" s="288"/>
      <c r="P210" s="288"/>
      <c r="Q210" s="288"/>
      <c r="R210" s="288"/>
      <c r="S210" s="288"/>
      <c r="T210" s="288"/>
      <c r="U210" s="288"/>
      <c r="V210" s="288"/>
      <c r="W210" s="288"/>
      <c r="X210" s="288"/>
      <c r="Y210" s="288"/>
      <c r="Z210" s="288"/>
      <c r="AA210" s="288"/>
      <c r="AB210" s="288"/>
      <c r="AC210" s="288"/>
    </row>
    <row r="211" spans="1:29" x14ac:dyDescent="0.25">
      <c r="A211" s="288"/>
      <c r="B211" s="288"/>
      <c r="C211" s="288"/>
      <c r="D211" s="288"/>
      <c r="E211" s="288"/>
      <c r="F211" s="288"/>
      <c r="G211" s="288"/>
      <c r="H211" s="288"/>
      <c r="I211" s="288"/>
      <c r="J211" s="288"/>
      <c r="K211" s="288"/>
      <c r="L211" s="288"/>
      <c r="M211" s="288"/>
      <c r="N211" s="288"/>
      <c r="P211" s="288"/>
      <c r="Q211" s="288"/>
      <c r="R211" s="288"/>
      <c r="S211" s="288"/>
      <c r="T211" s="288"/>
      <c r="U211" s="288"/>
      <c r="V211" s="288"/>
      <c r="W211" s="288"/>
      <c r="X211" s="288"/>
      <c r="Y211" s="288"/>
      <c r="Z211" s="288"/>
      <c r="AA211" s="288"/>
      <c r="AB211" s="288"/>
      <c r="AC211" s="288"/>
    </row>
    <row r="212" spans="1:29" x14ac:dyDescent="0.25">
      <c r="A212" s="288"/>
      <c r="B212" s="288"/>
      <c r="C212" s="288"/>
      <c r="D212" s="288"/>
      <c r="E212" s="288"/>
      <c r="F212" s="288"/>
      <c r="G212" s="288"/>
      <c r="H212" s="288"/>
      <c r="I212" s="288"/>
      <c r="J212" s="288"/>
      <c r="K212" s="288"/>
      <c r="L212" s="288"/>
      <c r="M212" s="288"/>
      <c r="N212" s="288"/>
      <c r="P212" s="288"/>
      <c r="Q212" s="288"/>
      <c r="R212" s="288"/>
      <c r="S212" s="288"/>
      <c r="T212" s="288"/>
      <c r="U212" s="288"/>
      <c r="V212" s="288"/>
      <c r="W212" s="288"/>
      <c r="X212" s="288"/>
      <c r="Y212" s="288"/>
      <c r="Z212" s="288"/>
      <c r="AA212" s="288"/>
      <c r="AB212" s="288"/>
      <c r="AC212" s="288"/>
    </row>
    <row r="213" spans="1:29" x14ac:dyDescent="0.25">
      <c r="A213" s="288"/>
      <c r="B213" s="288"/>
      <c r="C213" s="288"/>
      <c r="D213" s="288"/>
      <c r="E213" s="288"/>
      <c r="F213" s="288"/>
      <c r="G213" s="288"/>
      <c r="H213" s="288"/>
      <c r="I213" s="288"/>
      <c r="J213" s="288"/>
      <c r="K213" s="288"/>
      <c r="L213" s="288"/>
      <c r="M213" s="288"/>
      <c r="N213" s="288"/>
      <c r="P213" s="288"/>
      <c r="Q213" s="288"/>
      <c r="R213" s="288"/>
      <c r="S213" s="288"/>
      <c r="T213" s="288"/>
      <c r="U213" s="288"/>
      <c r="V213" s="288"/>
      <c r="W213" s="288"/>
      <c r="X213" s="288"/>
      <c r="Y213" s="288"/>
      <c r="Z213" s="288"/>
      <c r="AA213" s="288"/>
      <c r="AB213" s="288"/>
      <c r="AC213" s="288"/>
    </row>
    <row r="214" spans="1:29" x14ac:dyDescent="0.25">
      <c r="A214" s="288"/>
      <c r="B214" s="288"/>
      <c r="C214" s="288"/>
      <c r="D214" s="288"/>
      <c r="E214" s="288"/>
      <c r="F214" s="288"/>
      <c r="G214" s="288"/>
      <c r="H214" s="288"/>
      <c r="I214" s="288"/>
      <c r="J214" s="288"/>
      <c r="K214" s="288"/>
      <c r="L214" s="288"/>
      <c r="M214" s="288"/>
      <c r="N214" s="288"/>
      <c r="P214" s="288"/>
      <c r="Q214" s="288"/>
      <c r="R214" s="288"/>
      <c r="S214" s="288"/>
      <c r="T214" s="288"/>
      <c r="U214" s="288"/>
      <c r="V214" s="288"/>
      <c r="W214" s="288"/>
      <c r="X214" s="288"/>
      <c r="Y214" s="288"/>
      <c r="Z214" s="288"/>
      <c r="AA214" s="288"/>
      <c r="AB214" s="288"/>
      <c r="AC214" s="288"/>
    </row>
    <row r="215" spans="1:29" x14ac:dyDescent="0.25">
      <c r="A215" s="288"/>
      <c r="B215" s="288"/>
      <c r="C215" s="288"/>
      <c r="D215" s="288"/>
      <c r="E215" s="288"/>
      <c r="F215" s="288"/>
      <c r="G215" s="288"/>
      <c r="H215" s="288"/>
      <c r="I215" s="288"/>
      <c r="J215" s="288"/>
      <c r="K215" s="288"/>
      <c r="L215" s="288"/>
      <c r="M215" s="288"/>
      <c r="N215" s="288"/>
      <c r="P215" s="288"/>
      <c r="Q215" s="288"/>
      <c r="R215" s="288"/>
      <c r="S215" s="288"/>
      <c r="T215" s="288"/>
      <c r="U215" s="288"/>
      <c r="V215" s="288"/>
      <c r="W215" s="288"/>
      <c r="X215" s="288"/>
      <c r="Y215" s="288"/>
      <c r="Z215" s="288"/>
      <c r="AA215" s="288"/>
      <c r="AB215" s="288"/>
      <c r="AC215" s="288"/>
    </row>
    <row r="216" spans="1:29" x14ac:dyDescent="0.25">
      <c r="A216" s="288"/>
      <c r="B216" s="288"/>
      <c r="C216" s="288"/>
      <c r="D216" s="288"/>
      <c r="E216" s="288"/>
      <c r="F216" s="288"/>
      <c r="G216" s="288"/>
      <c r="H216" s="288"/>
      <c r="I216" s="288"/>
      <c r="J216" s="288"/>
      <c r="K216" s="288"/>
      <c r="L216" s="288"/>
      <c r="M216" s="288"/>
      <c r="N216" s="288"/>
      <c r="P216" s="288"/>
      <c r="Q216" s="288"/>
      <c r="R216" s="288"/>
      <c r="S216" s="288"/>
      <c r="T216" s="288"/>
      <c r="U216" s="288"/>
      <c r="V216" s="288"/>
      <c r="W216" s="288"/>
      <c r="X216" s="288"/>
      <c r="Y216" s="288"/>
      <c r="Z216" s="288"/>
      <c r="AA216" s="288"/>
      <c r="AB216" s="288"/>
      <c r="AC216" s="288"/>
    </row>
    <row r="217" spans="1:29" x14ac:dyDescent="0.25">
      <c r="A217" s="288"/>
      <c r="B217" s="288"/>
      <c r="C217" s="288"/>
      <c r="D217" s="288"/>
      <c r="E217" s="288"/>
      <c r="F217" s="288"/>
      <c r="G217" s="288"/>
      <c r="H217" s="288"/>
      <c r="I217" s="288"/>
      <c r="J217" s="288"/>
      <c r="K217" s="288"/>
      <c r="L217" s="288"/>
      <c r="M217" s="288"/>
      <c r="N217" s="288"/>
      <c r="P217" s="288"/>
      <c r="Q217" s="288"/>
      <c r="R217" s="288"/>
      <c r="S217" s="288"/>
      <c r="T217" s="288"/>
      <c r="U217" s="288"/>
      <c r="V217" s="288"/>
      <c r="W217" s="288"/>
      <c r="X217" s="288"/>
      <c r="Y217" s="288"/>
      <c r="Z217" s="288"/>
      <c r="AA217" s="288"/>
      <c r="AB217" s="288"/>
      <c r="AC217" s="288"/>
    </row>
    <row r="218" spans="1:29" x14ac:dyDescent="0.25">
      <c r="A218" s="288"/>
      <c r="B218" s="288"/>
      <c r="C218" s="288"/>
      <c r="D218" s="288"/>
      <c r="E218" s="288"/>
      <c r="F218" s="288"/>
      <c r="G218" s="288"/>
      <c r="H218" s="288"/>
      <c r="I218" s="288"/>
      <c r="J218" s="288"/>
      <c r="K218" s="288"/>
      <c r="L218" s="288"/>
      <c r="M218" s="288"/>
      <c r="N218" s="288"/>
      <c r="P218" s="288"/>
      <c r="Q218" s="288"/>
      <c r="R218" s="288"/>
      <c r="S218" s="288"/>
      <c r="T218" s="288"/>
      <c r="U218" s="288"/>
      <c r="V218" s="288"/>
      <c r="W218" s="288"/>
      <c r="X218" s="288"/>
      <c r="Y218" s="288"/>
      <c r="Z218" s="288"/>
      <c r="AA218" s="288"/>
      <c r="AB218" s="288"/>
      <c r="AC218" s="288"/>
    </row>
    <row r="219" spans="1:29" x14ac:dyDescent="0.25">
      <c r="A219" s="288"/>
      <c r="B219" s="288"/>
      <c r="C219" s="288"/>
      <c r="D219" s="288"/>
      <c r="E219" s="288"/>
      <c r="F219" s="288"/>
      <c r="G219" s="288"/>
      <c r="H219" s="288"/>
      <c r="I219" s="288"/>
      <c r="J219" s="288"/>
      <c r="K219" s="288"/>
      <c r="L219" s="288"/>
      <c r="M219" s="288"/>
      <c r="N219" s="288"/>
      <c r="P219" s="288"/>
      <c r="Q219" s="288"/>
      <c r="R219" s="288"/>
      <c r="S219" s="288"/>
      <c r="T219" s="288"/>
      <c r="U219" s="288"/>
      <c r="V219" s="288"/>
      <c r="W219" s="288"/>
      <c r="X219" s="288"/>
      <c r="Y219" s="288"/>
      <c r="Z219" s="288"/>
      <c r="AA219" s="288"/>
      <c r="AB219" s="288"/>
      <c r="AC219" s="288"/>
    </row>
    <row r="220" spans="1:29" x14ac:dyDescent="0.25">
      <c r="A220" s="288"/>
      <c r="B220" s="288"/>
      <c r="C220" s="288"/>
      <c r="D220" s="288"/>
      <c r="E220" s="288"/>
      <c r="F220" s="288"/>
      <c r="G220" s="288"/>
      <c r="H220" s="288"/>
      <c r="I220" s="288"/>
      <c r="J220" s="288"/>
      <c r="K220" s="288"/>
      <c r="L220" s="288"/>
      <c r="M220" s="288"/>
      <c r="N220" s="288"/>
      <c r="P220" s="288"/>
      <c r="Q220" s="288"/>
      <c r="R220" s="288"/>
      <c r="S220" s="288"/>
      <c r="T220" s="288"/>
      <c r="U220" s="288"/>
      <c r="V220" s="288"/>
      <c r="W220" s="288"/>
      <c r="X220" s="288"/>
      <c r="Y220" s="288"/>
      <c r="Z220" s="288"/>
      <c r="AA220" s="288"/>
      <c r="AB220" s="288"/>
      <c r="AC220" s="288"/>
    </row>
    <row r="221" spans="1:29" x14ac:dyDescent="0.25">
      <c r="A221" s="288"/>
      <c r="B221" s="288"/>
      <c r="C221" s="288"/>
      <c r="D221" s="288"/>
      <c r="E221" s="288"/>
      <c r="F221" s="288"/>
      <c r="G221" s="288"/>
      <c r="H221" s="288"/>
      <c r="I221" s="288"/>
      <c r="J221" s="288"/>
      <c r="K221" s="288"/>
      <c r="L221" s="288"/>
      <c r="M221" s="288"/>
      <c r="N221" s="288"/>
      <c r="P221" s="288"/>
      <c r="Q221" s="288"/>
      <c r="R221" s="288"/>
      <c r="S221" s="288"/>
      <c r="T221" s="288"/>
      <c r="U221" s="288"/>
      <c r="V221" s="288"/>
      <c r="W221" s="288"/>
      <c r="X221" s="288"/>
      <c r="Y221" s="288"/>
      <c r="Z221" s="288"/>
      <c r="AA221" s="288"/>
      <c r="AB221" s="288"/>
      <c r="AC221" s="288"/>
    </row>
    <row r="222" spans="1:29" x14ac:dyDescent="0.25">
      <c r="A222" s="288"/>
      <c r="B222" s="288"/>
      <c r="C222" s="288"/>
      <c r="D222" s="288"/>
      <c r="E222" s="288"/>
      <c r="F222" s="288"/>
      <c r="G222" s="288"/>
      <c r="H222" s="288"/>
      <c r="I222" s="288"/>
      <c r="J222" s="288"/>
      <c r="K222" s="288"/>
      <c r="L222" s="288"/>
      <c r="M222" s="288"/>
      <c r="N222" s="288"/>
      <c r="P222" s="288"/>
      <c r="Q222" s="288"/>
      <c r="R222" s="288"/>
      <c r="S222" s="288"/>
      <c r="T222" s="288"/>
      <c r="U222" s="288"/>
      <c r="V222" s="288"/>
      <c r="W222" s="288"/>
      <c r="X222" s="288"/>
      <c r="Y222" s="288"/>
      <c r="Z222" s="288"/>
      <c r="AA222" s="288"/>
      <c r="AB222" s="288"/>
      <c r="AC222" s="288"/>
    </row>
    <row r="223" spans="1:29" x14ac:dyDescent="0.25">
      <c r="A223" s="288"/>
      <c r="B223" s="288"/>
      <c r="C223" s="288"/>
      <c r="D223" s="288"/>
      <c r="E223" s="288"/>
      <c r="F223" s="288"/>
      <c r="G223" s="288"/>
      <c r="H223" s="288"/>
      <c r="I223" s="288"/>
      <c r="J223" s="288"/>
      <c r="K223" s="288"/>
      <c r="L223" s="288"/>
      <c r="M223" s="288"/>
      <c r="N223" s="288"/>
      <c r="P223" s="288"/>
      <c r="Q223" s="288"/>
      <c r="R223" s="288"/>
      <c r="S223" s="288"/>
      <c r="T223" s="288"/>
      <c r="U223" s="288"/>
      <c r="V223" s="288"/>
      <c r="W223" s="288"/>
      <c r="X223" s="288"/>
      <c r="Y223" s="288"/>
      <c r="Z223" s="288"/>
      <c r="AA223" s="288"/>
      <c r="AB223" s="288"/>
      <c r="AC223" s="288"/>
    </row>
    <row r="224" spans="1:29" x14ac:dyDescent="0.25">
      <c r="A224" s="288"/>
      <c r="B224" s="288"/>
      <c r="C224" s="288"/>
      <c r="D224" s="288"/>
      <c r="E224" s="288"/>
      <c r="F224" s="288"/>
      <c r="G224" s="288"/>
      <c r="H224" s="288"/>
      <c r="I224" s="288"/>
      <c r="J224" s="288"/>
      <c r="K224" s="288"/>
      <c r="L224" s="288"/>
      <c r="M224" s="288"/>
      <c r="N224" s="288"/>
      <c r="P224" s="288"/>
      <c r="Q224" s="288"/>
      <c r="R224" s="288"/>
      <c r="S224" s="288"/>
      <c r="T224" s="288"/>
      <c r="U224" s="288"/>
      <c r="V224" s="288"/>
      <c r="W224" s="288"/>
      <c r="X224" s="288"/>
      <c r="Y224" s="288"/>
      <c r="Z224" s="288"/>
      <c r="AA224" s="288"/>
      <c r="AB224" s="288"/>
      <c r="AC224" s="288"/>
    </row>
    <row r="225" spans="1:29" x14ac:dyDescent="0.25">
      <c r="A225" s="288"/>
      <c r="B225" s="288"/>
      <c r="C225" s="288"/>
      <c r="D225" s="288"/>
      <c r="E225" s="288"/>
      <c r="F225" s="288"/>
      <c r="G225" s="288"/>
      <c r="H225" s="288"/>
      <c r="I225" s="288"/>
      <c r="J225" s="288"/>
      <c r="K225" s="288"/>
      <c r="L225" s="288"/>
      <c r="M225" s="288"/>
      <c r="N225" s="288"/>
      <c r="P225" s="288"/>
      <c r="Q225" s="288"/>
      <c r="R225" s="288"/>
      <c r="S225" s="288"/>
      <c r="T225" s="288"/>
      <c r="U225" s="288"/>
      <c r="V225" s="288"/>
      <c r="W225" s="288"/>
      <c r="X225" s="288"/>
      <c r="Y225" s="288"/>
      <c r="Z225" s="288"/>
      <c r="AA225" s="288"/>
      <c r="AB225" s="288"/>
      <c r="AC225" s="288"/>
    </row>
    <row r="226" spans="1:29" x14ac:dyDescent="0.25">
      <c r="A226" s="288"/>
      <c r="B226" s="288"/>
      <c r="C226" s="288"/>
      <c r="D226" s="288"/>
      <c r="E226" s="288"/>
      <c r="F226" s="288"/>
      <c r="G226" s="288"/>
      <c r="H226" s="288"/>
      <c r="I226" s="288"/>
      <c r="J226" s="288"/>
      <c r="K226" s="288"/>
      <c r="L226" s="288"/>
      <c r="M226" s="288"/>
      <c r="N226" s="288"/>
      <c r="P226" s="288"/>
      <c r="Q226" s="288"/>
      <c r="R226" s="288"/>
      <c r="S226" s="288"/>
      <c r="T226" s="288"/>
      <c r="U226" s="288"/>
      <c r="V226" s="288"/>
      <c r="W226" s="288"/>
      <c r="X226" s="288"/>
      <c r="Y226" s="288"/>
      <c r="Z226" s="288"/>
      <c r="AA226" s="288"/>
      <c r="AB226" s="288"/>
      <c r="AC226" s="288"/>
    </row>
    <row r="227" spans="1:29" x14ac:dyDescent="0.25">
      <c r="A227" s="288"/>
      <c r="B227" s="288"/>
      <c r="C227" s="288"/>
      <c r="D227" s="288"/>
      <c r="E227" s="288"/>
      <c r="F227" s="288"/>
      <c r="G227" s="288"/>
      <c r="H227" s="288"/>
      <c r="I227" s="288"/>
      <c r="J227" s="288"/>
      <c r="K227" s="288"/>
      <c r="L227" s="288"/>
      <c r="M227" s="288"/>
      <c r="N227" s="288"/>
      <c r="P227" s="288"/>
      <c r="Q227" s="288"/>
      <c r="R227" s="288"/>
      <c r="S227" s="288"/>
      <c r="T227" s="288"/>
      <c r="U227" s="288"/>
      <c r="V227" s="288"/>
      <c r="W227" s="288"/>
      <c r="X227" s="288"/>
      <c r="Y227" s="288"/>
      <c r="Z227" s="288"/>
      <c r="AA227" s="288"/>
      <c r="AB227" s="288"/>
      <c r="AC227" s="288"/>
    </row>
    <row r="228" spans="1:29" x14ac:dyDescent="0.25">
      <c r="A228" s="288"/>
      <c r="B228" s="288"/>
      <c r="C228" s="288"/>
      <c r="D228" s="288"/>
      <c r="E228" s="288"/>
      <c r="F228" s="288"/>
      <c r="G228" s="288"/>
      <c r="H228" s="288"/>
      <c r="I228" s="288"/>
      <c r="J228" s="288"/>
      <c r="K228" s="288"/>
      <c r="L228" s="288"/>
      <c r="M228" s="288"/>
      <c r="N228" s="288"/>
      <c r="P228" s="288"/>
      <c r="Q228" s="288"/>
      <c r="R228" s="288"/>
      <c r="S228" s="288"/>
      <c r="T228" s="288"/>
      <c r="U228" s="288"/>
      <c r="V228" s="288"/>
      <c r="W228" s="288"/>
      <c r="X228" s="288"/>
      <c r="Y228" s="288"/>
      <c r="Z228" s="288"/>
      <c r="AA228" s="288"/>
      <c r="AB228" s="288"/>
      <c r="AC228" s="288"/>
    </row>
    <row r="229" spans="1:29" x14ac:dyDescent="0.25">
      <c r="A229" s="288"/>
      <c r="B229" s="288"/>
      <c r="C229" s="288"/>
      <c r="D229" s="288"/>
      <c r="E229" s="288"/>
      <c r="F229" s="288"/>
      <c r="G229" s="288"/>
      <c r="H229" s="288"/>
      <c r="I229" s="288"/>
      <c r="J229" s="288"/>
      <c r="K229" s="288"/>
      <c r="L229" s="288"/>
      <c r="M229" s="288"/>
      <c r="N229" s="288"/>
      <c r="P229" s="288"/>
      <c r="Q229" s="288"/>
      <c r="R229" s="288"/>
      <c r="S229" s="288"/>
      <c r="T229" s="288"/>
      <c r="U229" s="288"/>
      <c r="V229" s="288"/>
      <c r="W229" s="288"/>
      <c r="X229" s="288"/>
      <c r="Y229" s="288"/>
      <c r="Z229" s="288"/>
      <c r="AA229" s="288"/>
      <c r="AB229" s="288"/>
      <c r="AC229" s="288"/>
    </row>
    <row r="230" spans="1:29" x14ac:dyDescent="0.25">
      <c r="A230" s="288"/>
      <c r="B230" s="288"/>
      <c r="C230" s="288"/>
      <c r="D230" s="288"/>
      <c r="E230" s="288"/>
      <c r="F230" s="288"/>
      <c r="G230" s="288"/>
      <c r="H230" s="288"/>
      <c r="I230" s="288"/>
      <c r="J230" s="288"/>
      <c r="K230" s="288"/>
      <c r="L230" s="288"/>
      <c r="M230" s="288"/>
      <c r="N230" s="288"/>
      <c r="P230" s="288"/>
      <c r="Q230" s="288"/>
      <c r="R230" s="288"/>
      <c r="S230" s="288"/>
      <c r="T230" s="288"/>
      <c r="U230" s="288"/>
      <c r="V230" s="288"/>
      <c r="W230" s="288"/>
      <c r="X230" s="288"/>
      <c r="Y230" s="288"/>
      <c r="Z230" s="288"/>
      <c r="AA230" s="288"/>
      <c r="AB230" s="288"/>
      <c r="AC230" s="288"/>
    </row>
    <row r="231" spans="1:29" x14ac:dyDescent="0.25">
      <c r="A231" s="288"/>
      <c r="B231" s="288"/>
      <c r="C231" s="288"/>
      <c r="D231" s="288"/>
      <c r="E231" s="288"/>
      <c r="F231" s="288"/>
      <c r="G231" s="288"/>
      <c r="H231" s="288"/>
      <c r="I231" s="288"/>
      <c r="J231" s="288"/>
      <c r="K231" s="288"/>
      <c r="L231" s="288"/>
      <c r="M231" s="288"/>
      <c r="N231" s="288"/>
      <c r="P231" s="288"/>
      <c r="Q231" s="288"/>
      <c r="R231" s="288"/>
      <c r="S231" s="288"/>
      <c r="T231" s="288"/>
      <c r="U231" s="288"/>
      <c r="V231" s="288"/>
      <c r="W231" s="288"/>
      <c r="X231" s="288"/>
      <c r="Y231" s="288"/>
      <c r="Z231" s="288"/>
      <c r="AA231" s="288"/>
      <c r="AB231" s="288"/>
      <c r="AC231" s="288"/>
    </row>
    <row r="232" spans="1:29" x14ac:dyDescent="0.25">
      <c r="A232" s="288"/>
      <c r="B232" s="288"/>
      <c r="C232" s="288"/>
      <c r="D232" s="288"/>
      <c r="E232" s="288"/>
      <c r="F232" s="288"/>
      <c r="G232" s="288"/>
      <c r="H232" s="288"/>
      <c r="I232" s="288"/>
      <c r="J232" s="288"/>
      <c r="K232" s="288"/>
      <c r="L232" s="288"/>
      <c r="M232" s="288"/>
      <c r="N232" s="288"/>
      <c r="P232" s="288"/>
      <c r="Q232" s="288"/>
      <c r="R232" s="288"/>
      <c r="S232" s="288"/>
      <c r="T232" s="288"/>
      <c r="U232" s="288"/>
      <c r="V232" s="288"/>
      <c r="W232" s="288"/>
      <c r="X232" s="288"/>
      <c r="Y232" s="288"/>
      <c r="Z232" s="288"/>
      <c r="AA232" s="288"/>
      <c r="AB232" s="288"/>
      <c r="AC232" s="288"/>
    </row>
    <row r="233" spans="1:29" x14ac:dyDescent="0.25">
      <c r="A233" s="288"/>
      <c r="B233" s="288"/>
      <c r="C233" s="288"/>
      <c r="D233" s="288"/>
      <c r="E233" s="288"/>
      <c r="F233" s="288"/>
      <c r="G233" s="288"/>
      <c r="H233" s="288"/>
      <c r="I233" s="288"/>
      <c r="J233" s="288"/>
      <c r="K233" s="288"/>
      <c r="L233" s="288"/>
      <c r="M233" s="288"/>
      <c r="N233" s="288"/>
      <c r="P233" s="288"/>
      <c r="Q233" s="288"/>
      <c r="R233" s="288"/>
      <c r="S233" s="288"/>
      <c r="T233" s="288"/>
      <c r="U233" s="288"/>
      <c r="V233" s="288"/>
      <c r="W233" s="288"/>
      <c r="X233" s="288"/>
      <c r="Y233" s="288"/>
      <c r="Z233" s="288"/>
      <c r="AA233" s="288"/>
      <c r="AB233" s="288"/>
      <c r="AC233" s="288"/>
    </row>
    <row r="234" spans="1:29" x14ac:dyDescent="0.25">
      <c r="A234" s="288"/>
      <c r="B234" s="288"/>
      <c r="C234" s="288"/>
      <c r="D234" s="288"/>
      <c r="E234" s="288"/>
      <c r="F234" s="288"/>
      <c r="G234" s="288"/>
      <c r="H234" s="288"/>
      <c r="I234" s="288"/>
      <c r="J234" s="288"/>
      <c r="K234" s="288"/>
      <c r="L234" s="288"/>
      <c r="M234" s="288"/>
      <c r="N234" s="288"/>
      <c r="P234" s="288"/>
      <c r="Q234" s="288"/>
      <c r="R234" s="288"/>
      <c r="S234" s="288"/>
      <c r="T234" s="288"/>
      <c r="U234" s="288"/>
      <c r="V234" s="288"/>
      <c r="W234" s="288"/>
      <c r="X234" s="288"/>
      <c r="Y234" s="288"/>
      <c r="Z234" s="288"/>
      <c r="AA234" s="288"/>
      <c r="AB234" s="288"/>
      <c r="AC234" s="288"/>
    </row>
    <row r="235" spans="1:29" x14ac:dyDescent="0.25">
      <c r="A235" s="288"/>
      <c r="B235" s="288"/>
      <c r="C235" s="288"/>
      <c r="D235" s="288"/>
      <c r="E235" s="288"/>
      <c r="F235" s="288"/>
      <c r="G235" s="288"/>
      <c r="H235" s="288"/>
      <c r="I235" s="288"/>
      <c r="J235" s="288"/>
      <c r="K235" s="288"/>
      <c r="L235" s="288"/>
      <c r="M235" s="288"/>
      <c r="N235" s="288"/>
      <c r="P235" s="288"/>
      <c r="Q235" s="288"/>
      <c r="R235" s="288"/>
      <c r="S235" s="288"/>
      <c r="T235" s="288"/>
      <c r="U235" s="288"/>
      <c r="V235" s="288"/>
      <c r="W235" s="288"/>
      <c r="X235" s="288"/>
      <c r="Y235" s="288"/>
      <c r="Z235" s="288"/>
      <c r="AA235" s="288"/>
      <c r="AB235" s="288"/>
      <c r="AC235" s="288"/>
    </row>
    <row r="236" spans="1:29" x14ac:dyDescent="0.25">
      <c r="A236" s="288"/>
      <c r="B236" s="288"/>
      <c r="C236" s="288"/>
      <c r="D236" s="288"/>
      <c r="E236" s="288"/>
      <c r="F236" s="288"/>
      <c r="G236" s="288"/>
      <c r="H236" s="288"/>
      <c r="I236" s="288"/>
      <c r="J236" s="288"/>
      <c r="K236" s="288"/>
      <c r="L236" s="288"/>
      <c r="M236" s="288"/>
      <c r="N236" s="288"/>
      <c r="P236" s="288"/>
      <c r="Q236" s="288"/>
      <c r="R236" s="288"/>
      <c r="S236" s="288"/>
      <c r="T236" s="288"/>
      <c r="U236" s="288"/>
      <c r="V236" s="288"/>
      <c r="W236" s="288"/>
      <c r="X236" s="288"/>
      <c r="Y236" s="288"/>
      <c r="Z236" s="288"/>
      <c r="AA236" s="288"/>
      <c r="AB236" s="288"/>
      <c r="AC236" s="288"/>
    </row>
    <row r="237" spans="1:29" x14ac:dyDescent="0.25">
      <c r="A237" s="288"/>
      <c r="B237" s="288"/>
      <c r="C237" s="288"/>
      <c r="D237" s="288"/>
      <c r="E237" s="288"/>
      <c r="F237" s="288"/>
      <c r="G237" s="288"/>
      <c r="H237" s="288"/>
      <c r="I237" s="288"/>
      <c r="J237" s="288"/>
      <c r="K237" s="288"/>
      <c r="L237" s="288"/>
      <c r="M237" s="288"/>
      <c r="N237" s="288"/>
      <c r="P237" s="288"/>
      <c r="Q237" s="288"/>
      <c r="R237" s="288"/>
      <c r="S237" s="288"/>
      <c r="T237" s="288"/>
      <c r="U237" s="288"/>
      <c r="V237" s="288"/>
      <c r="W237" s="288"/>
      <c r="X237" s="288"/>
      <c r="Y237" s="288"/>
      <c r="Z237" s="288"/>
      <c r="AA237" s="288"/>
      <c r="AB237" s="288"/>
      <c r="AC237" s="288"/>
    </row>
    <row r="238" spans="1:29" x14ac:dyDescent="0.25">
      <c r="A238" s="288"/>
      <c r="B238" s="288"/>
      <c r="C238" s="288"/>
      <c r="D238" s="288"/>
      <c r="E238" s="288"/>
      <c r="F238" s="288"/>
      <c r="G238" s="288"/>
      <c r="H238" s="288"/>
      <c r="I238" s="288"/>
      <c r="J238" s="288"/>
      <c r="K238" s="288"/>
      <c r="L238" s="288"/>
      <c r="M238" s="288"/>
      <c r="N238" s="288"/>
      <c r="P238" s="288"/>
      <c r="Q238" s="288"/>
      <c r="R238" s="288"/>
      <c r="S238" s="288"/>
      <c r="T238" s="288"/>
      <c r="U238" s="288"/>
      <c r="V238" s="288"/>
      <c r="W238" s="288"/>
      <c r="X238" s="288"/>
      <c r="Y238" s="288"/>
      <c r="Z238" s="288"/>
      <c r="AA238" s="288"/>
      <c r="AB238" s="288"/>
      <c r="AC238" s="288"/>
    </row>
    <row r="239" spans="1:29" x14ac:dyDescent="0.25">
      <c r="A239" s="288"/>
      <c r="B239" s="288"/>
      <c r="C239" s="288"/>
      <c r="D239" s="288"/>
      <c r="E239" s="288"/>
      <c r="F239" s="288"/>
      <c r="G239" s="288"/>
      <c r="H239" s="288"/>
      <c r="I239" s="288"/>
      <c r="J239" s="288"/>
      <c r="K239" s="288"/>
      <c r="L239" s="288"/>
      <c r="M239" s="288"/>
      <c r="N239" s="288"/>
      <c r="P239" s="288"/>
      <c r="Q239" s="288"/>
      <c r="R239" s="288"/>
      <c r="S239" s="288"/>
      <c r="T239" s="288"/>
      <c r="U239" s="288"/>
      <c r="V239" s="288"/>
      <c r="W239" s="288"/>
      <c r="X239" s="288"/>
      <c r="Y239" s="288"/>
      <c r="Z239" s="288"/>
      <c r="AA239" s="288"/>
      <c r="AB239" s="288"/>
      <c r="AC239" s="288"/>
    </row>
    <row r="240" spans="1:29" x14ac:dyDescent="0.25">
      <c r="A240" s="288"/>
      <c r="B240" s="288"/>
      <c r="C240" s="288"/>
      <c r="D240" s="288"/>
      <c r="E240" s="288"/>
      <c r="F240" s="288"/>
      <c r="G240" s="288"/>
      <c r="H240" s="288"/>
      <c r="I240" s="288"/>
      <c r="J240" s="288"/>
      <c r="K240" s="288"/>
      <c r="L240" s="288"/>
      <c r="M240" s="288"/>
      <c r="N240" s="288"/>
      <c r="P240" s="288"/>
      <c r="Q240" s="288"/>
      <c r="R240" s="288"/>
      <c r="S240" s="288"/>
      <c r="T240" s="288"/>
      <c r="U240" s="288"/>
      <c r="V240" s="288"/>
      <c r="W240" s="288"/>
      <c r="X240" s="288"/>
      <c r="Y240" s="288"/>
      <c r="Z240" s="288"/>
      <c r="AA240" s="288"/>
      <c r="AB240" s="288"/>
      <c r="AC240" s="288"/>
    </row>
    <row r="241" spans="1:29" x14ac:dyDescent="0.25">
      <c r="A241" s="288"/>
      <c r="B241" s="288"/>
      <c r="C241" s="288"/>
      <c r="D241" s="288"/>
      <c r="E241" s="288"/>
      <c r="F241" s="288"/>
      <c r="G241" s="288"/>
      <c r="H241" s="288"/>
      <c r="I241" s="288"/>
      <c r="J241" s="288"/>
      <c r="K241" s="288"/>
      <c r="L241" s="288"/>
      <c r="M241" s="288"/>
      <c r="N241" s="288"/>
      <c r="P241" s="288"/>
      <c r="Q241" s="288"/>
      <c r="R241" s="288"/>
      <c r="S241" s="288"/>
      <c r="T241" s="288"/>
      <c r="U241" s="288"/>
      <c r="V241" s="288"/>
      <c r="W241" s="288"/>
      <c r="X241" s="288"/>
      <c r="Y241" s="288"/>
      <c r="Z241" s="288"/>
      <c r="AA241" s="288"/>
      <c r="AB241" s="288"/>
      <c r="AC241" s="288"/>
    </row>
    <row r="242" spans="1:29" x14ac:dyDescent="0.25">
      <c r="A242" s="288"/>
      <c r="B242" s="288"/>
      <c r="C242" s="288"/>
      <c r="D242" s="288"/>
      <c r="E242" s="288"/>
      <c r="F242" s="288"/>
      <c r="G242" s="288"/>
      <c r="H242" s="288"/>
      <c r="I242" s="288"/>
      <c r="J242" s="288"/>
      <c r="K242" s="288"/>
      <c r="L242" s="288"/>
      <c r="M242" s="288"/>
      <c r="N242" s="288"/>
      <c r="P242" s="288"/>
      <c r="Q242" s="288"/>
      <c r="R242" s="288"/>
      <c r="S242" s="288"/>
      <c r="T242" s="288"/>
      <c r="U242" s="288"/>
      <c r="V242" s="288"/>
      <c r="W242" s="288"/>
      <c r="X242" s="288"/>
      <c r="Y242" s="288"/>
      <c r="Z242" s="288"/>
      <c r="AA242" s="288"/>
      <c r="AB242" s="288"/>
      <c r="AC242" s="288"/>
    </row>
    <row r="243" spans="1:29" x14ac:dyDescent="0.25">
      <c r="A243" s="288"/>
      <c r="B243" s="288"/>
      <c r="C243" s="288"/>
      <c r="D243" s="288"/>
      <c r="E243" s="288"/>
      <c r="F243" s="288"/>
      <c r="G243" s="288"/>
      <c r="H243" s="288"/>
      <c r="I243" s="288"/>
      <c r="J243" s="288"/>
      <c r="K243" s="288"/>
      <c r="L243" s="288"/>
      <c r="M243" s="288"/>
      <c r="N243" s="288"/>
      <c r="P243" s="288"/>
      <c r="Q243" s="288"/>
      <c r="R243" s="288"/>
      <c r="S243" s="288"/>
      <c r="T243" s="288"/>
      <c r="U243" s="288"/>
      <c r="V243" s="288"/>
      <c r="W243" s="288"/>
      <c r="X243" s="288"/>
      <c r="Y243" s="288"/>
      <c r="Z243" s="288"/>
      <c r="AA243" s="288"/>
      <c r="AB243" s="288"/>
      <c r="AC243" s="288"/>
    </row>
    <row r="244" spans="1:29" x14ac:dyDescent="0.25">
      <c r="A244" s="288"/>
      <c r="B244" s="288"/>
      <c r="C244" s="288"/>
      <c r="D244" s="288"/>
      <c r="E244" s="288"/>
      <c r="F244" s="288"/>
      <c r="G244" s="288"/>
      <c r="H244" s="288"/>
      <c r="I244" s="288"/>
      <c r="J244" s="288"/>
      <c r="K244" s="288"/>
      <c r="L244" s="288"/>
      <c r="M244" s="288"/>
      <c r="N244" s="288"/>
      <c r="P244" s="288"/>
      <c r="Q244" s="288"/>
      <c r="R244" s="288"/>
      <c r="S244" s="288"/>
      <c r="T244" s="288"/>
      <c r="U244" s="288"/>
      <c r="V244" s="288"/>
      <c r="W244" s="288"/>
      <c r="X244" s="288"/>
      <c r="Y244" s="288"/>
      <c r="Z244" s="288"/>
      <c r="AA244" s="288"/>
      <c r="AB244" s="288"/>
      <c r="AC244" s="288"/>
    </row>
    <row r="245" spans="1:29" x14ac:dyDescent="0.25">
      <c r="A245" s="288"/>
      <c r="B245" s="288"/>
      <c r="C245" s="288"/>
      <c r="D245" s="288"/>
      <c r="E245" s="288"/>
      <c r="F245" s="288"/>
      <c r="G245" s="288"/>
      <c r="H245" s="288"/>
      <c r="I245" s="288"/>
      <c r="J245" s="288"/>
      <c r="K245" s="288"/>
      <c r="L245" s="288"/>
      <c r="M245" s="288"/>
      <c r="N245" s="288"/>
      <c r="P245" s="288"/>
      <c r="Q245" s="288"/>
      <c r="R245" s="288"/>
      <c r="S245" s="288"/>
      <c r="T245" s="288"/>
      <c r="U245" s="288"/>
      <c r="V245" s="288"/>
      <c r="W245" s="288"/>
      <c r="X245" s="288"/>
      <c r="Y245" s="288"/>
      <c r="Z245" s="288"/>
      <c r="AA245" s="288"/>
      <c r="AB245" s="288"/>
      <c r="AC245" s="288"/>
    </row>
    <row r="246" spans="1:29" x14ac:dyDescent="0.25">
      <c r="A246" s="288"/>
      <c r="B246" s="288"/>
      <c r="C246" s="288"/>
      <c r="D246" s="288"/>
      <c r="E246" s="288"/>
      <c r="F246" s="288"/>
      <c r="G246" s="288"/>
      <c r="H246" s="288"/>
      <c r="I246" s="288"/>
      <c r="J246" s="288"/>
      <c r="K246" s="288"/>
      <c r="L246" s="288"/>
      <c r="M246" s="288"/>
      <c r="N246" s="288"/>
      <c r="P246" s="288"/>
      <c r="Q246" s="288"/>
      <c r="R246" s="288"/>
      <c r="S246" s="288"/>
      <c r="T246" s="288"/>
      <c r="U246" s="288"/>
      <c r="V246" s="288"/>
      <c r="W246" s="288"/>
      <c r="X246" s="288"/>
      <c r="Y246" s="288"/>
      <c r="Z246" s="288"/>
      <c r="AA246" s="288"/>
      <c r="AB246" s="288"/>
      <c r="AC246" s="288"/>
    </row>
    <row r="247" spans="1:29" x14ac:dyDescent="0.25">
      <c r="A247" s="288"/>
      <c r="B247" s="288"/>
      <c r="C247" s="288"/>
      <c r="D247" s="288"/>
      <c r="E247" s="288"/>
      <c r="F247" s="288"/>
      <c r="G247" s="288"/>
      <c r="H247" s="288"/>
      <c r="I247" s="288"/>
      <c r="J247" s="288"/>
      <c r="K247" s="288"/>
      <c r="L247" s="288"/>
      <c r="M247" s="288"/>
      <c r="N247" s="288"/>
      <c r="P247" s="288"/>
      <c r="Q247" s="288"/>
      <c r="R247" s="288"/>
      <c r="S247" s="288"/>
      <c r="T247" s="288"/>
      <c r="U247" s="288"/>
      <c r="V247" s="288"/>
      <c r="W247" s="288"/>
      <c r="X247" s="288"/>
      <c r="Y247" s="288"/>
      <c r="Z247" s="288"/>
      <c r="AA247" s="288"/>
      <c r="AB247" s="288"/>
      <c r="AC247" s="288"/>
    </row>
    <row r="248" spans="1:29" x14ac:dyDescent="0.25">
      <c r="A248" s="288"/>
      <c r="B248" s="288"/>
      <c r="C248" s="288"/>
      <c r="D248" s="288"/>
      <c r="E248" s="288"/>
      <c r="F248" s="288"/>
      <c r="G248" s="288"/>
      <c r="H248" s="288"/>
      <c r="I248" s="288"/>
      <c r="J248" s="288"/>
      <c r="K248" s="288"/>
      <c r="L248" s="288"/>
      <c r="M248" s="288"/>
      <c r="N248" s="288"/>
      <c r="P248" s="288"/>
      <c r="Q248" s="288"/>
      <c r="R248" s="288"/>
      <c r="S248" s="288"/>
      <c r="T248" s="288"/>
      <c r="U248" s="288"/>
      <c r="V248" s="288"/>
      <c r="W248" s="288"/>
      <c r="X248" s="288"/>
      <c r="Y248" s="288"/>
      <c r="Z248" s="288"/>
      <c r="AA248" s="288"/>
      <c r="AB248" s="288"/>
      <c r="AC248" s="288"/>
    </row>
    <row r="249" spans="1:29" x14ac:dyDescent="0.25">
      <c r="A249" s="288"/>
      <c r="B249" s="288"/>
      <c r="C249" s="288"/>
      <c r="D249" s="288"/>
      <c r="E249" s="288"/>
      <c r="F249" s="288"/>
      <c r="G249" s="288"/>
      <c r="H249" s="288"/>
      <c r="I249" s="288"/>
      <c r="J249" s="288"/>
      <c r="K249" s="288"/>
      <c r="L249" s="288"/>
      <c r="M249" s="288"/>
      <c r="N249" s="288"/>
      <c r="P249" s="288"/>
      <c r="Q249" s="288"/>
      <c r="R249" s="288"/>
      <c r="S249" s="288"/>
      <c r="T249" s="288"/>
      <c r="U249" s="288"/>
      <c r="V249" s="288"/>
      <c r="W249" s="288"/>
      <c r="X249" s="288"/>
      <c r="Y249" s="288"/>
      <c r="Z249" s="288"/>
      <c r="AA249" s="288"/>
      <c r="AB249" s="288"/>
      <c r="AC249" s="288"/>
    </row>
    <row r="250" spans="1:29" x14ac:dyDescent="0.25">
      <c r="A250" s="288"/>
      <c r="B250" s="288"/>
      <c r="C250" s="288"/>
      <c r="D250" s="288"/>
      <c r="E250" s="288"/>
      <c r="F250" s="288"/>
      <c r="G250" s="288"/>
      <c r="H250" s="288"/>
      <c r="I250" s="288"/>
      <c r="J250" s="288"/>
      <c r="K250" s="288"/>
      <c r="L250" s="288"/>
      <c r="M250" s="288"/>
      <c r="N250" s="288"/>
      <c r="P250" s="288"/>
      <c r="Q250" s="288"/>
      <c r="R250" s="288"/>
      <c r="S250" s="288"/>
      <c r="T250" s="288"/>
      <c r="U250" s="288"/>
      <c r="V250" s="288"/>
      <c r="W250" s="288"/>
      <c r="X250" s="288"/>
      <c r="Y250" s="288"/>
      <c r="Z250" s="288"/>
      <c r="AA250" s="288"/>
      <c r="AB250" s="288"/>
      <c r="AC250" s="288"/>
    </row>
    <row r="251" spans="1:29" x14ac:dyDescent="0.25">
      <c r="A251" s="288"/>
      <c r="B251" s="288"/>
      <c r="C251" s="288"/>
      <c r="D251" s="288"/>
      <c r="E251" s="288"/>
      <c r="F251" s="288"/>
      <c r="G251" s="288"/>
      <c r="H251" s="288"/>
      <c r="I251" s="288"/>
      <c r="J251" s="288"/>
      <c r="K251" s="288"/>
      <c r="L251" s="288"/>
      <c r="M251" s="288"/>
      <c r="N251" s="288"/>
      <c r="P251" s="288"/>
      <c r="Q251" s="288"/>
      <c r="R251" s="288"/>
      <c r="S251" s="288"/>
      <c r="T251" s="288"/>
      <c r="U251" s="288"/>
      <c r="V251" s="288"/>
      <c r="W251" s="288"/>
      <c r="X251" s="288"/>
      <c r="Y251" s="288"/>
      <c r="Z251" s="288"/>
      <c r="AA251" s="288"/>
      <c r="AB251" s="288"/>
      <c r="AC251" s="288"/>
    </row>
    <row r="252" spans="1:29" x14ac:dyDescent="0.25">
      <c r="A252" s="288"/>
      <c r="B252" s="288"/>
      <c r="C252" s="288"/>
      <c r="D252" s="288"/>
      <c r="E252" s="288"/>
      <c r="F252" s="288"/>
      <c r="G252" s="288"/>
      <c r="H252" s="288"/>
      <c r="I252" s="288"/>
      <c r="J252" s="288"/>
      <c r="K252" s="288"/>
      <c r="L252" s="288"/>
      <c r="M252" s="288"/>
      <c r="N252" s="288"/>
      <c r="P252" s="288"/>
      <c r="Q252" s="288"/>
      <c r="R252" s="288"/>
      <c r="S252" s="288"/>
      <c r="T252" s="288"/>
      <c r="U252" s="288"/>
      <c r="V252" s="288"/>
      <c r="W252" s="288"/>
      <c r="X252" s="288"/>
      <c r="Y252" s="288"/>
      <c r="Z252" s="288"/>
      <c r="AA252" s="288"/>
      <c r="AB252" s="288"/>
      <c r="AC252" s="288"/>
    </row>
    <row r="253" spans="1:29" x14ac:dyDescent="0.25">
      <c r="A253" s="288"/>
      <c r="B253" s="288"/>
      <c r="C253" s="288"/>
      <c r="D253" s="288"/>
      <c r="E253" s="288"/>
      <c r="F253" s="288"/>
      <c r="G253" s="288"/>
      <c r="H253" s="288"/>
      <c r="I253" s="288"/>
      <c r="J253" s="288"/>
      <c r="K253" s="288"/>
      <c r="L253" s="288"/>
      <c r="M253" s="288"/>
      <c r="N253" s="288"/>
      <c r="P253" s="288"/>
      <c r="Q253" s="288"/>
      <c r="R253" s="288"/>
      <c r="S253" s="288"/>
      <c r="T253" s="288"/>
      <c r="U253" s="288"/>
      <c r="V253" s="288"/>
      <c r="W253" s="288"/>
      <c r="X253" s="288"/>
      <c r="Y253" s="288"/>
      <c r="Z253" s="288"/>
      <c r="AA253" s="288"/>
      <c r="AB253" s="288"/>
      <c r="AC253" s="288"/>
    </row>
    <row r="254" spans="1:29" x14ac:dyDescent="0.25">
      <c r="A254" s="288"/>
      <c r="B254" s="288"/>
      <c r="C254" s="288"/>
      <c r="D254" s="288"/>
      <c r="E254" s="288"/>
      <c r="F254" s="288"/>
      <c r="G254" s="288"/>
      <c r="H254" s="288"/>
      <c r="I254" s="288"/>
      <c r="J254" s="288"/>
      <c r="K254" s="288"/>
      <c r="L254" s="288"/>
      <c r="M254" s="288"/>
      <c r="N254" s="288"/>
      <c r="P254" s="288"/>
      <c r="Q254" s="288"/>
      <c r="R254" s="288"/>
      <c r="S254" s="288"/>
      <c r="T254" s="288"/>
      <c r="U254" s="288"/>
      <c r="V254" s="288"/>
      <c r="W254" s="288"/>
      <c r="X254" s="288"/>
      <c r="Y254" s="288"/>
      <c r="Z254" s="288"/>
      <c r="AA254" s="288"/>
      <c r="AB254" s="288"/>
      <c r="AC254" s="288"/>
    </row>
    <row r="255" spans="1:29" x14ac:dyDescent="0.25">
      <c r="A255" s="288"/>
      <c r="B255" s="288"/>
      <c r="C255" s="288"/>
      <c r="D255" s="288"/>
      <c r="E255" s="288"/>
      <c r="F255" s="288"/>
      <c r="G255" s="288"/>
      <c r="H255" s="288"/>
      <c r="I255" s="288"/>
      <c r="J255" s="288"/>
      <c r="K255" s="288"/>
      <c r="L255" s="288"/>
      <c r="M255" s="288"/>
      <c r="N255" s="288"/>
      <c r="P255" s="288"/>
      <c r="Q255" s="288"/>
      <c r="R255" s="288"/>
      <c r="S255" s="288"/>
      <c r="T255" s="288"/>
      <c r="U255" s="288"/>
      <c r="V255" s="288"/>
      <c r="W255" s="288"/>
      <c r="X255" s="288"/>
      <c r="Y255" s="288"/>
      <c r="Z255" s="288"/>
      <c r="AA255" s="288"/>
      <c r="AB255" s="288"/>
      <c r="AC255" s="288"/>
    </row>
    <row r="256" spans="1:29" x14ac:dyDescent="0.25">
      <c r="A256" s="288"/>
      <c r="B256" s="288"/>
      <c r="C256" s="288"/>
      <c r="D256" s="288"/>
      <c r="E256" s="288"/>
      <c r="F256" s="288"/>
      <c r="G256" s="288"/>
      <c r="H256" s="288"/>
      <c r="I256" s="288"/>
      <c r="J256" s="288"/>
      <c r="K256" s="288"/>
      <c r="L256" s="288"/>
      <c r="M256" s="288"/>
      <c r="N256" s="288"/>
      <c r="P256" s="288"/>
      <c r="Q256" s="288"/>
      <c r="R256" s="288"/>
      <c r="S256" s="288"/>
      <c r="T256" s="288"/>
      <c r="U256" s="288"/>
      <c r="V256" s="288"/>
      <c r="W256" s="288"/>
      <c r="X256" s="288"/>
      <c r="Y256" s="288"/>
      <c r="Z256" s="288"/>
      <c r="AA256" s="288"/>
      <c r="AB256" s="288"/>
      <c r="AC256" s="288"/>
    </row>
    <row r="257" spans="1:29" x14ac:dyDescent="0.25">
      <c r="A257" s="288"/>
      <c r="B257" s="288"/>
      <c r="C257" s="288"/>
      <c r="D257" s="288"/>
      <c r="E257" s="288"/>
      <c r="F257" s="288"/>
      <c r="G257" s="288"/>
      <c r="H257" s="288"/>
      <c r="I257" s="288"/>
      <c r="J257" s="288"/>
      <c r="K257" s="288"/>
      <c r="L257" s="288"/>
      <c r="M257" s="288"/>
      <c r="N257" s="288"/>
      <c r="P257" s="288"/>
      <c r="Q257" s="288"/>
      <c r="R257" s="288"/>
      <c r="S257" s="288"/>
      <c r="T257" s="288"/>
      <c r="U257" s="288"/>
      <c r="V257" s="288"/>
      <c r="W257" s="288"/>
      <c r="X257" s="288"/>
      <c r="Y257" s="288"/>
      <c r="Z257" s="288"/>
      <c r="AA257" s="288"/>
      <c r="AB257" s="288"/>
      <c r="AC257" s="288"/>
    </row>
    <row r="258" spans="1:29" x14ac:dyDescent="0.25">
      <c r="A258" s="288"/>
      <c r="B258" s="288"/>
      <c r="C258" s="288"/>
      <c r="D258" s="288"/>
      <c r="E258" s="288"/>
      <c r="F258" s="288"/>
      <c r="G258" s="288"/>
      <c r="H258" s="288"/>
      <c r="I258" s="288"/>
      <c r="J258" s="288"/>
      <c r="K258" s="288"/>
      <c r="L258" s="288"/>
      <c r="M258" s="288"/>
      <c r="N258" s="288"/>
      <c r="P258" s="288"/>
      <c r="Q258" s="288"/>
      <c r="R258" s="288"/>
      <c r="S258" s="288"/>
      <c r="T258" s="288"/>
      <c r="U258" s="288"/>
      <c r="V258" s="288"/>
      <c r="W258" s="288"/>
      <c r="X258" s="288"/>
      <c r="Y258" s="288"/>
      <c r="Z258" s="288"/>
      <c r="AA258" s="288"/>
      <c r="AB258" s="288"/>
      <c r="AC258" s="288"/>
    </row>
    <row r="259" spans="1:29" x14ac:dyDescent="0.25">
      <c r="A259" s="288"/>
      <c r="B259" s="288"/>
      <c r="C259" s="288"/>
      <c r="D259" s="288"/>
      <c r="E259" s="288"/>
      <c r="F259" s="288"/>
      <c r="G259" s="288"/>
      <c r="H259" s="288"/>
      <c r="I259" s="288"/>
      <c r="J259" s="288"/>
      <c r="K259" s="288"/>
      <c r="L259" s="288"/>
      <c r="M259" s="288"/>
      <c r="N259" s="288"/>
      <c r="P259" s="288"/>
      <c r="Q259" s="288"/>
      <c r="R259" s="288"/>
      <c r="S259" s="288"/>
      <c r="T259" s="288"/>
      <c r="U259" s="288"/>
      <c r="V259" s="288"/>
      <c r="W259" s="288"/>
      <c r="X259" s="288"/>
      <c r="Y259" s="288"/>
      <c r="Z259" s="288"/>
      <c r="AA259" s="288"/>
      <c r="AB259" s="288"/>
      <c r="AC259" s="288"/>
    </row>
    <row r="260" spans="1:29" x14ac:dyDescent="0.25">
      <c r="A260" s="288"/>
      <c r="B260" s="288"/>
      <c r="C260" s="288"/>
      <c r="D260" s="288"/>
      <c r="E260" s="288"/>
      <c r="F260" s="288"/>
      <c r="G260" s="288"/>
      <c r="H260" s="288"/>
      <c r="I260" s="288"/>
      <c r="J260" s="288"/>
      <c r="K260" s="288"/>
      <c r="L260" s="288"/>
      <c r="M260" s="288"/>
      <c r="N260" s="288"/>
      <c r="P260" s="288"/>
      <c r="Q260" s="288"/>
      <c r="R260" s="288"/>
      <c r="S260" s="288"/>
      <c r="T260" s="288"/>
      <c r="U260" s="288"/>
      <c r="V260" s="288"/>
      <c r="W260" s="288"/>
      <c r="X260" s="288"/>
      <c r="Y260" s="288"/>
      <c r="Z260" s="288"/>
      <c r="AA260" s="288"/>
      <c r="AB260" s="288"/>
      <c r="AC260" s="288"/>
    </row>
    <row r="261" spans="1:29" x14ac:dyDescent="0.25">
      <c r="A261" s="288"/>
      <c r="B261" s="288"/>
      <c r="C261" s="288"/>
      <c r="D261" s="288"/>
      <c r="E261" s="288"/>
      <c r="F261" s="288"/>
      <c r="G261" s="288"/>
      <c r="H261" s="288"/>
      <c r="I261" s="288"/>
      <c r="J261" s="288"/>
      <c r="K261" s="288"/>
      <c r="L261" s="288"/>
      <c r="M261" s="288"/>
      <c r="N261" s="288"/>
      <c r="P261" s="288"/>
      <c r="Q261" s="288"/>
      <c r="R261" s="288"/>
      <c r="S261" s="288"/>
      <c r="T261" s="288"/>
      <c r="U261" s="288"/>
      <c r="V261" s="288"/>
      <c r="W261" s="288"/>
      <c r="X261" s="288"/>
      <c r="Y261" s="288"/>
      <c r="Z261" s="288"/>
      <c r="AA261" s="288"/>
      <c r="AB261" s="288"/>
      <c r="AC261" s="288"/>
    </row>
    <row r="262" spans="1:29" x14ac:dyDescent="0.25">
      <c r="A262" s="288"/>
      <c r="B262" s="288"/>
      <c r="C262" s="288"/>
      <c r="D262" s="288"/>
      <c r="E262" s="288"/>
      <c r="F262" s="288"/>
      <c r="G262" s="288"/>
      <c r="H262" s="288"/>
      <c r="I262" s="288"/>
      <c r="J262" s="288"/>
      <c r="K262" s="288"/>
      <c r="L262" s="288"/>
      <c r="M262" s="288"/>
      <c r="N262" s="288"/>
      <c r="P262" s="288"/>
      <c r="Q262" s="288"/>
      <c r="R262" s="288"/>
      <c r="S262" s="288"/>
      <c r="T262" s="288"/>
      <c r="U262" s="288"/>
      <c r="V262" s="288"/>
      <c r="W262" s="288"/>
      <c r="X262" s="288"/>
      <c r="Y262" s="288"/>
      <c r="Z262" s="288"/>
      <c r="AA262" s="288"/>
      <c r="AB262" s="288"/>
      <c r="AC262" s="288"/>
    </row>
    <row r="263" spans="1:29" x14ac:dyDescent="0.25">
      <c r="A263" s="288"/>
      <c r="B263" s="288"/>
      <c r="C263" s="288"/>
      <c r="D263" s="288"/>
      <c r="E263" s="288"/>
      <c r="F263" s="288"/>
      <c r="G263" s="288"/>
      <c r="H263" s="288"/>
      <c r="I263" s="288"/>
      <c r="J263" s="288"/>
      <c r="K263" s="288"/>
      <c r="L263" s="288"/>
      <c r="M263" s="288"/>
      <c r="N263" s="288"/>
      <c r="P263" s="288"/>
      <c r="Q263" s="288"/>
      <c r="R263" s="288"/>
      <c r="S263" s="288"/>
      <c r="T263" s="288"/>
      <c r="U263" s="288"/>
      <c r="V263" s="288"/>
      <c r="W263" s="288"/>
      <c r="X263" s="288"/>
      <c r="Y263" s="288"/>
      <c r="Z263" s="288"/>
      <c r="AA263" s="288"/>
      <c r="AB263" s="288"/>
      <c r="AC263" s="288"/>
    </row>
    <row r="264" spans="1:29" x14ac:dyDescent="0.25">
      <c r="A264" s="288"/>
      <c r="B264" s="288"/>
      <c r="C264" s="288"/>
      <c r="D264" s="288"/>
      <c r="E264" s="288"/>
      <c r="F264" s="288"/>
      <c r="G264" s="288"/>
      <c r="H264" s="288"/>
      <c r="I264" s="288"/>
      <c r="J264" s="288"/>
      <c r="K264" s="288"/>
      <c r="L264" s="288"/>
      <c r="M264" s="288"/>
      <c r="N264" s="288"/>
      <c r="P264" s="288"/>
      <c r="Q264" s="288"/>
      <c r="R264" s="288"/>
      <c r="S264" s="288"/>
      <c r="T264" s="288"/>
      <c r="U264" s="288"/>
      <c r="V264" s="288"/>
      <c r="W264" s="288"/>
      <c r="X264" s="288"/>
      <c r="Y264" s="288"/>
      <c r="Z264" s="288"/>
      <c r="AA264" s="288"/>
      <c r="AB264" s="288"/>
      <c r="AC264" s="288"/>
    </row>
    <row r="265" spans="1:29" x14ac:dyDescent="0.25">
      <c r="A265" s="288"/>
      <c r="B265" s="288"/>
      <c r="C265" s="288"/>
      <c r="D265" s="288"/>
      <c r="E265" s="288"/>
      <c r="F265" s="288"/>
      <c r="G265" s="288"/>
      <c r="H265" s="288"/>
      <c r="I265" s="288"/>
      <c r="J265" s="288"/>
      <c r="K265" s="288"/>
      <c r="L265" s="288"/>
      <c r="M265" s="288"/>
      <c r="N265" s="288"/>
      <c r="P265" s="288"/>
      <c r="Q265" s="288"/>
      <c r="R265" s="288"/>
      <c r="S265" s="288"/>
      <c r="T265" s="288"/>
      <c r="U265" s="288"/>
      <c r="V265" s="288"/>
      <c r="W265" s="288"/>
      <c r="X265" s="288"/>
      <c r="Y265" s="288"/>
      <c r="Z265" s="288"/>
      <c r="AA265" s="288"/>
      <c r="AB265" s="288"/>
      <c r="AC265" s="288"/>
    </row>
    <row r="266" spans="1:29" x14ac:dyDescent="0.25">
      <c r="A266" s="288"/>
      <c r="B266" s="288"/>
      <c r="C266" s="288"/>
      <c r="D266" s="288"/>
      <c r="E266" s="288"/>
      <c r="F266" s="288"/>
      <c r="G266" s="288"/>
      <c r="H266" s="288"/>
      <c r="I266" s="288"/>
      <c r="J266" s="288"/>
      <c r="K266" s="288"/>
      <c r="L266" s="288"/>
      <c r="M266" s="288"/>
      <c r="N266" s="288"/>
      <c r="P266" s="288"/>
      <c r="Q266" s="288"/>
      <c r="R266" s="288"/>
      <c r="S266" s="288"/>
      <c r="T266" s="288"/>
      <c r="U266" s="288"/>
      <c r="V266" s="288"/>
      <c r="W266" s="288"/>
      <c r="X266" s="288"/>
      <c r="Y266" s="288"/>
      <c r="Z266" s="288"/>
      <c r="AA266" s="288"/>
      <c r="AB266" s="288"/>
      <c r="AC266" s="288"/>
    </row>
    <row r="267" spans="1:29" x14ac:dyDescent="0.25">
      <c r="A267" s="288"/>
      <c r="B267" s="288"/>
      <c r="C267" s="288"/>
      <c r="D267" s="288"/>
      <c r="E267" s="288"/>
      <c r="F267" s="288"/>
      <c r="G267" s="288"/>
      <c r="H267" s="288"/>
      <c r="I267" s="288"/>
      <c r="J267" s="288"/>
      <c r="K267" s="288"/>
      <c r="L267" s="288"/>
      <c r="M267" s="288"/>
      <c r="N267" s="288"/>
      <c r="P267" s="288"/>
      <c r="Q267" s="288"/>
      <c r="R267" s="288"/>
      <c r="S267" s="288"/>
      <c r="T267" s="288"/>
      <c r="U267" s="288"/>
      <c r="V267" s="288"/>
      <c r="W267" s="288"/>
      <c r="X267" s="288"/>
      <c r="Y267" s="288"/>
      <c r="Z267" s="288"/>
      <c r="AA267" s="288"/>
      <c r="AB267" s="288"/>
      <c r="AC267" s="288"/>
    </row>
    <row r="268" spans="1:29" x14ac:dyDescent="0.25">
      <c r="A268" s="288"/>
      <c r="B268" s="288"/>
      <c r="C268" s="288"/>
      <c r="D268" s="288"/>
      <c r="E268" s="288"/>
      <c r="F268" s="288"/>
      <c r="G268" s="288"/>
      <c r="H268" s="288"/>
      <c r="I268" s="288"/>
      <c r="J268" s="288"/>
      <c r="K268" s="288"/>
      <c r="L268" s="288"/>
      <c r="M268" s="288"/>
      <c r="N268" s="288"/>
      <c r="P268" s="288"/>
      <c r="Q268" s="288"/>
      <c r="R268" s="288"/>
      <c r="S268" s="288"/>
      <c r="T268" s="288"/>
      <c r="U268" s="288"/>
      <c r="V268" s="288"/>
      <c r="W268" s="288"/>
      <c r="X268" s="288"/>
      <c r="Y268" s="288"/>
      <c r="Z268" s="288"/>
      <c r="AA268" s="288"/>
      <c r="AB268" s="288"/>
      <c r="AC268" s="288"/>
    </row>
    <row r="269" spans="1:29" x14ac:dyDescent="0.25">
      <c r="A269" s="288"/>
      <c r="B269" s="288"/>
      <c r="C269" s="288"/>
      <c r="D269" s="288"/>
      <c r="E269" s="288"/>
      <c r="F269" s="288"/>
      <c r="G269" s="288"/>
      <c r="H269" s="288"/>
      <c r="I269" s="288"/>
      <c r="J269" s="288"/>
      <c r="K269" s="288"/>
      <c r="L269" s="288"/>
      <c r="M269" s="288"/>
      <c r="N269" s="288"/>
      <c r="P269" s="288"/>
      <c r="Q269" s="288"/>
      <c r="R269" s="288"/>
      <c r="S269" s="288"/>
      <c r="T269" s="288"/>
      <c r="U269" s="288"/>
      <c r="V269" s="288"/>
      <c r="W269" s="288"/>
      <c r="X269" s="288"/>
      <c r="Y269" s="288"/>
      <c r="Z269" s="288"/>
      <c r="AA269" s="288"/>
      <c r="AB269" s="288"/>
      <c r="AC269" s="288"/>
    </row>
    <row r="270" spans="1:29" x14ac:dyDescent="0.25">
      <c r="A270" s="288"/>
      <c r="B270" s="288"/>
      <c r="C270" s="288"/>
      <c r="D270" s="288"/>
      <c r="E270" s="288"/>
      <c r="F270" s="288"/>
      <c r="G270" s="288"/>
      <c r="H270" s="288"/>
      <c r="I270" s="288"/>
      <c r="J270" s="288"/>
      <c r="K270" s="288"/>
      <c r="L270" s="288"/>
      <c r="M270" s="288"/>
      <c r="N270" s="288"/>
      <c r="P270" s="288"/>
      <c r="Q270" s="288"/>
      <c r="R270" s="288"/>
      <c r="S270" s="288"/>
      <c r="T270" s="288"/>
      <c r="U270" s="288"/>
      <c r="V270" s="288"/>
      <c r="W270" s="288"/>
      <c r="X270" s="288"/>
      <c r="Y270" s="288"/>
      <c r="Z270" s="288"/>
      <c r="AA270" s="288"/>
      <c r="AB270" s="288"/>
      <c r="AC270" s="288"/>
    </row>
    <row r="271" spans="1:29" x14ac:dyDescent="0.25">
      <c r="A271" s="288"/>
      <c r="B271" s="288"/>
      <c r="C271" s="288"/>
      <c r="D271" s="288"/>
      <c r="E271" s="288"/>
      <c r="F271" s="288"/>
      <c r="G271" s="288"/>
      <c r="H271" s="288"/>
      <c r="I271" s="288"/>
      <c r="J271" s="288"/>
      <c r="K271" s="288"/>
      <c r="L271" s="288"/>
      <c r="M271" s="288"/>
      <c r="N271" s="288"/>
      <c r="P271" s="288"/>
      <c r="Q271" s="288"/>
      <c r="R271" s="288"/>
      <c r="S271" s="288"/>
      <c r="T271" s="288"/>
      <c r="U271" s="288"/>
      <c r="V271" s="288"/>
      <c r="W271" s="288"/>
      <c r="X271" s="288"/>
      <c r="Y271" s="288"/>
      <c r="Z271" s="288"/>
      <c r="AA271" s="288"/>
      <c r="AB271" s="288"/>
      <c r="AC271" s="288"/>
    </row>
    <row r="272" spans="1:29" x14ac:dyDescent="0.25">
      <c r="A272" s="288"/>
      <c r="B272" s="288"/>
      <c r="C272" s="288"/>
      <c r="D272" s="288"/>
      <c r="E272" s="288"/>
      <c r="F272" s="288"/>
      <c r="G272" s="288"/>
      <c r="H272" s="288"/>
      <c r="I272" s="288"/>
      <c r="J272" s="288"/>
      <c r="K272" s="288"/>
      <c r="L272" s="288"/>
      <c r="M272" s="288"/>
      <c r="N272" s="288"/>
      <c r="P272" s="288"/>
      <c r="Q272" s="288"/>
      <c r="R272" s="288"/>
      <c r="S272" s="288"/>
      <c r="T272" s="288"/>
      <c r="U272" s="288"/>
      <c r="V272" s="288"/>
      <c r="W272" s="288"/>
      <c r="X272" s="288"/>
      <c r="Y272" s="288"/>
      <c r="Z272" s="288"/>
      <c r="AA272" s="288"/>
      <c r="AB272" s="288"/>
      <c r="AC272" s="288"/>
    </row>
    <row r="273" spans="1:29" x14ac:dyDescent="0.25">
      <c r="A273" s="288"/>
      <c r="B273" s="288"/>
      <c r="C273" s="288"/>
      <c r="D273" s="288"/>
      <c r="E273" s="288"/>
      <c r="F273" s="288"/>
      <c r="G273" s="288"/>
      <c r="H273" s="288"/>
      <c r="I273" s="288"/>
      <c r="J273" s="288"/>
      <c r="K273" s="288"/>
      <c r="L273" s="288"/>
      <c r="M273" s="288"/>
      <c r="N273" s="288"/>
      <c r="P273" s="288"/>
      <c r="Q273" s="288"/>
      <c r="R273" s="288"/>
      <c r="S273" s="288"/>
      <c r="T273" s="288"/>
      <c r="U273" s="288"/>
      <c r="V273" s="288"/>
      <c r="W273" s="288"/>
      <c r="X273" s="288"/>
      <c r="Y273" s="288"/>
      <c r="Z273" s="288"/>
      <c r="AA273" s="288"/>
      <c r="AB273" s="288"/>
      <c r="AC273" s="288"/>
    </row>
    <row r="274" spans="1:29" x14ac:dyDescent="0.25">
      <c r="A274" s="288"/>
      <c r="B274" s="288"/>
      <c r="C274" s="288"/>
      <c r="D274" s="288"/>
      <c r="E274" s="288"/>
      <c r="F274" s="288"/>
      <c r="G274" s="288"/>
      <c r="H274" s="288"/>
      <c r="I274" s="288"/>
      <c r="J274" s="288"/>
      <c r="K274" s="288"/>
      <c r="L274" s="288"/>
      <c r="M274" s="288"/>
      <c r="N274" s="288"/>
      <c r="P274" s="288"/>
      <c r="Q274" s="288"/>
      <c r="R274" s="288"/>
      <c r="S274" s="288"/>
      <c r="T274" s="288"/>
      <c r="U274" s="288"/>
      <c r="V274" s="288"/>
      <c r="W274" s="288"/>
      <c r="X274" s="288"/>
      <c r="Y274" s="288"/>
      <c r="Z274" s="288"/>
      <c r="AA274" s="288"/>
      <c r="AB274" s="288"/>
      <c r="AC274" s="288"/>
    </row>
    <row r="275" spans="1:29" x14ac:dyDescent="0.25">
      <c r="A275" s="288"/>
      <c r="B275" s="288"/>
      <c r="C275" s="288"/>
      <c r="D275" s="288"/>
      <c r="E275" s="288"/>
      <c r="F275" s="288"/>
      <c r="G275" s="288"/>
      <c r="H275" s="288"/>
      <c r="I275" s="288"/>
      <c r="J275" s="288"/>
      <c r="K275" s="288"/>
      <c r="L275" s="288"/>
      <c r="M275" s="288"/>
      <c r="N275" s="288"/>
      <c r="P275" s="288"/>
      <c r="Q275" s="288"/>
      <c r="R275" s="288"/>
      <c r="S275" s="288"/>
      <c r="T275" s="288"/>
      <c r="U275" s="288"/>
      <c r="V275" s="288"/>
      <c r="W275" s="288"/>
      <c r="X275" s="288"/>
      <c r="Y275" s="288"/>
      <c r="Z275" s="288"/>
      <c r="AA275" s="288"/>
      <c r="AB275" s="288"/>
      <c r="AC275" s="288"/>
    </row>
    <row r="276" spans="1:29" x14ac:dyDescent="0.25">
      <c r="A276" s="288"/>
      <c r="B276" s="288"/>
      <c r="C276" s="288"/>
      <c r="D276" s="288"/>
      <c r="E276" s="288"/>
      <c r="F276" s="288"/>
      <c r="G276" s="288"/>
      <c r="H276" s="288"/>
      <c r="I276" s="288"/>
      <c r="J276" s="288"/>
      <c r="K276" s="288"/>
      <c r="L276" s="288"/>
      <c r="M276" s="288"/>
      <c r="N276" s="288"/>
      <c r="P276" s="288"/>
      <c r="Q276" s="288"/>
      <c r="R276" s="288"/>
      <c r="S276" s="288"/>
      <c r="T276" s="288"/>
      <c r="U276" s="288"/>
      <c r="V276" s="288"/>
      <c r="W276" s="288"/>
      <c r="X276" s="288"/>
      <c r="Y276" s="288"/>
      <c r="Z276" s="288"/>
      <c r="AA276" s="288"/>
      <c r="AB276" s="288"/>
      <c r="AC276" s="288"/>
    </row>
    <row r="277" spans="1:29" x14ac:dyDescent="0.25">
      <c r="A277" s="288"/>
      <c r="B277" s="288"/>
      <c r="C277" s="288"/>
      <c r="D277" s="288"/>
      <c r="E277" s="288"/>
      <c r="F277" s="288"/>
      <c r="G277" s="288"/>
      <c r="H277" s="288"/>
      <c r="I277" s="288"/>
      <c r="J277" s="288"/>
      <c r="K277" s="288"/>
      <c r="L277" s="288"/>
      <c r="M277" s="288"/>
      <c r="N277" s="288"/>
      <c r="P277" s="288"/>
      <c r="Q277" s="288"/>
      <c r="R277" s="288"/>
      <c r="S277" s="288"/>
      <c r="T277" s="288"/>
      <c r="U277" s="288"/>
      <c r="V277" s="288"/>
      <c r="W277" s="288"/>
      <c r="X277" s="288"/>
      <c r="Y277" s="288"/>
      <c r="Z277" s="288"/>
      <c r="AA277" s="288"/>
      <c r="AB277" s="288"/>
      <c r="AC277" s="288"/>
    </row>
    <row r="278" spans="1:29" x14ac:dyDescent="0.25">
      <c r="A278" s="288"/>
      <c r="B278" s="288"/>
      <c r="C278" s="288"/>
      <c r="D278" s="288"/>
      <c r="E278" s="288"/>
      <c r="F278" s="288"/>
      <c r="G278" s="288"/>
      <c r="H278" s="288"/>
      <c r="I278" s="288"/>
      <c r="J278" s="288"/>
      <c r="K278" s="288"/>
      <c r="L278" s="288"/>
      <c r="M278" s="288"/>
      <c r="N278" s="288"/>
      <c r="P278" s="288"/>
      <c r="Q278" s="288"/>
      <c r="R278" s="288"/>
      <c r="S278" s="288"/>
      <c r="T278" s="288"/>
      <c r="U278" s="288"/>
      <c r="V278" s="288"/>
      <c r="W278" s="288"/>
      <c r="X278" s="288"/>
      <c r="Y278" s="288"/>
      <c r="Z278" s="288"/>
      <c r="AA278" s="288"/>
      <c r="AB278" s="288"/>
      <c r="AC278" s="288"/>
    </row>
    <row r="279" spans="1:29" x14ac:dyDescent="0.25">
      <c r="A279" s="288"/>
      <c r="B279" s="288"/>
      <c r="C279" s="288"/>
      <c r="D279" s="288"/>
      <c r="E279" s="288"/>
      <c r="F279" s="288"/>
      <c r="G279" s="288"/>
      <c r="H279" s="288"/>
      <c r="I279" s="288"/>
      <c r="J279" s="288"/>
      <c r="K279" s="288"/>
      <c r="L279" s="288"/>
      <c r="M279" s="288"/>
      <c r="N279" s="288"/>
      <c r="P279" s="288"/>
      <c r="Q279" s="288"/>
      <c r="R279" s="288"/>
      <c r="S279" s="288"/>
      <c r="T279" s="288"/>
      <c r="U279" s="288"/>
      <c r="V279" s="288"/>
      <c r="W279" s="288"/>
      <c r="X279" s="288"/>
      <c r="Y279" s="288"/>
      <c r="Z279" s="288"/>
      <c r="AA279" s="288"/>
      <c r="AB279" s="288"/>
      <c r="AC279" s="288"/>
    </row>
    <row r="280" spans="1:29" x14ac:dyDescent="0.25">
      <c r="A280" s="288"/>
      <c r="B280" s="288"/>
      <c r="C280" s="288"/>
      <c r="D280" s="288"/>
      <c r="E280" s="288"/>
      <c r="F280" s="288"/>
      <c r="G280" s="288"/>
      <c r="H280" s="288"/>
      <c r="I280" s="288"/>
      <c r="J280" s="288"/>
      <c r="K280" s="288"/>
      <c r="L280" s="288"/>
      <c r="M280" s="288"/>
      <c r="N280" s="288"/>
      <c r="P280" s="288"/>
      <c r="Q280" s="288"/>
      <c r="R280" s="288"/>
      <c r="S280" s="288"/>
      <c r="T280" s="288"/>
      <c r="U280" s="288"/>
      <c r="V280" s="288"/>
      <c r="W280" s="288"/>
      <c r="X280" s="288"/>
      <c r="Y280" s="288"/>
      <c r="Z280" s="288"/>
      <c r="AA280" s="288"/>
      <c r="AB280" s="288"/>
      <c r="AC280" s="288"/>
    </row>
    <row r="281" spans="1:29" x14ac:dyDescent="0.25">
      <c r="A281" s="288"/>
      <c r="B281" s="288"/>
      <c r="C281" s="288"/>
      <c r="D281" s="288"/>
      <c r="E281" s="288"/>
      <c r="F281" s="288"/>
      <c r="G281" s="288"/>
      <c r="H281" s="288"/>
      <c r="I281" s="288"/>
      <c r="J281" s="288"/>
      <c r="K281" s="288"/>
      <c r="L281" s="288"/>
      <c r="M281" s="288"/>
      <c r="N281" s="288"/>
      <c r="P281" s="288"/>
      <c r="Q281" s="288"/>
      <c r="R281" s="288"/>
      <c r="S281" s="288"/>
      <c r="T281" s="288"/>
      <c r="U281" s="288"/>
      <c r="V281" s="288"/>
      <c r="W281" s="288"/>
      <c r="X281" s="288"/>
      <c r="Y281" s="288"/>
      <c r="Z281" s="288"/>
      <c r="AA281" s="288"/>
      <c r="AB281" s="288"/>
      <c r="AC281" s="288"/>
    </row>
    <row r="282" spans="1:29" x14ac:dyDescent="0.25">
      <c r="A282" s="288"/>
      <c r="B282" s="288"/>
      <c r="C282" s="288"/>
      <c r="D282" s="288"/>
      <c r="E282" s="288"/>
      <c r="F282" s="288"/>
      <c r="G282" s="288"/>
      <c r="H282" s="288"/>
      <c r="I282" s="288"/>
      <c r="J282" s="288"/>
      <c r="K282" s="288"/>
      <c r="L282" s="288"/>
      <c r="M282" s="288"/>
      <c r="N282" s="288"/>
      <c r="P282" s="288"/>
      <c r="Q282" s="288"/>
      <c r="R282" s="288"/>
      <c r="S282" s="288"/>
      <c r="T282" s="288"/>
      <c r="U282" s="288"/>
      <c r="V282" s="288"/>
      <c r="W282" s="288"/>
      <c r="X282" s="288"/>
      <c r="Y282" s="288"/>
      <c r="Z282" s="288"/>
      <c r="AA282" s="288"/>
      <c r="AB282" s="288"/>
      <c r="AC282" s="288"/>
    </row>
    <row r="283" spans="1:29" x14ac:dyDescent="0.25">
      <c r="A283" s="288"/>
      <c r="B283" s="288"/>
      <c r="C283" s="288"/>
      <c r="D283" s="288"/>
      <c r="E283" s="288"/>
      <c r="F283" s="288"/>
      <c r="G283" s="288"/>
      <c r="H283" s="288"/>
      <c r="I283" s="288"/>
      <c r="J283" s="288"/>
      <c r="K283" s="288"/>
      <c r="L283" s="288"/>
      <c r="M283" s="288"/>
      <c r="N283" s="288"/>
      <c r="P283" s="288"/>
      <c r="Q283" s="288"/>
      <c r="R283" s="288"/>
      <c r="S283" s="288"/>
      <c r="T283" s="288"/>
      <c r="U283" s="288"/>
      <c r="V283" s="288"/>
      <c r="W283" s="288"/>
      <c r="X283" s="288"/>
      <c r="Y283" s="288"/>
      <c r="Z283" s="288"/>
      <c r="AA283" s="288"/>
      <c r="AB283" s="288"/>
      <c r="AC283" s="288"/>
    </row>
    <row r="284" spans="1:29" x14ac:dyDescent="0.25">
      <c r="A284" s="288"/>
      <c r="B284" s="288"/>
      <c r="C284" s="288"/>
      <c r="D284" s="288"/>
      <c r="E284" s="288"/>
      <c r="F284" s="288"/>
      <c r="G284" s="288"/>
      <c r="H284" s="288"/>
      <c r="I284" s="288"/>
      <c r="J284" s="288"/>
      <c r="K284" s="288"/>
      <c r="L284" s="288"/>
      <c r="M284" s="288"/>
      <c r="N284" s="288"/>
      <c r="P284" s="288"/>
      <c r="Q284" s="288"/>
      <c r="R284" s="288"/>
      <c r="S284" s="288"/>
      <c r="T284" s="288"/>
      <c r="U284" s="288"/>
      <c r="V284" s="288"/>
      <c r="W284" s="288"/>
      <c r="X284" s="288"/>
      <c r="Y284" s="288"/>
      <c r="Z284" s="288"/>
      <c r="AA284" s="288"/>
      <c r="AB284" s="288"/>
      <c r="AC284" s="288"/>
    </row>
    <row r="285" spans="1:29" x14ac:dyDescent="0.25">
      <c r="A285" s="288"/>
      <c r="B285" s="288"/>
      <c r="C285" s="288"/>
      <c r="D285" s="288"/>
      <c r="E285" s="288"/>
      <c r="F285" s="288"/>
      <c r="G285" s="288"/>
      <c r="H285" s="288"/>
      <c r="I285" s="288"/>
      <c r="J285" s="288"/>
      <c r="K285" s="288"/>
      <c r="L285" s="288"/>
      <c r="M285" s="288"/>
      <c r="N285" s="288"/>
      <c r="P285" s="288"/>
      <c r="Q285" s="288"/>
      <c r="R285" s="288"/>
      <c r="S285" s="288"/>
      <c r="T285" s="288"/>
      <c r="U285" s="288"/>
      <c r="V285" s="288"/>
      <c r="W285" s="288"/>
      <c r="X285" s="288"/>
      <c r="Y285" s="288"/>
      <c r="Z285" s="288"/>
      <c r="AA285" s="288"/>
      <c r="AB285" s="288"/>
      <c r="AC285" s="288"/>
    </row>
    <row r="286" spans="1:29" x14ac:dyDescent="0.25">
      <c r="A286" s="288"/>
      <c r="B286" s="288"/>
      <c r="C286" s="288"/>
      <c r="D286" s="288"/>
      <c r="E286" s="288"/>
      <c r="F286" s="288"/>
      <c r="G286" s="288"/>
      <c r="H286" s="288"/>
      <c r="I286" s="288"/>
      <c r="J286" s="288"/>
      <c r="K286" s="288"/>
      <c r="L286" s="288"/>
      <c r="M286" s="288"/>
      <c r="N286" s="288"/>
      <c r="P286" s="288"/>
      <c r="Q286" s="288"/>
      <c r="R286" s="288"/>
      <c r="S286" s="288"/>
      <c r="T286" s="288"/>
      <c r="U286" s="288"/>
      <c r="V286" s="288"/>
      <c r="W286" s="288"/>
      <c r="X286" s="288"/>
      <c r="Y286" s="288"/>
      <c r="Z286" s="288"/>
      <c r="AA286" s="288"/>
      <c r="AB286" s="288"/>
      <c r="AC286" s="288"/>
    </row>
    <row r="287" spans="1:29" x14ac:dyDescent="0.25">
      <c r="A287" s="288"/>
      <c r="B287" s="288"/>
      <c r="C287" s="288"/>
      <c r="D287" s="288"/>
      <c r="E287" s="288"/>
      <c r="F287" s="288"/>
      <c r="G287" s="288"/>
      <c r="H287" s="288"/>
      <c r="I287" s="288"/>
      <c r="J287" s="288"/>
      <c r="K287" s="288"/>
      <c r="L287" s="288"/>
      <c r="M287" s="288"/>
      <c r="N287" s="288"/>
      <c r="P287" s="288"/>
      <c r="Q287" s="288"/>
      <c r="R287" s="288"/>
      <c r="S287" s="288"/>
      <c r="T287" s="288"/>
      <c r="U287" s="288"/>
      <c r="V287" s="288"/>
      <c r="W287" s="288"/>
      <c r="X287" s="288"/>
      <c r="Y287" s="288"/>
      <c r="Z287" s="288"/>
      <c r="AA287" s="288"/>
      <c r="AB287" s="288"/>
      <c r="AC287" s="288"/>
    </row>
    <row r="288" spans="1:29" x14ac:dyDescent="0.25">
      <c r="A288" s="288"/>
      <c r="B288" s="288"/>
      <c r="C288" s="288"/>
      <c r="D288" s="288"/>
      <c r="E288" s="288"/>
      <c r="F288" s="288"/>
      <c r="G288" s="288"/>
      <c r="H288" s="288"/>
      <c r="I288" s="288"/>
      <c r="J288" s="288"/>
      <c r="K288" s="288"/>
      <c r="L288" s="288"/>
      <c r="M288" s="288"/>
      <c r="N288" s="288"/>
      <c r="P288" s="288"/>
      <c r="Q288" s="288"/>
      <c r="R288" s="288"/>
      <c r="S288" s="288"/>
      <c r="T288" s="288"/>
      <c r="U288" s="288"/>
      <c r="V288" s="288"/>
      <c r="W288" s="288"/>
      <c r="X288" s="288"/>
      <c r="Y288" s="288"/>
      <c r="Z288" s="288"/>
      <c r="AA288" s="288"/>
      <c r="AB288" s="288"/>
      <c r="AC288" s="288"/>
    </row>
    <row r="289" spans="1:29" x14ac:dyDescent="0.25">
      <c r="A289" s="288"/>
      <c r="B289" s="288"/>
      <c r="C289" s="288"/>
      <c r="D289" s="288"/>
      <c r="E289" s="288"/>
      <c r="F289" s="288"/>
      <c r="G289" s="288"/>
      <c r="H289" s="288"/>
      <c r="I289" s="288"/>
      <c r="J289" s="288"/>
      <c r="K289" s="288"/>
      <c r="L289" s="288"/>
      <c r="M289" s="288"/>
      <c r="N289" s="288"/>
      <c r="P289" s="288"/>
      <c r="Q289" s="288"/>
      <c r="R289" s="288"/>
      <c r="S289" s="288"/>
      <c r="T289" s="288"/>
      <c r="U289" s="288"/>
      <c r="V289" s="288"/>
      <c r="W289" s="288"/>
      <c r="X289" s="288"/>
      <c r="Y289" s="288"/>
      <c r="Z289" s="288"/>
      <c r="AA289" s="288"/>
      <c r="AB289" s="288"/>
      <c r="AC289" s="288"/>
    </row>
    <row r="290" spans="1:29" x14ac:dyDescent="0.25">
      <c r="A290" s="288"/>
      <c r="B290" s="288"/>
      <c r="C290" s="288"/>
      <c r="D290" s="288"/>
      <c r="E290" s="288"/>
      <c r="F290" s="288"/>
      <c r="G290" s="288"/>
      <c r="H290" s="288"/>
      <c r="I290" s="288"/>
      <c r="J290" s="288"/>
      <c r="K290" s="288"/>
      <c r="L290" s="288"/>
      <c r="M290" s="288"/>
      <c r="N290" s="288"/>
      <c r="P290" s="288"/>
      <c r="Q290" s="288"/>
      <c r="R290" s="288"/>
      <c r="S290" s="288"/>
      <c r="T290" s="288"/>
      <c r="U290" s="288"/>
      <c r="V290" s="288"/>
      <c r="W290" s="288"/>
      <c r="X290" s="288"/>
      <c r="Y290" s="288"/>
      <c r="Z290" s="288"/>
      <c r="AA290" s="288"/>
      <c r="AB290" s="288"/>
      <c r="AC290" s="288"/>
    </row>
    <row r="291" spans="1:29" x14ac:dyDescent="0.25">
      <c r="A291" s="288"/>
      <c r="B291" s="288"/>
      <c r="C291" s="288"/>
      <c r="D291" s="288"/>
      <c r="E291" s="288"/>
      <c r="F291" s="288"/>
      <c r="G291" s="288"/>
      <c r="H291" s="288"/>
      <c r="I291" s="288"/>
      <c r="J291" s="288"/>
      <c r="K291" s="288"/>
      <c r="L291" s="288"/>
      <c r="M291" s="288"/>
      <c r="N291" s="288"/>
      <c r="P291" s="288"/>
      <c r="Q291" s="288"/>
      <c r="R291" s="288"/>
      <c r="S291" s="288"/>
      <c r="T291" s="288"/>
      <c r="U291" s="288"/>
      <c r="V291" s="288"/>
      <c r="W291" s="288"/>
      <c r="X291" s="288"/>
      <c r="Y291" s="288"/>
      <c r="Z291" s="288"/>
      <c r="AA291" s="288"/>
      <c r="AB291" s="288"/>
      <c r="AC291" s="288"/>
    </row>
    <row r="292" spans="1:29" x14ac:dyDescent="0.25">
      <c r="A292" s="288"/>
      <c r="B292" s="288"/>
      <c r="C292" s="288"/>
      <c r="D292" s="288"/>
      <c r="E292" s="288"/>
      <c r="F292" s="288"/>
      <c r="G292" s="288"/>
      <c r="H292" s="288"/>
      <c r="I292" s="288"/>
      <c r="J292" s="288"/>
      <c r="K292" s="288"/>
      <c r="L292" s="288"/>
      <c r="M292" s="288"/>
      <c r="N292" s="288"/>
      <c r="P292" s="288"/>
      <c r="Q292" s="288"/>
      <c r="R292" s="288"/>
      <c r="S292" s="288"/>
      <c r="T292" s="288"/>
      <c r="U292" s="288"/>
      <c r="V292" s="288"/>
      <c r="W292" s="288"/>
      <c r="X292" s="288"/>
      <c r="Y292" s="288"/>
      <c r="Z292" s="288"/>
      <c r="AA292" s="288"/>
      <c r="AB292" s="288"/>
      <c r="AC292" s="288"/>
    </row>
    <row r="293" spans="1:29" x14ac:dyDescent="0.25">
      <c r="A293" s="288"/>
      <c r="B293" s="288"/>
      <c r="C293" s="288"/>
      <c r="D293" s="288"/>
      <c r="E293" s="288"/>
      <c r="F293" s="288"/>
      <c r="G293" s="288"/>
      <c r="H293" s="288"/>
      <c r="I293" s="288"/>
      <c r="J293" s="288"/>
      <c r="K293" s="288"/>
      <c r="L293" s="288"/>
      <c r="M293" s="288"/>
      <c r="N293" s="288"/>
      <c r="P293" s="288"/>
      <c r="Q293" s="288"/>
      <c r="R293" s="288"/>
      <c r="S293" s="288"/>
      <c r="T293" s="288"/>
      <c r="U293" s="288"/>
      <c r="V293" s="288"/>
      <c r="W293" s="288"/>
      <c r="X293" s="288"/>
      <c r="Y293" s="288"/>
      <c r="Z293" s="288"/>
      <c r="AA293" s="288"/>
      <c r="AB293" s="288"/>
      <c r="AC293" s="288"/>
    </row>
    <row r="294" spans="1:29" x14ac:dyDescent="0.25">
      <c r="A294" s="288"/>
      <c r="B294" s="288"/>
      <c r="C294" s="288"/>
      <c r="D294" s="288"/>
      <c r="E294" s="288"/>
      <c r="F294" s="288"/>
      <c r="G294" s="288"/>
      <c r="H294" s="288"/>
      <c r="I294" s="288"/>
      <c r="J294" s="288"/>
      <c r="K294" s="288"/>
      <c r="L294" s="288"/>
      <c r="M294" s="288"/>
      <c r="N294" s="288"/>
      <c r="P294" s="288"/>
      <c r="Q294" s="288"/>
      <c r="R294" s="288"/>
      <c r="S294" s="288"/>
      <c r="T294" s="288"/>
      <c r="U294" s="288"/>
      <c r="V294" s="288"/>
      <c r="W294" s="288"/>
      <c r="X294" s="288"/>
      <c r="Y294" s="288"/>
      <c r="Z294" s="288"/>
      <c r="AA294" s="288"/>
      <c r="AB294" s="288"/>
      <c r="AC294" s="288"/>
    </row>
    <row r="295" spans="1:29" x14ac:dyDescent="0.25">
      <c r="A295" s="288"/>
      <c r="B295" s="288"/>
      <c r="C295" s="288"/>
      <c r="D295" s="288"/>
      <c r="E295" s="288"/>
      <c r="F295" s="288"/>
      <c r="G295" s="288"/>
      <c r="H295" s="288"/>
      <c r="I295" s="288"/>
      <c r="J295" s="288"/>
      <c r="K295" s="288"/>
      <c r="L295" s="288"/>
      <c r="M295" s="288"/>
      <c r="N295" s="288"/>
      <c r="P295" s="288"/>
      <c r="Q295" s="288"/>
      <c r="R295" s="288"/>
      <c r="S295" s="288"/>
      <c r="T295" s="288"/>
      <c r="U295" s="288"/>
      <c r="V295" s="288"/>
      <c r="W295" s="288"/>
      <c r="X295" s="288"/>
      <c r="Y295" s="288"/>
      <c r="Z295" s="288"/>
      <c r="AA295" s="288"/>
      <c r="AB295" s="288"/>
      <c r="AC295" s="288"/>
    </row>
    <row r="296" spans="1:29" x14ac:dyDescent="0.25">
      <c r="A296" s="288"/>
      <c r="B296" s="288"/>
      <c r="C296" s="288"/>
      <c r="D296" s="288"/>
      <c r="E296" s="288"/>
      <c r="F296" s="288"/>
      <c r="G296" s="288"/>
      <c r="H296" s="288"/>
      <c r="I296" s="288"/>
      <c r="J296" s="288"/>
      <c r="K296" s="288"/>
      <c r="L296" s="288"/>
      <c r="M296" s="288"/>
      <c r="N296" s="288"/>
      <c r="P296" s="288"/>
      <c r="Q296" s="288"/>
      <c r="R296" s="288"/>
      <c r="S296" s="288"/>
      <c r="T296" s="288"/>
      <c r="U296" s="288"/>
      <c r="V296" s="288"/>
      <c r="W296" s="288"/>
      <c r="X296" s="288"/>
      <c r="Y296" s="288"/>
      <c r="Z296" s="288"/>
      <c r="AA296" s="288"/>
      <c r="AB296" s="288"/>
      <c r="AC296" s="288"/>
    </row>
    <row r="297" spans="1:29" x14ac:dyDescent="0.25">
      <c r="A297" s="288"/>
      <c r="B297" s="288"/>
      <c r="C297" s="288"/>
      <c r="D297" s="288"/>
      <c r="E297" s="288"/>
      <c r="F297" s="288"/>
      <c r="G297" s="288"/>
      <c r="H297" s="288"/>
      <c r="I297" s="288"/>
      <c r="J297" s="288"/>
      <c r="K297" s="288"/>
      <c r="L297" s="288"/>
      <c r="M297" s="288"/>
      <c r="N297" s="288"/>
      <c r="P297" s="288"/>
      <c r="Q297" s="288"/>
      <c r="R297" s="288"/>
      <c r="S297" s="288"/>
      <c r="T297" s="288"/>
      <c r="U297" s="288"/>
      <c r="V297" s="288"/>
      <c r="W297" s="288"/>
      <c r="X297" s="288"/>
      <c r="Y297" s="288"/>
      <c r="Z297" s="288"/>
      <c r="AA297" s="288"/>
      <c r="AB297" s="288"/>
      <c r="AC297" s="288"/>
    </row>
    <row r="298" spans="1:29" x14ac:dyDescent="0.25">
      <c r="A298" s="288"/>
      <c r="B298" s="288"/>
      <c r="C298" s="288"/>
      <c r="D298" s="288"/>
      <c r="E298" s="288"/>
      <c r="F298" s="288"/>
      <c r="G298" s="288"/>
      <c r="H298" s="288"/>
      <c r="I298" s="288"/>
      <c r="J298" s="288"/>
      <c r="K298" s="288"/>
      <c r="L298" s="288"/>
      <c r="M298" s="288"/>
      <c r="N298" s="288"/>
      <c r="P298" s="288"/>
      <c r="Q298" s="288"/>
      <c r="R298" s="288"/>
      <c r="S298" s="288"/>
      <c r="T298" s="288"/>
      <c r="U298" s="288"/>
      <c r="V298" s="288"/>
      <c r="W298" s="288"/>
      <c r="X298" s="288"/>
      <c r="Y298" s="288"/>
      <c r="Z298" s="288"/>
      <c r="AA298" s="288"/>
      <c r="AB298" s="288"/>
      <c r="AC298" s="288"/>
    </row>
    <row r="299" spans="1:29" x14ac:dyDescent="0.25">
      <c r="A299" s="288"/>
      <c r="B299" s="288"/>
      <c r="C299" s="288"/>
      <c r="D299" s="288"/>
      <c r="E299" s="288"/>
      <c r="F299" s="288"/>
      <c r="G299" s="288"/>
      <c r="H299" s="288"/>
      <c r="I299" s="288"/>
      <c r="J299" s="288"/>
      <c r="K299" s="288"/>
      <c r="L299" s="288"/>
      <c r="M299" s="288"/>
      <c r="N299" s="288"/>
      <c r="P299" s="288"/>
      <c r="Q299" s="288"/>
      <c r="R299" s="288"/>
      <c r="S299" s="288"/>
      <c r="T299" s="288"/>
      <c r="U299" s="288"/>
      <c r="V299" s="288"/>
      <c r="W299" s="288"/>
      <c r="X299" s="288"/>
      <c r="Y299" s="288"/>
      <c r="Z299" s="288"/>
      <c r="AA299" s="288"/>
      <c r="AB299" s="288"/>
      <c r="AC299" s="288"/>
    </row>
    <row r="300" spans="1:29" x14ac:dyDescent="0.25">
      <c r="A300" s="288"/>
      <c r="B300" s="288"/>
      <c r="C300" s="288"/>
      <c r="D300" s="288"/>
      <c r="E300" s="288"/>
      <c r="F300" s="288"/>
      <c r="G300" s="288"/>
      <c r="H300" s="288"/>
      <c r="I300" s="288"/>
      <c r="J300" s="288"/>
      <c r="K300" s="288"/>
      <c r="L300" s="288"/>
      <c r="M300" s="288"/>
      <c r="N300" s="288"/>
      <c r="P300" s="288"/>
      <c r="Q300" s="288"/>
      <c r="R300" s="288"/>
      <c r="S300" s="288"/>
      <c r="T300" s="288"/>
      <c r="U300" s="288"/>
      <c r="V300" s="288"/>
      <c r="W300" s="288"/>
      <c r="X300" s="288"/>
      <c r="Y300" s="288"/>
      <c r="Z300" s="288"/>
      <c r="AA300" s="288"/>
      <c r="AB300" s="288"/>
      <c r="AC300" s="288"/>
    </row>
    <row r="301" spans="1:29" x14ac:dyDescent="0.25">
      <c r="A301" s="288"/>
      <c r="B301" s="288"/>
      <c r="C301" s="288"/>
      <c r="D301" s="288"/>
      <c r="E301" s="288"/>
      <c r="F301" s="288"/>
      <c r="G301" s="288"/>
      <c r="H301" s="288"/>
      <c r="I301" s="288"/>
      <c r="J301" s="288"/>
      <c r="K301" s="288"/>
      <c r="L301" s="288"/>
      <c r="M301" s="288"/>
      <c r="N301" s="288"/>
      <c r="P301" s="288"/>
      <c r="Q301" s="288"/>
      <c r="R301" s="288"/>
      <c r="S301" s="288"/>
      <c r="T301" s="288"/>
      <c r="U301" s="288"/>
      <c r="V301" s="288"/>
      <c r="W301" s="288"/>
      <c r="X301" s="288"/>
      <c r="Y301" s="288"/>
      <c r="Z301" s="288"/>
      <c r="AA301" s="288"/>
      <c r="AB301" s="288"/>
      <c r="AC301" s="288"/>
    </row>
    <row r="302" spans="1:29" x14ac:dyDescent="0.25">
      <c r="A302" s="288"/>
      <c r="B302" s="288"/>
      <c r="C302" s="288"/>
      <c r="D302" s="288"/>
      <c r="E302" s="288"/>
      <c r="F302" s="288"/>
      <c r="G302" s="288"/>
      <c r="H302" s="288"/>
      <c r="I302" s="288"/>
      <c r="J302" s="288"/>
      <c r="K302" s="288"/>
      <c r="L302" s="288"/>
      <c r="M302" s="288"/>
      <c r="N302" s="288"/>
      <c r="P302" s="288"/>
      <c r="Q302" s="288"/>
      <c r="R302" s="288"/>
      <c r="S302" s="288"/>
      <c r="T302" s="288"/>
      <c r="U302" s="288"/>
      <c r="V302" s="288"/>
      <c r="W302" s="288"/>
      <c r="X302" s="288"/>
      <c r="Y302" s="288"/>
      <c r="Z302" s="288"/>
      <c r="AA302" s="288"/>
      <c r="AB302" s="288"/>
      <c r="AC302" s="288"/>
    </row>
    <row r="303" spans="1:29" x14ac:dyDescent="0.25">
      <c r="A303" s="288"/>
      <c r="B303" s="288"/>
      <c r="C303" s="288"/>
      <c r="D303" s="288"/>
      <c r="E303" s="288"/>
      <c r="F303" s="288"/>
      <c r="G303" s="288"/>
      <c r="H303" s="288"/>
      <c r="I303" s="288"/>
      <c r="J303" s="288"/>
      <c r="K303" s="288"/>
      <c r="L303" s="288"/>
      <c r="M303" s="288"/>
      <c r="N303" s="288"/>
      <c r="P303" s="288"/>
      <c r="Q303" s="288"/>
      <c r="R303" s="288"/>
      <c r="S303" s="288"/>
      <c r="T303" s="288"/>
      <c r="U303" s="288"/>
      <c r="V303" s="288"/>
      <c r="W303" s="288"/>
      <c r="X303" s="288"/>
      <c r="Y303" s="288"/>
      <c r="Z303" s="288"/>
      <c r="AA303" s="288"/>
      <c r="AB303" s="288"/>
      <c r="AC303" s="288"/>
    </row>
    <row r="304" spans="1:29" x14ac:dyDescent="0.25">
      <c r="A304" s="288"/>
      <c r="B304" s="288"/>
      <c r="C304" s="288"/>
      <c r="D304" s="288"/>
      <c r="E304" s="288"/>
      <c r="F304" s="288"/>
      <c r="G304" s="288"/>
      <c r="H304" s="288"/>
      <c r="I304" s="288"/>
      <c r="J304" s="288"/>
      <c r="K304" s="288"/>
      <c r="L304" s="288"/>
      <c r="M304" s="288"/>
      <c r="N304" s="288"/>
      <c r="P304" s="288"/>
      <c r="Q304" s="288"/>
      <c r="R304" s="288"/>
      <c r="S304" s="288"/>
      <c r="T304" s="288"/>
      <c r="U304" s="288"/>
      <c r="V304" s="288"/>
      <c r="W304" s="288"/>
      <c r="X304" s="288"/>
      <c r="Y304" s="288"/>
      <c r="Z304" s="288"/>
      <c r="AA304" s="288"/>
      <c r="AB304" s="288"/>
      <c r="AC304" s="288"/>
    </row>
    <row r="305" spans="1:29" x14ac:dyDescent="0.25">
      <c r="A305" s="288"/>
      <c r="B305" s="288"/>
      <c r="C305" s="288"/>
      <c r="D305" s="288"/>
      <c r="E305" s="288"/>
      <c r="F305" s="288"/>
      <c r="G305" s="288"/>
      <c r="H305" s="288"/>
      <c r="I305" s="288"/>
      <c r="J305" s="288"/>
      <c r="K305" s="288"/>
      <c r="L305" s="288"/>
      <c r="M305" s="288"/>
      <c r="N305" s="288"/>
      <c r="P305" s="288"/>
      <c r="Q305" s="288"/>
      <c r="R305" s="288"/>
      <c r="S305" s="288"/>
      <c r="T305" s="288"/>
      <c r="U305" s="288"/>
      <c r="V305" s="288"/>
      <c r="W305" s="288"/>
      <c r="X305" s="288"/>
      <c r="Y305" s="288"/>
      <c r="Z305" s="288"/>
      <c r="AA305" s="288"/>
      <c r="AB305" s="288"/>
      <c r="AC305" s="288"/>
    </row>
    <row r="306" spans="1:29" x14ac:dyDescent="0.25">
      <c r="A306" s="288"/>
      <c r="B306" s="288"/>
      <c r="C306" s="288"/>
      <c r="D306" s="288"/>
      <c r="E306" s="288"/>
      <c r="F306" s="288"/>
      <c r="G306" s="288"/>
      <c r="H306" s="288"/>
      <c r="I306" s="288"/>
      <c r="J306" s="288"/>
      <c r="K306" s="288"/>
      <c r="L306" s="288"/>
      <c r="M306" s="288"/>
      <c r="N306" s="288"/>
      <c r="P306" s="288"/>
      <c r="Q306" s="288"/>
      <c r="R306" s="288"/>
      <c r="S306" s="288"/>
      <c r="T306" s="288"/>
      <c r="U306" s="288"/>
      <c r="V306" s="288"/>
      <c r="W306" s="288"/>
      <c r="X306" s="288"/>
      <c r="Y306" s="288"/>
      <c r="Z306" s="288"/>
      <c r="AA306" s="288"/>
      <c r="AB306" s="288"/>
      <c r="AC306" s="288"/>
    </row>
    <row r="307" spans="1:29" x14ac:dyDescent="0.25">
      <c r="A307" s="288"/>
      <c r="B307" s="288"/>
      <c r="C307" s="288"/>
      <c r="D307" s="288"/>
      <c r="E307" s="288"/>
      <c r="F307" s="288"/>
      <c r="G307" s="288"/>
      <c r="H307" s="288"/>
      <c r="I307" s="288"/>
      <c r="J307" s="288"/>
      <c r="K307" s="288"/>
      <c r="L307" s="288"/>
      <c r="M307" s="288"/>
      <c r="N307" s="288"/>
      <c r="P307" s="288"/>
      <c r="Q307" s="288"/>
      <c r="R307" s="288"/>
      <c r="S307" s="288"/>
      <c r="T307" s="288"/>
      <c r="U307" s="288"/>
      <c r="V307" s="288"/>
      <c r="W307" s="288"/>
      <c r="X307" s="288"/>
      <c r="Y307" s="288"/>
      <c r="Z307" s="288"/>
      <c r="AA307" s="288"/>
      <c r="AB307" s="288"/>
      <c r="AC307" s="288"/>
    </row>
    <row r="308" spans="1:29" x14ac:dyDescent="0.25">
      <c r="A308" s="288"/>
      <c r="B308" s="288"/>
      <c r="C308" s="288"/>
      <c r="D308" s="288"/>
      <c r="E308" s="288"/>
      <c r="F308" s="288"/>
      <c r="G308" s="288"/>
      <c r="H308" s="288"/>
      <c r="I308" s="288"/>
      <c r="J308" s="288"/>
      <c r="K308" s="288"/>
      <c r="L308" s="288"/>
      <c r="M308" s="288"/>
      <c r="N308" s="288"/>
      <c r="P308" s="288"/>
      <c r="Q308" s="288"/>
      <c r="R308" s="288"/>
      <c r="S308" s="288"/>
      <c r="T308" s="288"/>
      <c r="U308" s="288"/>
      <c r="V308" s="288"/>
      <c r="W308" s="288"/>
      <c r="X308" s="288"/>
      <c r="Y308" s="288"/>
      <c r="Z308" s="288"/>
      <c r="AA308" s="288"/>
      <c r="AB308" s="288"/>
      <c r="AC308" s="288"/>
    </row>
    <row r="309" spans="1:29" x14ac:dyDescent="0.25">
      <c r="A309" s="288"/>
      <c r="B309" s="288"/>
      <c r="C309" s="288"/>
      <c r="D309" s="288"/>
      <c r="E309" s="288"/>
      <c r="F309" s="288"/>
      <c r="G309" s="288"/>
      <c r="H309" s="288"/>
      <c r="I309" s="288"/>
      <c r="J309" s="288"/>
      <c r="K309" s="288"/>
      <c r="L309" s="288"/>
      <c r="M309" s="288"/>
      <c r="N309" s="288"/>
      <c r="P309" s="288"/>
      <c r="Q309" s="288"/>
      <c r="R309" s="288"/>
      <c r="S309" s="288"/>
      <c r="T309" s="288"/>
      <c r="U309" s="288"/>
      <c r="V309" s="288"/>
      <c r="W309" s="288"/>
      <c r="X309" s="288"/>
      <c r="Y309" s="288"/>
      <c r="Z309" s="288"/>
      <c r="AA309" s="288"/>
      <c r="AB309" s="288"/>
      <c r="AC309" s="288"/>
    </row>
    <row r="310" spans="1:29" x14ac:dyDescent="0.25">
      <c r="A310" s="288"/>
      <c r="B310" s="288"/>
      <c r="C310" s="288"/>
      <c r="D310" s="288"/>
      <c r="E310" s="288"/>
      <c r="F310" s="288"/>
      <c r="G310" s="288"/>
      <c r="H310" s="288"/>
      <c r="I310" s="288"/>
      <c r="J310" s="288"/>
      <c r="K310" s="288"/>
      <c r="L310" s="288"/>
      <c r="M310" s="288"/>
      <c r="N310" s="288"/>
      <c r="P310" s="288"/>
      <c r="Q310" s="288"/>
      <c r="R310" s="288"/>
      <c r="S310" s="288"/>
      <c r="T310" s="288"/>
      <c r="U310" s="288"/>
      <c r="V310" s="288"/>
      <c r="W310" s="288"/>
      <c r="X310" s="288"/>
      <c r="Y310" s="288"/>
      <c r="Z310" s="288"/>
      <c r="AA310" s="288"/>
      <c r="AB310" s="288"/>
      <c r="AC310" s="288"/>
    </row>
    <row r="311" spans="1:29" x14ac:dyDescent="0.25">
      <c r="A311" s="288"/>
      <c r="B311" s="288"/>
      <c r="C311" s="288"/>
      <c r="D311" s="288"/>
      <c r="E311" s="288"/>
      <c r="F311" s="288"/>
      <c r="G311" s="288"/>
      <c r="H311" s="288"/>
      <c r="I311" s="288"/>
      <c r="J311" s="288"/>
      <c r="K311" s="288"/>
      <c r="L311" s="288"/>
      <c r="M311" s="288"/>
      <c r="N311" s="288"/>
      <c r="P311" s="288"/>
      <c r="Q311" s="288"/>
      <c r="R311" s="288"/>
      <c r="S311" s="288"/>
      <c r="T311" s="288"/>
      <c r="U311" s="288"/>
      <c r="V311" s="288"/>
      <c r="W311" s="288"/>
      <c r="X311" s="288"/>
      <c r="Y311" s="288"/>
      <c r="Z311" s="288"/>
      <c r="AA311" s="288"/>
      <c r="AB311" s="288"/>
      <c r="AC311" s="288"/>
    </row>
    <row r="312" spans="1:29" x14ac:dyDescent="0.25">
      <c r="A312" s="288"/>
      <c r="B312" s="288"/>
      <c r="C312" s="288"/>
      <c r="D312" s="288"/>
      <c r="E312" s="288"/>
      <c r="F312" s="288"/>
      <c r="G312" s="288"/>
      <c r="H312" s="288"/>
      <c r="I312" s="288"/>
      <c r="J312" s="288"/>
      <c r="K312" s="288"/>
      <c r="L312" s="288"/>
      <c r="M312" s="288"/>
      <c r="N312" s="288"/>
      <c r="P312" s="288"/>
      <c r="Q312" s="288"/>
      <c r="R312" s="288"/>
      <c r="S312" s="288"/>
      <c r="T312" s="288"/>
      <c r="U312" s="288"/>
      <c r="V312" s="288"/>
      <c r="W312" s="288"/>
      <c r="X312" s="288"/>
      <c r="Y312" s="288"/>
      <c r="Z312" s="288"/>
      <c r="AA312" s="288"/>
      <c r="AB312" s="288"/>
      <c r="AC312" s="288"/>
    </row>
    <row r="313" spans="1:29" x14ac:dyDescent="0.25">
      <c r="A313" s="288"/>
      <c r="B313" s="288"/>
      <c r="C313" s="288"/>
      <c r="D313" s="288"/>
      <c r="E313" s="288"/>
      <c r="F313" s="288"/>
      <c r="G313" s="288"/>
      <c r="H313" s="288"/>
      <c r="I313" s="288"/>
      <c r="J313" s="288"/>
      <c r="K313" s="288"/>
      <c r="L313" s="288"/>
      <c r="M313" s="288"/>
      <c r="N313" s="288"/>
      <c r="P313" s="288"/>
      <c r="Q313" s="288"/>
      <c r="R313" s="288"/>
      <c r="S313" s="288"/>
      <c r="T313" s="288"/>
      <c r="U313" s="288"/>
      <c r="V313" s="288"/>
      <c r="W313" s="288"/>
      <c r="X313" s="288"/>
      <c r="Y313" s="288"/>
      <c r="Z313" s="288"/>
      <c r="AA313" s="288"/>
      <c r="AB313" s="288"/>
      <c r="AC313" s="288"/>
    </row>
    <row r="314" spans="1:29" x14ac:dyDescent="0.25">
      <c r="A314" s="288"/>
      <c r="B314" s="288"/>
      <c r="C314" s="288"/>
      <c r="D314" s="288"/>
      <c r="E314" s="288"/>
      <c r="F314" s="288"/>
      <c r="G314" s="288"/>
      <c r="H314" s="288"/>
      <c r="I314" s="288"/>
      <c r="J314" s="288"/>
      <c r="K314" s="288"/>
      <c r="L314" s="288"/>
      <c r="M314" s="288"/>
      <c r="N314" s="288"/>
      <c r="P314" s="288"/>
      <c r="Q314" s="288"/>
      <c r="R314" s="288"/>
      <c r="S314" s="288"/>
      <c r="T314" s="288"/>
      <c r="U314" s="288"/>
      <c r="V314" s="288"/>
      <c r="W314" s="288"/>
      <c r="X314" s="288"/>
      <c r="Y314" s="288"/>
      <c r="Z314" s="288"/>
      <c r="AA314" s="288"/>
      <c r="AB314" s="288"/>
      <c r="AC314" s="288"/>
    </row>
    <row r="315" spans="1:29" x14ac:dyDescent="0.25">
      <c r="A315" s="288"/>
      <c r="B315" s="288"/>
      <c r="C315" s="288"/>
      <c r="D315" s="288"/>
      <c r="E315" s="288"/>
      <c r="F315" s="288"/>
      <c r="G315" s="288"/>
      <c r="H315" s="288"/>
      <c r="I315" s="288"/>
      <c r="J315" s="288"/>
      <c r="K315" s="288"/>
      <c r="L315" s="288"/>
      <c r="M315" s="288"/>
      <c r="N315" s="288"/>
      <c r="P315" s="288"/>
      <c r="Q315" s="288"/>
      <c r="R315" s="288"/>
      <c r="S315" s="288"/>
      <c r="T315" s="288"/>
      <c r="U315" s="288"/>
      <c r="V315" s="288"/>
      <c r="W315" s="288"/>
      <c r="X315" s="288"/>
      <c r="Y315" s="288"/>
      <c r="Z315" s="288"/>
      <c r="AA315" s="288"/>
      <c r="AB315" s="288"/>
      <c r="AC315" s="288"/>
    </row>
    <row r="316" spans="1:29" x14ac:dyDescent="0.25">
      <c r="A316" s="288"/>
      <c r="B316" s="288"/>
      <c r="C316" s="288"/>
      <c r="D316" s="288"/>
      <c r="E316" s="288"/>
      <c r="F316" s="288"/>
      <c r="G316" s="288"/>
      <c r="H316" s="288"/>
      <c r="I316" s="288"/>
      <c r="J316" s="288"/>
      <c r="K316" s="288"/>
      <c r="L316" s="288"/>
      <c r="M316" s="288"/>
      <c r="N316" s="288"/>
      <c r="P316" s="288"/>
      <c r="Q316" s="288"/>
      <c r="R316" s="288"/>
      <c r="S316" s="288"/>
      <c r="T316" s="288"/>
      <c r="U316" s="288"/>
      <c r="V316" s="288"/>
      <c r="W316" s="288"/>
      <c r="X316" s="288"/>
      <c r="Y316" s="288"/>
      <c r="Z316" s="288"/>
      <c r="AA316" s="288"/>
      <c r="AB316" s="288"/>
      <c r="AC316" s="288"/>
    </row>
    <row r="317" spans="1:29" x14ac:dyDescent="0.25">
      <c r="A317" s="288"/>
      <c r="B317" s="288"/>
      <c r="C317" s="288"/>
      <c r="D317" s="288"/>
      <c r="E317" s="288"/>
      <c r="F317" s="288"/>
      <c r="G317" s="288"/>
      <c r="H317" s="288"/>
      <c r="I317" s="288"/>
      <c r="J317" s="288"/>
      <c r="K317" s="288"/>
      <c r="L317" s="288"/>
      <c r="M317" s="288"/>
      <c r="N317" s="288"/>
      <c r="P317" s="288"/>
      <c r="Q317" s="288"/>
      <c r="R317" s="288"/>
      <c r="S317" s="288"/>
      <c r="T317" s="288"/>
      <c r="U317" s="288"/>
      <c r="V317" s="288"/>
      <c r="W317" s="288"/>
      <c r="X317" s="288"/>
      <c r="Y317" s="288"/>
      <c r="Z317" s="288"/>
      <c r="AA317" s="288"/>
      <c r="AB317" s="288"/>
      <c r="AC317" s="288"/>
    </row>
    <row r="318" spans="1:29" x14ac:dyDescent="0.25">
      <c r="A318" s="288"/>
      <c r="B318" s="288"/>
      <c r="C318" s="288"/>
      <c r="D318" s="288"/>
      <c r="E318" s="288"/>
      <c r="F318" s="288"/>
      <c r="G318" s="288"/>
      <c r="H318" s="288"/>
      <c r="I318" s="288"/>
      <c r="J318" s="288"/>
      <c r="K318" s="288"/>
      <c r="L318" s="288"/>
      <c r="M318" s="288"/>
      <c r="N318" s="288"/>
      <c r="P318" s="288"/>
      <c r="Q318" s="288"/>
      <c r="R318" s="288"/>
      <c r="S318" s="288"/>
      <c r="T318" s="288"/>
      <c r="U318" s="288"/>
      <c r="V318" s="288"/>
      <c r="W318" s="288"/>
      <c r="X318" s="288"/>
      <c r="Y318" s="288"/>
      <c r="Z318" s="288"/>
      <c r="AA318" s="288"/>
      <c r="AB318" s="288"/>
      <c r="AC318" s="288"/>
    </row>
    <row r="319" spans="1:29" x14ac:dyDescent="0.25">
      <c r="A319" s="288"/>
      <c r="B319" s="288"/>
      <c r="C319" s="288"/>
      <c r="D319" s="288"/>
      <c r="E319" s="288"/>
      <c r="F319" s="288"/>
      <c r="G319" s="288"/>
      <c r="H319" s="288"/>
      <c r="I319" s="288"/>
      <c r="J319" s="288"/>
      <c r="K319" s="288"/>
      <c r="L319" s="288"/>
      <c r="M319" s="288"/>
      <c r="N319" s="288"/>
      <c r="P319" s="288"/>
      <c r="Q319" s="288"/>
      <c r="R319" s="288"/>
      <c r="S319" s="288"/>
      <c r="T319" s="288"/>
      <c r="U319" s="288"/>
      <c r="V319" s="288"/>
      <c r="W319" s="288"/>
      <c r="X319" s="288"/>
      <c r="Y319" s="288"/>
      <c r="Z319" s="288"/>
      <c r="AA319" s="288"/>
      <c r="AB319" s="288"/>
      <c r="AC319" s="288"/>
    </row>
    <row r="320" spans="1:29" x14ac:dyDescent="0.25">
      <c r="A320" s="288"/>
      <c r="B320" s="288"/>
      <c r="C320" s="288"/>
      <c r="D320" s="288"/>
      <c r="E320" s="288"/>
      <c r="F320" s="288"/>
      <c r="G320" s="288"/>
      <c r="H320" s="288"/>
      <c r="I320" s="288"/>
      <c r="J320" s="288"/>
      <c r="K320" s="288"/>
      <c r="L320" s="288"/>
      <c r="M320" s="288"/>
      <c r="N320" s="288"/>
      <c r="P320" s="288"/>
      <c r="Q320" s="288"/>
      <c r="R320" s="288"/>
      <c r="S320" s="288"/>
      <c r="T320" s="288"/>
      <c r="U320" s="288"/>
      <c r="V320" s="288"/>
      <c r="W320" s="288"/>
      <c r="X320" s="288"/>
      <c r="Y320" s="288"/>
      <c r="Z320" s="288"/>
      <c r="AA320" s="288"/>
      <c r="AB320" s="288"/>
      <c r="AC320" s="288"/>
    </row>
    <row r="321" spans="1:29" x14ac:dyDescent="0.25">
      <c r="A321" s="288"/>
      <c r="B321" s="288"/>
      <c r="C321" s="288"/>
      <c r="D321" s="288"/>
      <c r="E321" s="288"/>
      <c r="F321" s="288"/>
      <c r="G321" s="288"/>
      <c r="H321" s="288"/>
      <c r="I321" s="288"/>
      <c r="J321" s="288"/>
      <c r="K321" s="288"/>
      <c r="L321" s="288"/>
      <c r="M321" s="288"/>
      <c r="N321" s="288"/>
      <c r="P321" s="288"/>
      <c r="Q321" s="288"/>
      <c r="R321" s="288"/>
      <c r="S321" s="288"/>
      <c r="T321" s="288"/>
      <c r="U321" s="288"/>
      <c r="V321" s="288"/>
      <c r="W321" s="288"/>
      <c r="X321" s="288"/>
      <c r="Y321" s="288"/>
      <c r="Z321" s="288"/>
      <c r="AA321" s="288"/>
      <c r="AB321" s="288"/>
      <c r="AC321" s="288"/>
    </row>
    <row r="322" spans="1:29" x14ac:dyDescent="0.25">
      <c r="A322" s="288"/>
      <c r="B322" s="288"/>
      <c r="C322" s="288"/>
      <c r="D322" s="288"/>
      <c r="E322" s="288"/>
      <c r="F322" s="288"/>
      <c r="G322" s="288"/>
      <c r="H322" s="288"/>
      <c r="I322" s="288"/>
      <c r="J322" s="288"/>
      <c r="K322" s="288"/>
      <c r="L322" s="288"/>
      <c r="M322" s="288"/>
      <c r="N322" s="288"/>
      <c r="P322" s="288"/>
      <c r="Q322" s="288"/>
      <c r="R322" s="288"/>
      <c r="S322" s="288"/>
      <c r="T322" s="288"/>
      <c r="U322" s="288"/>
      <c r="V322" s="288"/>
      <c r="W322" s="288"/>
      <c r="X322" s="288"/>
      <c r="Y322" s="288"/>
      <c r="Z322" s="288"/>
      <c r="AA322" s="288"/>
      <c r="AB322" s="288"/>
      <c r="AC322" s="288"/>
    </row>
    <row r="323" spans="1:29" x14ac:dyDescent="0.25">
      <c r="A323" s="288"/>
      <c r="B323" s="288"/>
      <c r="C323" s="288"/>
      <c r="D323" s="288"/>
      <c r="E323" s="288"/>
      <c r="F323" s="288"/>
      <c r="G323" s="288"/>
      <c r="H323" s="288"/>
      <c r="I323" s="288"/>
      <c r="J323" s="288"/>
      <c r="K323" s="288"/>
      <c r="L323" s="288"/>
      <c r="M323" s="288"/>
      <c r="N323" s="288"/>
      <c r="P323" s="288"/>
      <c r="Q323" s="288"/>
      <c r="R323" s="288"/>
      <c r="S323" s="288"/>
      <c r="T323" s="288"/>
      <c r="U323" s="288"/>
      <c r="V323" s="288"/>
      <c r="W323" s="288"/>
      <c r="X323" s="288"/>
      <c r="Y323" s="288"/>
      <c r="Z323" s="288"/>
      <c r="AA323" s="288"/>
      <c r="AB323" s="288"/>
      <c r="AC323" s="288"/>
    </row>
    <row r="324" spans="1:29" x14ac:dyDescent="0.25">
      <c r="A324" s="288"/>
      <c r="B324" s="288"/>
      <c r="C324" s="288"/>
      <c r="D324" s="288"/>
      <c r="E324" s="288"/>
      <c r="F324" s="288"/>
      <c r="G324" s="288"/>
      <c r="H324" s="288"/>
      <c r="I324" s="288"/>
      <c r="J324" s="288"/>
      <c r="K324" s="288"/>
      <c r="L324" s="288"/>
      <c r="M324" s="288"/>
      <c r="N324" s="288"/>
      <c r="P324" s="288"/>
      <c r="Q324" s="288"/>
      <c r="R324" s="288"/>
      <c r="S324" s="288"/>
      <c r="T324" s="288"/>
      <c r="U324" s="288"/>
      <c r="V324" s="288"/>
      <c r="W324" s="288"/>
      <c r="X324" s="288"/>
      <c r="Y324" s="288"/>
      <c r="Z324" s="288"/>
      <c r="AA324" s="288"/>
      <c r="AB324" s="288"/>
      <c r="AC324" s="288"/>
    </row>
    <row r="325" spans="1:29" x14ac:dyDescent="0.25">
      <c r="A325" s="288"/>
      <c r="B325" s="288"/>
      <c r="C325" s="288"/>
      <c r="D325" s="288"/>
      <c r="E325" s="288"/>
      <c r="F325" s="288"/>
      <c r="G325" s="288"/>
      <c r="H325" s="288"/>
      <c r="I325" s="288"/>
      <c r="J325" s="288"/>
      <c r="K325" s="288"/>
      <c r="L325" s="288"/>
      <c r="M325" s="288"/>
      <c r="N325" s="288"/>
      <c r="P325" s="288"/>
      <c r="Q325" s="288"/>
      <c r="R325" s="288"/>
      <c r="S325" s="288"/>
      <c r="T325" s="288"/>
      <c r="U325" s="288"/>
      <c r="V325" s="288"/>
      <c r="W325" s="288"/>
      <c r="X325" s="288"/>
      <c r="Y325" s="288"/>
      <c r="Z325" s="288"/>
      <c r="AA325" s="288"/>
      <c r="AB325" s="288"/>
      <c r="AC325" s="288"/>
    </row>
    <row r="326" spans="1:29" x14ac:dyDescent="0.25">
      <c r="A326" s="288"/>
      <c r="B326" s="288"/>
      <c r="C326" s="288"/>
      <c r="D326" s="288"/>
      <c r="E326" s="288"/>
      <c r="F326" s="288"/>
      <c r="G326" s="288"/>
      <c r="H326" s="288"/>
      <c r="I326" s="288"/>
      <c r="J326" s="288"/>
      <c r="K326" s="288"/>
      <c r="L326" s="288"/>
      <c r="M326" s="288"/>
      <c r="N326" s="288"/>
      <c r="P326" s="288"/>
      <c r="Q326" s="288"/>
      <c r="R326" s="288"/>
      <c r="S326" s="288"/>
      <c r="T326" s="288"/>
      <c r="U326" s="288"/>
      <c r="V326" s="288"/>
      <c r="W326" s="288"/>
      <c r="X326" s="288"/>
      <c r="Y326" s="288"/>
      <c r="Z326" s="288"/>
      <c r="AA326" s="288"/>
      <c r="AB326" s="288"/>
      <c r="AC326" s="288"/>
    </row>
    <row r="327" spans="1:29" x14ac:dyDescent="0.25">
      <c r="A327" s="288"/>
      <c r="B327" s="288"/>
      <c r="C327" s="288"/>
      <c r="D327" s="288"/>
      <c r="E327" s="288"/>
      <c r="F327" s="288"/>
      <c r="G327" s="288"/>
      <c r="H327" s="288"/>
      <c r="I327" s="288"/>
      <c r="J327" s="288"/>
      <c r="K327" s="288"/>
      <c r="L327" s="288"/>
      <c r="M327" s="288"/>
      <c r="N327" s="288"/>
      <c r="P327" s="288"/>
      <c r="Q327" s="288"/>
      <c r="R327" s="288"/>
      <c r="S327" s="288"/>
      <c r="T327" s="288"/>
      <c r="U327" s="288"/>
      <c r="V327" s="288"/>
      <c r="W327" s="288"/>
      <c r="X327" s="288"/>
      <c r="Y327" s="288"/>
      <c r="Z327" s="288"/>
      <c r="AA327" s="288"/>
      <c r="AB327" s="288"/>
      <c r="AC327" s="288"/>
    </row>
    <row r="328" spans="1:29" x14ac:dyDescent="0.25">
      <c r="A328" s="288"/>
      <c r="B328" s="288"/>
      <c r="C328" s="288"/>
      <c r="D328" s="288"/>
      <c r="E328" s="288"/>
      <c r="F328" s="288"/>
      <c r="G328" s="288"/>
      <c r="H328" s="288"/>
      <c r="I328" s="288"/>
      <c r="J328" s="288"/>
      <c r="K328" s="288"/>
      <c r="L328" s="288"/>
      <c r="M328" s="288"/>
      <c r="N328" s="288"/>
      <c r="P328" s="288"/>
      <c r="Q328" s="288"/>
      <c r="R328" s="288"/>
      <c r="S328" s="288"/>
      <c r="T328" s="288"/>
      <c r="U328" s="288"/>
      <c r="V328" s="288"/>
      <c r="W328" s="288"/>
      <c r="X328" s="288"/>
      <c r="Y328" s="288"/>
      <c r="Z328" s="288"/>
      <c r="AA328" s="288"/>
      <c r="AB328" s="288"/>
      <c r="AC328" s="288"/>
    </row>
    <row r="329" spans="1:29" x14ac:dyDescent="0.25">
      <c r="A329" s="288"/>
      <c r="B329" s="288"/>
      <c r="C329" s="288"/>
      <c r="D329" s="288"/>
      <c r="E329" s="288"/>
      <c r="F329" s="288"/>
      <c r="G329" s="288"/>
      <c r="H329" s="288"/>
      <c r="I329" s="288"/>
      <c r="J329" s="288"/>
      <c r="K329" s="288"/>
      <c r="L329" s="288"/>
      <c r="M329" s="288"/>
      <c r="N329" s="288"/>
      <c r="P329" s="288"/>
      <c r="Q329" s="288"/>
      <c r="R329" s="288"/>
      <c r="S329" s="288"/>
      <c r="T329" s="288"/>
      <c r="U329" s="288"/>
      <c r="V329" s="288"/>
      <c r="W329" s="288"/>
      <c r="X329" s="288"/>
      <c r="Y329" s="288"/>
      <c r="Z329" s="288"/>
      <c r="AA329" s="288"/>
      <c r="AB329" s="288"/>
      <c r="AC329" s="288"/>
    </row>
    <row r="330" spans="1:29" x14ac:dyDescent="0.25">
      <c r="A330" s="288"/>
      <c r="B330" s="288"/>
      <c r="C330" s="288"/>
      <c r="D330" s="288"/>
      <c r="E330" s="288"/>
      <c r="F330" s="288"/>
      <c r="G330" s="288"/>
      <c r="H330" s="288"/>
      <c r="I330" s="288"/>
      <c r="J330" s="288"/>
      <c r="K330" s="288"/>
      <c r="L330" s="288"/>
      <c r="M330" s="288"/>
      <c r="N330" s="288"/>
      <c r="P330" s="288"/>
      <c r="Q330" s="288"/>
      <c r="R330" s="288"/>
      <c r="S330" s="288"/>
      <c r="T330" s="288"/>
      <c r="U330" s="288"/>
      <c r="V330" s="288"/>
      <c r="W330" s="288"/>
      <c r="X330" s="288"/>
      <c r="Y330" s="288"/>
      <c r="Z330" s="288"/>
      <c r="AA330" s="288"/>
      <c r="AB330" s="288"/>
      <c r="AC330" s="288"/>
    </row>
    <row r="331" spans="1:29" x14ac:dyDescent="0.25">
      <c r="A331" s="288"/>
      <c r="B331" s="288"/>
      <c r="C331" s="288"/>
      <c r="D331" s="288"/>
      <c r="E331" s="288"/>
      <c r="F331" s="288"/>
      <c r="G331" s="288"/>
      <c r="H331" s="288"/>
      <c r="I331" s="288"/>
      <c r="J331" s="288"/>
      <c r="K331" s="288"/>
      <c r="L331" s="288"/>
      <c r="M331" s="288"/>
      <c r="N331" s="288"/>
      <c r="P331" s="288"/>
      <c r="Q331" s="288"/>
      <c r="R331" s="288"/>
      <c r="S331" s="288"/>
      <c r="T331" s="288"/>
      <c r="U331" s="288"/>
      <c r="V331" s="288"/>
      <c r="W331" s="288"/>
      <c r="X331" s="288"/>
      <c r="Y331" s="288"/>
      <c r="Z331" s="288"/>
      <c r="AA331" s="288"/>
      <c r="AB331" s="288"/>
      <c r="AC331" s="288"/>
    </row>
    <row r="332" spans="1:29" x14ac:dyDescent="0.25">
      <c r="A332" s="288"/>
      <c r="B332" s="288"/>
      <c r="C332" s="288"/>
      <c r="D332" s="288"/>
      <c r="E332" s="288"/>
      <c r="F332" s="288"/>
      <c r="G332" s="288"/>
      <c r="H332" s="288"/>
      <c r="I332" s="288"/>
      <c r="J332" s="288"/>
      <c r="K332" s="288"/>
      <c r="L332" s="288"/>
      <c r="M332" s="288"/>
      <c r="N332" s="288"/>
      <c r="P332" s="288"/>
      <c r="Q332" s="288"/>
      <c r="R332" s="288"/>
      <c r="S332" s="288"/>
      <c r="T332" s="288"/>
      <c r="U332" s="288"/>
      <c r="V332" s="288"/>
      <c r="W332" s="288"/>
      <c r="X332" s="288"/>
      <c r="Y332" s="288"/>
      <c r="Z332" s="288"/>
      <c r="AA332" s="288"/>
      <c r="AB332" s="288"/>
      <c r="AC332" s="288"/>
    </row>
    <row r="333" spans="1:29" x14ac:dyDescent="0.25">
      <c r="A333" s="288"/>
      <c r="B333" s="288"/>
      <c r="C333" s="288"/>
      <c r="D333" s="288"/>
      <c r="E333" s="288"/>
      <c r="F333" s="288"/>
      <c r="G333" s="288"/>
      <c r="H333" s="288"/>
      <c r="I333" s="288"/>
      <c r="J333" s="288"/>
      <c r="K333" s="288"/>
      <c r="L333" s="288"/>
      <c r="M333" s="288"/>
      <c r="N333" s="288"/>
      <c r="P333" s="288"/>
      <c r="Q333" s="288"/>
      <c r="R333" s="288"/>
      <c r="S333" s="288"/>
      <c r="T333" s="288"/>
      <c r="U333" s="288"/>
      <c r="V333" s="288"/>
      <c r="W333" s="288"/>
      <c r="X333" s="288"/>
      <c r="Y333" s="288"/>
      <c r="Z333" s="288"/>
      <c r="AA333" s="288"/>
      <c r="AB333" s="288"/>
      <c r="AC333" s="288"/>
    </row>
    <row r="334" spans="1:29" x14ac:dyDescent="0.25">
      <c r="A334" s="288"/>
      <c r="B334" s="288"/>
      <c r="C334" s="288"/>
      <c r="D334" s="288"/>
      <c r="E334" s="288"/>
      <c r="F334" s="288"/>
      <c r="G334" s="288"/>
      <c r="H334" s="288"/>
      <c r="I334" s="288"/>
      <c r="J334" s="288"/>
      <c r="K334" s="288"/>
      <c r="L334" s="288"/>
      <c r="M334" s="288"/>
      <c r="N334" s="288"/>
      <c r="P334" s="288"/>
      <c r="Q334" s="288"/>
      <c r="R334" s="288"/>
      <c r="S334" s="288"/>
      <c r="T334" s="288"/>
      <c r="U334" s="288"/>
      <c r="V334" s="288"/>
      <c r="W334" s="288"/>
      <c r="X334" s="288"/>
      <c r="Y334" s="288"/>
      <c r="Z334" s="288"/>
      <c r="AA334" s="288"/>
      <c r="AB334" s="288"/>
      <c r="AC334" s="288"/>
    </row>
    <row r="335" spans="1:29" x14ac:dyDescent="0.25">
      <c r="A335" s="288"/>
      <c r="B335" s="288"/>
      <c r="C335" s="288"/>
      <c r="D335" s="288"/>
      <c r="E335" s="288"/>
      <c r="F335" s="288"/>
      <c r="G335" s="288"/>
      <c r="H335" s="288"/>
      <c r="I335" s="288"/>
      <c r="J335" s="288"/>
      <c r="K335" s="288"/>
      <c r="L335" s="288"/>
      <c r="M335" s="288"/>
      <c r="N335" s="288"/>
      <c r="P335" s="288"/>
      <c r="Q335" s="288"/>
      <c r="R335" s="288"/>
      <c r="S335" s="288"/>
      <c r="T335" s="288"/>
      <c r="U335" s="288"/>
      <c r="V335" s="288"/>
      <c r="W335" s="288"/>
      <c r="X335" s="288"/>
      <c r="Y335" s="288"/>
      <c r="Z335" s="288"/>
      <c r="AA335" s="288"/>
      <c r="AB335" s="288"/>
      <c r="AC335" s="288"/>
    </row>
    <row r="336" spans="1:29" x14ac:dyDescent="0.25">
      <c r="A336" s="288"/>
      <c r="B336" s="288"/>
      <c r="C336" s="288"/>
      <c r="D336" s="288"/>
      <c r="E336" s="288"/>
      <c r="F336" s="288"/>
      <c r="G336" s="288"/>
      <c r="H336" s="288"/>
      <c r="I336" s="288"/>
      <c r="J336" s="288"/>
      <c r="K336" s="288"/>
      <c r="L336" s="288"/>
      <c r="M336" s="288"/>
      <c r="N336" s="288"/>
      <c r="P336" s="288"/>
      <c r="Q336" s="288"/>
      <c r="R336" s="288"/>
      <c r="S336" s="288"/>
      <c r="T336" s="288"/>
      <c r="U336" s="288"/>
      <c r="V336" s="288"/>
      <c r="W336" s="288"/>
      <c r="X336" s="288"/>
      <c r="Y336" s="288"/>
      <c r="Z336" s="288"/>
      <c r="AA336" s="288"/>
      <c r="AB336" s="288"/>
      <c r="AC336" s="288"/>
    </row>
    <row r="337" spans="1:29" x14ac:dyDescent="0.25">
      <c r="A337" s="288"/>
      <c r="B337" s="288"/>
      <c r="C337" s="288"/>
      <c r="D337" s="288"/>
      <c r="E337" s="288"/>
      <c r="F337" s="288"/>
      <c r="G337" s="288"/>
      <c r="H337" s="288"/>
      <c r="I337" s="288"/>
      <c r="J337" s="288"/>
      <c r="K337" s="288"/>
      <c r="L337" s="288"/>
      <c r="M337" s="288"/>
      <c r="N337" s="288"/>
      <c r="P337" s="288"/>
      <c r="Q337" s="288"/>
      <c r="R337" s="288"/>
      <c r="S337" s="288"/>
      <c r="T337" s="288"/>
      <c r="U337" s="288"/>
      <c r="V337" s="288"/>
      <c r="W337" s="288"/>
      <c r="X337" s="288"/>
      <c r="Y337" s="288"/>
      <c r="Z337" s="288"/>
      <c r="AA337" s="288"/>
      <c r="AB337" s="288"/>
      <c r="AC337" s="288"/>
    </row>
    <row r="338" spans="1:29" x14ac:dyDescent="0.25">
      <c r="A338" s="288"/>
      <c r="B338" s="288"/>
      <c r="C338" s="288"/>
      <c r="D338" s="288"/>
      <c r="E338" s="288"/>
      <c r="F338" s="288"/>
      <c r="G338" s="288"/>
      <c r="H338" s="288"/>
      <c r="I338" s="288"/>
      <c r="J338" s="288"/>
      <c r="K338" s="288"/>
      <c r="L338" s="288"/>
      <c r="M338" s="288"/>
      <c r="N338" s="288"/>
      <c r="P338" s="288"/>
      <c r="Q338" s="288"/>
      <c r="R338" s="288"/>
      <c r="S338" s="288"/>
      <c r="T338" s="288"/>
      <c r="U338" s="288"/>
      <c r="V338" s="288"/>
      <c r="W338" s="288"/>
      <c r="X338" s="288"/>
      <c r="Y338" s="288"/>
      <c r="Z338" s="288"/>
      <c r="AA338" s="288"/>
      <c r="AB338" s="288"/>
      <c r="AC338" s="288"/>
    </row>
    <row r="339" spans="1:29" x14ac:dyDescent="0.25">
      <c r="A339" s="288"/>
      <c r="B339" s="288"/>
      <c r="C339" s="288"/>
      <c r="D339" s="288"/>
      <c r="E339" s="288"/>
      <c r="F339" s="288"/>
      <c r="G339" s="288"/>
      <c r="H339" s="288"/>
      <c r="I339" s="288"/>
      <c r="J339" s="288"/>
      <c r="K339" s="288"/>
      <c r="L339" s="288"/>
      <c r="M339" s="288"/>
      <c r="N339" s="288"/>
      <c r="P339" s="288"/>
      <c r="Q339" s="288"/>
      <c r="R339" s="288"/>
      <c r="S339" s="288"/>
      <c r="T339" s="288"/>
      <c r="U339" s="288"/>
      <c r="V339" s="288"/>
      <c r="W339" s="288"/>
      <c r="X339" s="288"/>
      <c r="Y339" s="288"/>
      <c r="Z339" s="288"/>
      <c r="AA339" s="288"/>
      <c r="AB339" s="288"/>
      <c r="AC339" s="288"/>
    </row>
    <row r="340" spans="1:29" x14ac:dyDescent="0.25">
      <c r="A340" s="288"/>
      <c r="B340" s="288"/>
      <c r="C340" s="288"/>
      <c r="D340" s="288"/>
      <c r="E340" s="288"/>
      <c r="F340" s="288"/>
      <c r="G340" s="288"/>
      <c r="H340" s="288"/>
      <c r="I340" s="288"/>
      <c r="J340" s="288"/>
      <c r="K340" s="288"/>
      <c r="L340" s="288"/>
      <c r="M340" s="288"/>
      <c r="N340" s="288"/>
      <c r="P340" s="288"/>
      <c r="Q340" s="288"/>
      <c r="R340" s="288"/>
      <c r="S340" s="288"/>
      <c r="T340" s="288"/>
      <c r="U340" s="288"/>
      <c r="V340" s="288"/>
      <c r="W340" s="288"/>
      <c r="X340" s="288"/>
      <c r="Y340" s="288"/>
      <c r="Z340" s="288"/>
      <c r="AA340" s="288"/>
      <c r="AB340" s="288"/>
      <c r="AC340" s="288"/>
    </row>
    <row r="341" spans="1:29" x14ac:dyDescent="0.25">
      <c r="A341" s="288"/>
      <c r="B341" s="288"/>
      <c r="C341" s="288"/>
      <c r="D341" s="288"/>
      <c r="E341" s="288"/>
      <c r="F341" s="288"/>
      <c r="G341" s="288"/>
      <c r="H341" s="288"/>
      <c r="I341" s="288"/>
      <c r="J341" s="288"/>
      <c r="K341" s="288"/>
      <c r="L341" s="288"/>
      <c r="M341" s="288"/>
      <c r="N341" s="288"/>
      <c r="P341" s="288"/>
      <c r="Q341" s="288"/>
      <c r="R341" s="288"/>
      <c r="S341" s="288"/>
      <c r="T341" s="288"/>
      <c r="U341" s="288"/>
      <c r="V341" s="288"/>
      <c r="W341" s="288"/>
      <c r="X341" s="288"/>
      <c r="Y341" s="288"/>
      <c r="Z341" s="288"/>
      <c r="AA341" s="288"/>
      <c r="AB341" s="288"/>
      <c r="AC341" s="288"/>
    </row>
    <row r="342" spans="1:29" x14ac:dyDescent="0.25">
      <c r="A342" s="288"/>
      <c r="B342" s="288"/>
      <c r="C342" s="288"/>
      <c r="D342" s="288"/>
      <c r="E342" s="288"/>
      <c r="F342" s="288"/>
      <c r="G342" s="288"/>
      <c r="H342" s="288"/>
      <c r="I342" s="288"/>
      <c r="J342" s="288"/>
      <c r="K342" s="288"/>
      <c r="L342" s="288"/>
      <c r="M342" s="288"/>
      <c r="N342" s="288"/>
      <c r="P342" s="288"/>
      <c r="Q342" s="288"/>
      <c r="R342" s="288"/>
      <c r="S342" s="288"/>
      <c r="T342" s="288"/>
      <c r="U342" s="288"/>
      <c r="V342" s="288"/>
      <c r="W342" s="288"/>
      <c r="X342" s="288"/>
      <c r="Y342" s="288"/>
      <c r="Z342" s="288"/>
      <c r="AA342" s="288"/>
      <c r="AB342" s="288"/>
      <c r="AC342" s="288"/>
    </row>
    <row r="343" spans="1:29" x14ac:dyDescent="0.25">
      <c r="A343" s="288"/>
      <c r="B343" s="288"/>
      <c r="C343" s="288"/>
      <c r="D343" s="288"/>
      <c r="E343" s="288"/>
      <c r="F343" s="288"/>
      <c r="G343" s="288"/>
      <c r="H343" s="288"/>
      <c r="I343" s="288"/>
      <c r="J343" s="288"/>
      <c r="K343" s="288"/>
      <c r="L343" s="288"/>
      <c r="M343" s="288"/>
      <c r="N343" s="288"/>
      <c r="P343" s="288"/>
      <c r="Q343" s="288"/>
      <c r="R343" s="288"/>
      <c r="S343" s="288"/>
      <c r="T343" s="288"/>
      <c r="U343" s="288"/>
      <c r="V343" s="288"/>
      <c r="W343" s="288"/>
      <c r="X343" s="288"/>
      <c r="Y343" s="288"/>
      <c r="Z343" s="288"/>
      <c r="AA343" s="288"/>
      <c r="AB343" s="288"/>
      <c r="AC343" s="288"/>
    </row>
    <row r="344" spans="1:29" x14ac:dyDescent="0.25">
      <c r="A344" s="288"/>
      <c r="B344" s="288"/>
      <c r="C344" s="288"/>
      <c r="D344" s="288"/>
      <c r="E344" s="288"/>
      <c r="F344" s="288"/>
      <c r="G344" s="288"/>
      <c r="H344" s="288"/>
      <c r="I344" s="288"/>
      <c r="J344" s="288"/>
      <c r="K344" s="288"/>
      <c r="L344" s="288"/>
      <c r="M344" s="288"/>
      <c r="N344" s="288"/>
      <c r="P344" s="288"/>
      <c r="Q344" s="288"/>
      <c r="R344" s="288"/>
      <c r="S344" s="288"/>
      <c r="T344" s="288"/>
      <c r="U344" s="288"/>
      <c r="V344" s="288"/>
      <c r="W344" s="288"/>
      <c r="X344" s="288"/>
      <c r="Y344" s="288"/>
      <c r="Z344" s="288"/>
      <c r="AA344" s="288"/>
      <c r="AB344" s="288"/>
      <c r="AC344" s="288"/>
    </row>
    <row r="345" spans="1:29" x14ac:dyDescent="0.25">
      <c r="A345" s="288"/>
      <c r="B345" s="288"/>
      <c r="C345" s="288"/>
      <c r="D345" s="288"/>
      <c r="E345" s="288"/>
      <c r="F345" s="288"/>
      <c r="G345" s="288"/>
      <c r="H345" s="288"/>
      <c r="I345" s="288"/>
      <c r="J345" s="288"/>
      <c r="K345" s="288"/>
      <c r="L345" s="288"/>
      <c r="M345" s="288"/>
      <c r="N345" s="288"/>
      <c r="P345" s="288"/>
      <c r="Q345" s="288"/>
      <c r="R345" s="288"/>
      <c r="S345" s="288"/>
      <c r="T345" s="288"/>
      <c r="U345" s="288"/>
      <c r="V345" s="288"/>
      <c r="W345" s="288"/>
      <c r="X345" s="288"/>
      <c r="Y345" s="288"/>
      <c r="Z345" s="288"/>
      <c r="AA345" s="288"/>
      <c r="AB345" s="288"/>
      <c r="AC345" s="288"/>
    </row>
    <row r="346" spans="1:29" x14ac:dyDescent="0.25">
      <c r="A346" s="288"/>
      <c r="B346" s="288"/>
      <c r="C346" s="288"/>
      <c r="D346" s="288"/>
      <c r="E346" s="288"/>
      <c r="F346" s="288"/>
      <c r="G346" s="288"/>
      <c r="H346" s="288"/>
      <c r="I346" s="288"/>
      <c r="J346" s="288"/>
      <c r="K346" s="288"/>
      <c r="L346" s="288"/>
      <c r="M346" s="288"/>
      <c r="N346" s="288"/>
      <c r="P346" s="288"/>
      <c r="Q346" s="288"/>
      <c r="R346" s="288"/>
      <c r="S346" s="288"/>
      <c r="T346" s="288"/>
      <c r="U346" s="288"/>
      <c r="V346" s="288"/>
      <c r="W346" s="288"/>
      <c r="X346" s="288"/>
      <c r="Y346" s="288"/>
      <c r="Z346" s="288"/>
      <c r="AA346" s="288"/>
      <c r="AB346" s="288"/>
      <c r="AC346" s="288"/>
    </row>
    <row r="347" spans="1:29" x14ac:dyDescent="0.25">
      <c r="A347" s="288"/>
      <c r="B347" s="288"/>
      <c r="C347" s="288"/>
      <c r="D347" s="288"/>
      <c r="E347" s="288"/>
      <c r="F347" s="288"/>
      <c r="G347" s="288"/>
      <c r="H347" s="288"/>
      <c r="I347" s="288"/>
      <c r="J347" s="288"/>
      <c r="K347" s="288"/>
      <c r="L347" s="288"/>
      <c r="M347" s="288"/>
      <c r="N347" s="288"/>
      <c r="P347" s="288"/>
      <c r="Q347" s="288"/>
      <c r="R347" s="288"/>
      <c r="S347" s="288"/>
      <c r="T347" s="288"/>
      <c r="U347" s="288"/>
      <c r="V347" s="288"/>
      <c r="W347" s="288"/>
      <c r="X347" s="288"/>
      <c r="Y347" s="288"/>
      <c r="Z347" s="288"/>
      <c r="AA347" s="288"/>
      <c r="AB347" s="288"/>
      <c r="AC347" s="288"/>
    </row>
    <row r="348" spans="1:29" x14ac:dyDescent="0.25">
      <c r="A348" s="288"/>
      <c r="B348" s="288"/>
      <c r="C348" s="288"/>
      <c r="D348" s="288"/>
      <c r="E348" s="288"/>
      <c r="F348" s="288"/>
      <c r="G348" s="288"/>
      <c r="H348" s="288"/>
      <c r="I348" s="288"/>
      <c r="J348" s="288"/>
      <c r="K348" s="288"/>
      <c r="L348" s="288"/>
      <c r="M348" s="288"/>
      <c r="N348" s="288"/>
      <c r="P348" s="288"/>
      <c r="Q348" s="288"/>
      <c r="R348" s="288"/>
      <c r="S348" s="288"/>
      <c r="T348" s="288"/>
      <c r="U348" s="288"/>
      <c r="V348" s="288"/>
      <c r="W348" s="288"/>
      <c r="X348" s="288"/>
      <c r="Y348" s="288"/>
      <c r="Z348" s="288"/>
      <c r="AA348" s="288"/>
      <c r="AB348" s="288"/>
      <c r="AC348" s="288"/>
    </row>
    <row r="349" spans="1:29" x14ac:dyDescent="0.25">
      <c r="A349" s="288"/>
      <c r="B349" s="288"/>
      <c r="C349" s="288"/>
      <c r="D349" s="288"/>
      <c r="E349" s="288"/>
      <c r="F349" s="288"/>
      <c r="G349" s="288"/>
      <c r="H349" s="288"/>
      <c r="I349" s="288"/>
      <c r="J349" s="288"/>
      <c r="K349" s="288"/>
      <c r="L349" s="288"/>
      <c r="M349" s="288"/>
      <c r="N349" s="288"/>
      <c r="P349" s="288"/>
      <c r="Q349" s="288"/>
      <c r="R349" s="288"/>
      <c r="S349" s="288"/>
      <c r="T349" s="288"/>
      <c r="U349" s="288"/>
      <c r="V349" s="288"/>
      <c r="W349" s="288"/>
      <c r="X349" s="288"/>
      <c r="Y349" s="288"/>
      <c r="Z349" s="288"/>
      <c r="AA349" s="288"/>
      <c r="AB349" s="288"/>
      <c r="AC349" s="288"/>
    </row>
    <row r="350" spans="1:29" x14ac:dyDescent="0.25">
      <c r="A350" s="288"/>
      <c r="B350" s="288"/>
      <c r="C350" s="288"/>
      <c r="D350" s="288"/>
      <c r="E350" s="288"/>
      <c r="F350" s="288"/>
      <c r="G350" s="288"/>
      <c r="H350" s="288"/>
      <c r="I350" s="288"/>
      <c r="J350" s="288"/>
      <c r="K350" s="288"/>
      <c r="L350" s="288"/>
      <c r="M350" s="288"/>
      <c r="N350" s="288"/>
      <c r="P350" s="288"/>
      <c r="Q350" s="288"/>
      <c r="R350" s="288"/>
      <c r="S350" s="288"/>
      <c r="T350" s="288"/>
      <c r="U350" s="288"/>
      <c r="V350" s="288"/>
      <c r="W350" s="288"/>
      <c r="X350" s="288"/>
      <c r="Y350" s="288"/>
      <c r="Z350" s="288"/>
      <c r="AA350" s="288"/>
      <c r="AB350" s="288"/>
      <c r="AC350" s="288"/>
    </row>
    <row r="351" spans="1:29" x14ac:dyDescent="0.25">
      <c r="A351" s="288"/>
      <c r="B351" s="288"/>
      <c r="C351" s="288"/>
      <c r="D351" s="288"/>
      <c r="E351" s="288"/>
      <c r="F351" s="288"/>
      <c r="G351" s="288"/>
      <c r="H351" s="288"/>
      <c r="I351" s="288"/>
      <c r="J351" s="288"/>
      <c r="K351" s="288"/>
      <c r="L351" s="288"/>
      <c r="M351" s="288"/>
      <c r="N351" s="288"/>
      <c r="P351" s="288"/>
      <c r="Q351" s="288"/>
      <c r="R351" s="288"/>
      <c r="S351" s="288"/>
      <c r="T351" s="288"/>
      <c r="U351" s="288"/>
      <c r="V351" s="288"/>
      <c r="W351" s="288"/>
      <c r="X351" s="288"/>
      <c r="Y351" s="288"/>
      <c r="Z351" s="288"/>
      <c r="AA351" s="288"/>
      <c r="AB351" s="288"/>
      <c r="AC351" s="288"/>
    </row>
    <row r="352" spans="1:29" x14ac:dyDescent="0.25">
      <c r="A352" s="288"/>
      <c r="B352" s="288"/>
      <c r="C352" s="288"/>
      <c r="D352" s="288"/>
      <c r="E352" s="288"/>
      <c r="F352" s="288"/>
      <c r="G352" s="288"/>
      <c r="H352" s="288"/>
      <c r="I352" s="288"/>
      <c r="J352" s="288"/>
      <c r="K352" s="288"/>
      <c r="L352" s="288"/>
      <c r="M352" s="288"/>
      <c r="N352" s="288"/>
      <c r="P352" s="288"/>
      <c r="Q352" s="288"/>
      <c r="R352" s="288"/>
      <c r="S352" s="288"/>
      <c r="T352" s="288"/>
      <c r="U352" s="288"/>
      <c r="V352" s="288"/>
      <c r="W352" s="288"/>
      <c r="X352" s="288"/>
      <c r="Y352" s="288"/>
      <c r="Z352" s="288"/>
      <c r="AA352" s="288"/>
      <c r="AB352" s="288"/>
      <c r="AC352" s="288"/>
    </row>
    <row r="353" spans="1:29" x14ac:dyDescent="0.25">
      <c r="A353" s="288"/>
      <c r="B353" s="288"/>
      <c r="C353" s="288"/>
      <c r="D353" s="288"/>
      <c r="E353" s="288"/>
      <c r="F353" s="288"/>
      <c r="G353" s="288"/>
      <c r="H353" s="288"/>
      <c r="I353" s="288"/>
      <c r="J353" s="288"/>
      <c r="K353" s="288"/>
      <c r="L353" s="288"/>
      <c r="M353" s="288"/>
      <c r="N353" s="288"/>
      <c r="P353" s="288"/>
      <c r="Q353" s="288"/>
      <c r="R353" s="288"/>
      <c r="S353" s="288"/>
      <c r="T353" s="288"/>
      <c r="U353" s="288"/>
      <c r="V353" s="288"/>
      <c r="W353" s="288"/>
      <c r="X353" s="288"/>
      <c r="Y353" s="288"/>
      <c r="Z353" s="288"/>
      <c r="AA353" s="288"/>
      <c r="AB353" s="288"/>
      <c r="AC353" s="288"/>
    </row>
    <row r="354" spans="1:29" x14ac:dyDescent="0.25">
      <c r="A354" s="288"/>
      <c r="B354" s="288"/>
      <c r="C354" s="288"/>
      <c r="D354" s="288"/>
      <c r="E354" s="288"/>
      <c r="F354" s="288"/>
      <c r="G354" s="288"/>
      <c r="H354" s="288"/>
      <c r="I354" s="288"/>
      <c r="J354" s="288"/>
      <c r="K354" s="288"/>
      <c r="L354" s="288"/>
      <c r="M354" s="288"/>
      <c r="N354" s="288"/>
      <c r="P354" s="288"/>
      <c r="Q354" s="288"/>
      <c r="R354" s="288"/>
      <c r="S354" s="288"/>
      <c r="T354" s="288"/>
      <c r="U354" s="288"/>
      <c r="V354" s="288"/>
      <c r="W354" s="288"/>
      <c r="X354" s="288"/>
      <c r="Y354" s="288"/>
      <c r="Z354" s="288"/>
      <c r="AA354" s="288"/>
      <c r="AB354" s="288"/>
      <c r="AC354" s="288"/>
    </row>
    <row r="355" spans="1:29" x14ac:dyDescent="0.25">
      <c r="A355" s="288"/>
      <c r="B355" s="288"/>
      <c r="C355" s="288"/>
      <c r="D355" s="288"/>
      <c r="E355" s="288"/>
      <c r="F355" s="288"/>
      <c r="G355" s="288"/>
      <c r="H355" s="288"/>
      <c r="I355" s="288"/>
      <c r="J355" s="288"/>
      <c r="K355" s="288"/>
      <c r="L355" s="288"/>
      <c r="M355" s="288"/>
      <c r="N355" s="288"/>
      <c r="P355" s="288"/>
      <c r="Q355" s="288"/>
      <c r="R355" s="288"/>
      <c r="S355" s="288"/>
      <c r="T355" s="288"/>
      <c r="U355" s="288"/>
      <c r="V355" s="288"/>
      <c r="W355" s="288"/>
      <c r="X355" s="288"/>
      <c r="Y355" s="288"/>
      <c r="Z355" s="288"/>
      <c r="AA355" s="288"/>
      <c r="AB355" s="288"/>
      <c r="AC355" s="288"/>
    </row>
    <row r="356" spans="1:29" x14ac:dyDescent="0.25">
      <c r="A356" s="288"/>
      <c r="B356" s="288"/>
      <c r="C356" s="288"/>
      <c r="D356" s="288"/>
      <c r="E356" s="288"/>
      <c r="F356" s="288"/>
      <c r="G356" s="288"/>
      <c r="H356" s="288"/>
      <c r="I356" s="288"/>
      <c r="J356" s="288"/>
      <c r="K356" s="288"/>
      <c r="L356" s="288"/>
      <c r="M356" s="288"/>
      <c r="N356" s="288"/>
      <c r="P356" s="288"/>
      <c r="Q356" s="288"/>
      <c r="R356" s="288"/>
      <c r="S356" s="288"/>
      <c r="T356" s="288"/>
      <c r="U356" s="288"/>
      <c r="V356" s="288"/>
      <c r="W356" s="288"/>
      <c r="X356" s="288"/>
      <c r="Y356" s="288"/>
      <c r="Z356" s="288"/>
      <c r="AA356" s="288"/>
      <c r="AB356" s="288"/>
      <c r="AC356" s="288"/>
    </row>
    <row r="357" spans="1:29" x14ac:dyDescent="0.25">
      <c r="A357" s="288"/>
      <c r="B357" s="288"/>
      <c r="C357" s="288"/>
      <c r="D357" s="288"/>
      <c r="E357" s="288"/>
      <c r="F357" s="288"/>
      <c r="G357" s="288"/>
      <c r="H357" s="288"/>
      <c r="I357" s="288"/>
      <c r="J357" s="288"/>
      <c r="K357" s="288"/>
      <c r="L357" s="288"/>
      <c r="M357" s="288"/>
      <c r="N357" s="288"/>
      <c r="P357" s="288"/>
      <c r="Q357" s="288"/>
      <c r="R357" s="288"/>
      <c r="S357" s="288"/>
      <c r="T357" s="288"/>
      <c r="U357" s="288"/>
      <c r="V357" s="288"/>
      <c r="W357" s="288"/>
      <c r="X357" s="288"/>
      <c r="Y357" s="288"/>
      <c r="Z357" s="288"/>
      <c r="AA357" s="288"/>
      <c r="AB357" s="288"/>
      <c r="AC357" s="288"/>
    </row>
    <row r="358" spans="1:29" x14ac:dyDescent="0.25">
      <c r="A358" s="288"/>
      <c r="B358" s="288"/>
      <c r="C358" s="288"/>
      <c r="D358" s="288"/>
      <c r="E358" s="288"/>
      <c r="F358" s="288"/>
      <c r="G358" s="288"/>
      <c r="H358" s="288"/>
      <c r="I358" s="288"/>
      <c r="J358" s="288"/>
      <c r="K358" s="288"/>
      <c r="L358" s="288"/>
      <c r="M358" s="288"/>
      <c r="N358" s="288"/>
      <c r="P358" s="288"/>
      <c r="Q358" s="288"/>
      <c r="R358" s="288"/>
      <c r="S358" s="288"/>
      <c r="T358" s="288"/>
      <c r="U358" s="288"/>
      <c r="V358" s="288"/>
      <c r="W358" s="288"/>
      <c r="X358" s="288"/>
      <c r="Y358" s="288"/>
      <c r="Z358" s="288"/>
      <c r="AA358" s="288"/>
      <c r="AB358" s="288"/>
      <c r="AC358" s="288"/>
    </row>
    <row r="359" spans="1:29" x14ac:dyDescent="0.25">
      <c r="A359" s="288"/>
      <c r="B359" s="288"/>
      <c r="C359" s="288"/>
      <c r="D359" s="288"/>
      <c r="E359" s="288"/>
      <c r="F359" s="288"/>
      <c r="G359" s="288"/>
      <c r="H359" s="288"/>
      <c r="I359" s="288"/>
      <c r="J359" s="288"/>
      <c r="K359" s="288"/>
      <c r="L359" s="288"/>
      <c r="M359" s="288"/>
      <c r="N359" s="288"/>
      <c r="P359" s="288"/>
      <c r="Q359" s="288"/>
      <c r="R359" s="288"/>
      <c r="S359" s="288"/>
      <c r="T359" s="288"/>
      <c r="U359" s="288"/>
      <c r="V359" s="288"/>
      <c r="W359" s="288"/>
      <c r="X359" s="288"/>
      <c r="Y359" s="288"/>
      <c r="Z359" s="288"/>
      <c r="AA359" s="288"/>
      <c r="AB359" s="288"/>
      <c r="AC359" s="288"/>
    </row>
    <row r="360" spans="1:29" x14ac:dyDescent="0.25">
      <c r="A360" s="288"/>
      <c r="B360" s="288"/>
      <c r="C360" s="288"/>
      <c r="D360" s="288"/>
      <c r="E360" s="288"/>
      <c r="F360" s="288"/>
      <c r="G360" s="288"/>
      <c r="H360" s="288"/>
      <c r="I360" s="288"/>
      <c r="J360" s="288"/>
      <c r="K360" s="288"/>
      <c r="L360" s="288"/>
      <c r="M360" s="288"/>
      <c r="N360" s="288"/>
      <c r="P360" s="288"/>
      <c r="Q360" s="288"/>
      <c r="R360" s="288"/>
      <c r="S360" s="288"/>
      <c r="T360" s="288"/>
      <c r="U360" s="288"/>
      <c r="V360" s="288"/>
      <c r="W360" s="288"/>
      <c r="X360" s="288"/>
      <c r="Y360" s="288"/>
      <c r="Z360" s="288"/>
      <c r="AA360" s="288"/>
      <c r="AB360" s="288"/>
      <c r="AC360" s="288"/>
    </row>
    <row r="361" spans="1:29" x14ac:dyDescent="0.25">
      <c r="A361" s="288"/>
      <c r="B361" s="288"/>
      <c r="C361" s="288"/>
      <c r="D361" s="288"/>
      <c r="E361" s="288"/>
      <c r="F361" s="288"/>
      <c r="G361" s="288"/>
      <c r="H361" s="288"/>
      <c r="I361" s="288"/>
      <c r="J361" s="288"/>
      <c r="K361" s="288"/>
      <c r="L361" s="288"/>
      <c r="M361" s="288"/>
      <c r="N361" s="288"/>
      <c r="P361" s="288"/>
      <c r="Q361" s="288"/>
      <c r="R361" s="288"/>
      <c r="S361" s="288"/>
      <c r="T361" s="288"/>
      <c r="U361" s="288"/>
      <c r="V361" s="288"/>
      <c r="W361" s="288"/>
      <c r="X361" s="288"/>
      <c r="Y361" s="288"/>
      <c r="Z361" s="288"/>
      <c r="AA361" s="288"/>
      <c r="AB361" s="288"/>
      <c r="AC361" s="288"/>
    </row>
    <row r="362" spans="1:29" x14ac:dyDescent="0.25">
      <c r="A362" s="288"/>
      <c r="B362" s="288"/>
      <c r="C362" s="288"/>
      <c r="D362" s="288"/>
      <c r="E362" s="288"/>
      <c r="F362" s="288"/>
      <c r="G362" s="288"/>
      <c r="H362" s="288"/>
      <c r="I362" s="288"/>
      <c r="J362" s="288"/>
      <c r="K362" s="288"/>
      <c r="L362" s="288"/>
      <c r="M362" s="288"/>
      <c r="N362" s="288"/>
      <c r="P362" s="288"/>
      <c r="Q362" s="288"/>
      <c r="R362" s="288"/>
      <c r="S362" s="288"/>
      <c r="T362" s="288"/>
      <c r="U362" s="288"/>
      <c r="V362" s="288"/>
      <c r="W362" s="288"/>
      <c r="X362" s="288"/>
      <c r="Y362" s="288"/>
      <c r="Z362" s="288"/>
      <c r="AA362" s="288"/>
      <c r="AB362" s="288"/>
      <c r="AC362" s="288"/>
    </row>
    <row r="363" spans="1:29" x14ac:dyDescent="0.25">
      <c r="A363" s="288"/>
      <c r="B363" s="288"/>
      <c r="C363" s="288"/>
      <c r="D363" s="288"/>
      <c r="E363" s="288"/>
      <c r="F363" s="288"/>
      <c r="G363" s="288"/>
      <c r="H363" s="288"/>
      <c r="I363" s="288"/>
      <c r="J363" s="288"/>
      <c r="K363" s="288"/>
      <c r="L363" s="288"/>
      <c r="M363" s="288"/>
      <c r="N363" s="288"/>
      <c r="P363" s="288"/>
      <c r="Q363" s="288"/>
      <c r="R363" s="288"/>
      <c r="S363" s="288"/>
      <c r="T363" s="288"/>
      <c r="U363" s="288"/>
      <c r="V363" s="288"/>
      <c r="W363" s="288"/>
      <c r="X363" s="288"/>
      <c r="Y363" s="288"/>
      <c r="Z363" s="288"/>
      <c r="AA363" s="288"/>
      <c r="AB363" s="288"/>
      <c r="AC363" s="288"/>
    </row>
    <row r="364" spans="1:29" x14ac:dyDescent="0.25">
      <c r="A364" s="288"/>
      <c r="B364" s="288"/>
      <c r="C364" s="288"/>
      <c r="D364" s="288"/>
      <c r="E364" s="288"/>
      <c r="F364" s="288"/>
      <c r="G364" s="288"/>
      <c r="H364" s="288"/>
      <c r="I364" s="288"/>
      <c r="J364" s="288"/>
      <c r="K364" s="288"/>
      <c r="L364" s="288"/>
      <c r="M364" s="288"/>
      <c r="N364" s="288"/>
      <c r="P364" s="288"/>
      <c r="Q364" s="288"/>
      <c r="R364" s="288"/>
      <c r="S364" s="288"/>
      <c r="T364" s="288"/>
      <c r="U364" s="288"/>
      <c r="V364" s="288"/>
      <c r="W364" s="288"/>
      <c r="X364" s="288"/>
      <c r="Y364" s="288"/>
      <c r="Z364" s="288"/>
      <c r="AA364" s="288"/>
      <c r="AB364" s="288"/>
      <c r="AC364" s="288"/>
    </row>
    <row r="365" spans="1:29" x14ac:dyDescent="0.25">
      <c r="A365" s="288"/>
      <c r="B365" s="288"/>
      <c r="C365" s="288"/>
      <c r="D365" s="288"/>
      <c r="E365" s="288"/>
      <c r="F365" s="288"/>
      <c r="G365" s="288"/>
      <c r="H365" s="288"/>
      <c r="I365" s="288"/>
      <c r="J365" s="288"/>
      <c r="K365" s="288"/>
      <c r="L365" s="288"/>
      <c r="M365" s="288"/>
      <c r="N365" s="288"/>
      <c r="P365" s="288"/>
      <c r="Q365" s="288"/>
      <c r="R365" s="288"/>
      <c r="S365" s="288"/>
      <c r="T365" s="288"/>
      <c r="U365" s="288"/>
      <c r="V365" s="288"/>
      <c r="W365" s="288"/>
      <c r="X365" s="288"/>
      <c r="Y365" s="288"/>
      <c r="Z365" s="288"/>
      <c r="AA365" s="288"/>
      <c r="AB365" s="288"/>
      <c r="AC365" s="288"/>
    </row>
    <row r="366" spans="1:29" x14ac:dyDescent="0.25">
      <c r="A366" s="288"/>
      <c r="B366" s="288"/>
      <c r="C366" s="288"/>
      <c r="D366" s="288"/>
      <c r="E366" s="288"/>
      <c r="F366" s="288"/>
      <c r="G366" s="288"/>
      <c r="H366" s="288"/>
      <c r="I366" s="288"/>
      <c r="J366" s="288"/>
      <c r="K366" s="288"/>
      <c r="L366" s="288"/>
      <c r="M366" s="288"/>
      <c r="N366" s="288"/>
      <c r="P366" s="288"/>
      <c r="Q366" s="288"/>
      <c r="R366" s="288"/>
      <c r="S366" s="288"/>
      <c r="T366" s="288"/>
      <c r="U366" s="288"/>
      <c r="V366" s="288"/>
      <c r="W366" s="288"/>
      <c r="X366" s="288"/>
      <c r="Y366" s="288"/>
      <c r="Z366" s="288"/>
      <c r="AA366" s="288"/>
      <c r="AB366" s="288"/>
      <c r="AC366" s="288"/>
    </row>
    <row r="367" spans="1:29" x14ac:dyDescent="0.25">
      <c r="A367" s="288"/>
      <c r="B367" s="288"/>
      <c r="C367" s="288"/>
      <c r="D367" s="288"/>
      <c r="E367" s="288"/>
      <c r="F367" s="288"/>
      <c r="G367" s="288"/>
      <c r="H367" s="288"/>
      <c r="I367" s="288"/>
      <c r="J367" s="288"/>
      <c r="K367" s="288"/>
      <c r="L367" s="288"/>
      <c r="M367" s="288"/>
      <c r="N367" s="288"/>
      <c r="P367" s="288"/>
      <c r="Q367" s="288"/>
      <c r="R367" s="288"/>
      <c r="S367" s="288"/>
      <c r="T367" s="288"/>
      <c r="U367" s="288"/>
      <c r="V367" s="288"/>
      <c r="W367" s="288"/>
      <c r="X367" s="288"/>
      <c r="Y367" s="288"/>
      <c r="Z367" s="288"/>
      <c r="AA367" s="288"/>
      <c r="AB367" s="288"/>
      <c r="AC367" s="288"/>
    </row>
    <row r="368" spans="1:29" x14ac:dyDescent="0.25">
      <c r="A368" s="288"/>
      <c r="B368" s="288"/>
      <c r="C368" s="288"/>
      <c r="D368" s="288"/>
      <c r="E368" s="288"/>
      <c r="F368" s="288"/>
      <c r="G368" s="288"/>
      <c r="H368" s="288"/>
      <c r="I368" s="288"/>
      <c r="J368" s="288"/>
      <c r="K368" s="288"/>
      <c r="L368" s="288"/>
      <c r="M368" s="288"/>
      <c r="N368" s="288"/>
      <c r="P368" s="288"/>
      <c r="Q368" s="288"/>
      <c r="R368" s="288"/>
      <c r="S368" s="288"/>
      <c r="T368" s="288"/>
      <c r="U368" s="288"/>
      <c r="V368" s="288"/>
      <c r="W368" s="288"/>
      <c r="X368" s="288"/>
      <c r="Y368" s="288"/>
      <c r="Z368" s="288"/>
      <c r="AA368" s="288"/>
      <c r="AB368" s="288"/>
      <c r="AC368" s="288"/>
    </row>
    <row r="369" spans="1:29" x14ac:dyDescent="0.25">
      <c r="A369" s="288"/>
      <c r="B369" s="288"/>
      <c r="C369" s="288"/>
      <c r="D369" s="288"/>
      <c r="E369" s="288"/>
      <c r="F369" s="288"/>
      <c r="G369" s="288"/>
      <c r="H369" s="288"/>
      <c r="I369" s="288"/>
      <c r="J369" s="288"/>
      <c r="K369" s="288"/>
      <c r="L369" s="288"/>
      <c r="M369" s="288"/>
      <c r="N369" s="288"/>
      <c r="P369" s="288"/>
      <c r="Q369" s="288"/>
      <c r="R369" s="288"/>
      <c r="S369" s="288"/>
      <c r="T369" s="288"/>
      <c r="U369" s="288"/>
      <c r="V369" s="288"/>
      <c r="W369" s="288"/>
      <c r="X369" s="288"/>
      <c r="Y369" s="288"/>
      <c r="Z369" s="288"/>
      <c r="AA369" s="288"/>
      <c r="AB369" s="288"/>
      <c r="AC369" s="288"/>
    </row>
    <row r="370" spans="1:29" x14ac:dyDescent="0.25">
      <c r="A370" s="288"/>
      <c r="B370" s="288"/>
      <c r="C370" s="288"/>
      <c r="D370" s="288"/>
      <c r="E370" s="288"/>
      <c r="F370" s="288"/>
      <c r="G370" s="288"/>
      <c r="H370" s="288"/>
      <c r="I370" s="288"/>
      <c r="J370" s="288"/>
      <c r="K370" s="288"/>
      <c r="L370" s="288"/>
      <c r="M370" s="288"/>
      <c r="N370" s="288"/>
      <c r="P370" s="288"/>
      <c r="Q370" s="288"/>
      <c r="R370" s="288"/>
      <c r="S370" s="288"/>
      <c r="T370" s="288"/>
      <c r="U370" s="288"/>
      <c r="V370" s="288"/>
      <c r="W370" s="288"/>
      <c r="X370" s="288"/>
      <c r="Y370" s="288"/>
      <c r="Z370" s="288"/>
      <c r="AA370" s="288"/>
      <c r="AB370" s="288"/>
      <c r="AC370" s="288"/>
    </row>
    <row r="371" spans="1:29" x14ac:dyDescent="0.25">
      <c r="A371" s="288"/>
      <c r="B371" s="288"/>
      <c r="C371" s="288"/>
      <c r="D371" s="288"/>
      <c r="E371" s="288"/>
      <c r="F371" s="288"/>
      <c r="G371" s="288"/>
      <c r="H371" s="288"/>
      <c r="I371" s="288"/>
      <c r="J371" s="288"/>
      <c r="K371" s="288"/>
      <c r="L371" s="288"/>
      <c r="M371" s="288"/>
      <c r="N371" s="288"/>
      <c r="P371" s="288"/>
      <c r="Q371" s="288"/>
      <c r="R371" s="288"/>
      <c r="S371" s="288"/>
      <c r="T371" s="288"/>
      <c r="U371" s="288"/>
      <c r="V371" s="288"/>
      <c r="W371" s="288"/>
      <c r="X371" s="288"/>
      <c r="Y371" s="288"/>
      <c r="Z371" s="288"/>
      <c r="AA371" s="288"/>
      <c r="AB371" s="288"/>
      <c r="AC371" s="288"/>
    </row>
    <row r="372" spans="1:29" x14ac:dyDescent="0.25">
      <c r="A372" s="288"/>
      <c r="B372" s="288"/>
      <c r="C372" s="288"/>
      <c r="D372" s="288"/>
      <c r="E372" s="288"/>
      <c r="F372" s="288"/>
      <c r="G372" s="288"/>
      <c r="H372" s="288"/>
      <c r="I372" s="288"/>
      <c r="J372" s="288"/>
      <c r="K372" s="288"/>
      <c r="L372" s="288"/>
      <c r="M372" s="288"/>
      <c r="N372" s="288"/>
      <c r="P372" s="288"/>
      <c r="Q372" s="288"/>
      <c r="R372" s="288"/>
      <c r="S372" s="288"/>
      <c r="T372" s="288"/>
      <c r="U372" s="288"/>
      <c r="V372" s="288"/>
      <c r="W372" s="288"/>
      <c r="X372" s="288"/>
      <c r="Y372" s="288"/>
      <c r="Z372" s="288"/>
      <c r="AA372" s="288"/>
      <c r="AB372" s="288"/>
      <c r="AC372" s="288"/>
    </row>
    <row r="373" spans="1:29" x14ac:dyDescent="0.25">
      <c r="A373" s="288"/>
      <c r="B373" s="288"/>
      <c r="C373" s="288"/>
      <c r="D373" s="288"/>
      <c r="E373" s="288"/>
      <c r="F373" s="288"/>
      <c r="G373" s="288"/>
      <c r="H373" s="288"/>
      <c r="I373" s="288"/>
      <c r="J373" s="288"/>
      <c r="K373" s="288"/>
      <c r="L373" s="288"/>
      <c r="M373" s="288"/>
      <c r="N373" s="288"/>
      <c r="P373" s="288"/>
      <c r="Q373" s="288"/>
      <c r="R373" s="288"/>
      <c r="S373" s="288"/>
      <c r="T373" s="288"/>
      <c r="U373" s="288"/>
      <c r="V373" s="288"/>
      <c r="W373" s="288"/>
      <c r="X373" s="288"/>
      <c r="Y373" s="288"/>
      <c r="Z373" s="288"/>
      <c r="AA373" s="288"/>
      <c r="AB373" s="288"/>
      <c r="AC373" s="288"/>
    </row>
    <row r="374" spans="1:29" x14ac:dyDescent="0.25">
      <c r="A374" s="288"/>
      <c r="B374" s="288"/>
      <c r="C374" s="288"/>
      <c r="D374" s="288"/>
      <c r="E374" s="288"/>
      <c r="F374" s="288"/>
      <c r="G374" s="288"/>
      <c r="H374" s="288"/>
      <c r="I374" s="288"/>
      <c r="J374" s="288"/>
      <c r="K374" s="288"/>
      <c r="L374" s="288"/>
      <c r="M374" s="288"/>
      <c r="N374" s="288"/>
      <c r="P374" s="288"/>
      <c r="Q374" s="288"/>
      <c r="R374" s="288"/>
      <c r="S374" s="288"/>
      <c r="T374" s="288"/>
      <c r="U374" s="288"/>
      <c r="V374" s="288"/>
      <c r="W374" s="288"/>
      <c r="X374" s="288"/>
      <c r="Y374" s="288"/>
      <c r="Z374" s="288"/>
      <c r="AA374" s="288"/>
      <c r="AB374" s="288"/>
      <c r="AC374" s="288"/>
    </row>
    <row r="375" spans="1:29" x14ac:dyDescent="0.25">
      <c r="A375" s="288"/>
      <c r="B375" s="288"/>
      <c r="C375" s="288"/>
      <c r="D375" s="288"/>
      <c r="E375" s="288"/>
      <c r="F375" s="288"/>
      <c r="G375" s="288"/>
      <c r="H375" s="288"/>
      <c r="I375" s="288"/>
      <c r="J375" s="288"/>
      <c r="K375" s="288"/>
      <c r="L375" s="288"/>
      <c r="M375" s="288"/>
      <c r="N375" s="288"/>
      <c r="P375" s="288"/>
      <c r="Q375" s="288"/>
      <c r="R375" s="288"/>
      <c r="S375" s="288"/>
      <c r="T375" s="288"/>
      <c r="U375" s="288"/>
      <c r="V375" s="288"/>
      <c r="W375" s="288"/>
      <c r="X375" s="288"/>
      <c r="Y375" s="288"/>
      <c r="Z375" s="288"/>
      <c r="AA375" s="288"/>
      <c r="AB375" s="288"/>
      <c r="AC375" s="288"/>
    </row>
    <row r="376" spans="1:29" x14ac:dyDescent="0.25">
      <c r="A376" s="288"/>
      <c r="B376" s="288"/>
      <c r="C376" s="288"/>
      <c r="D376" s="288"/>
      <c r="E376" s="288"/>
      <c r="F376" s="288"/>
      <c r="G376" s="288"/>
      <c r="H376" s="288"/>
      <c r="I376" s="288"/>
      <c r="J376" s="288"/>
      <c r="K376" s="288"/>
      <c r="L376" s="288"/>
      <c r="M376" s="288"/>
      <c r="N376" s="288"/>
      <c r="P376" s="288"/>
      <c r="Q376" s="288"/>
      <c r="R376" s="288"/>
      <c r="S376" s="288"/>
      <c r="T376" s="288"/>
      <c r="U376" s="288"/>
      <c r="V376" s="288"/>
      <c r="W376" s="288"/>
      <c r="X376" s="288"/>
      <c r="Y376" s="288"/>
      <c r="Z376" s="288"/>
      <c r="AA376" s="288"/>
      <c r="AB376" s="288"/>
      <c r="AC376" s="288"/>
    </row>
    <row r="377" spans="1:29" x14ac:dyDescent="0.25">
      <c r="A377" s="288"/>
      <c r="B377" s="288"/>
      <c r="C377" s="288"/>
      <c r="D377" s="288"/>
      <c r="E377" s="288"/>
      <c r="F377" s="288"/>
      <c r="G377" s="288"/>
      <c r="H377" s="288"/>
      <c r="I377" s="288"/>
      <c r="J377" s="288"/>
      <c r="K377" s="288"/>
      <c r="L377" s="288"/>
      <c r="M377" s="288"/>
      <c r="N377" s="288"/>
      <c r="P377" s="288"/>
      <c r="Q377" s="288"/>
      <c r="R377" s="288"/>
      <c r="S377" s="288"/>
      <c r="T377" s="288"/>
      <c r="U377" s="288"/>
      <c r="V377" s="288"/>
      <c r="W377" s="288"/>
      <c r="X377" s="288"/>
      <c r="Y377" s="288"/>
      <c r="Z377" s="288"/>
      <c r="AA377" s="288"/>
      <c r="AB377" s="288"/>
      <c r="AC377" s="288"/>
    </row>
    <row r="378" spans="1:29" x14ac:dyDescent="0.25">
      <c r="A378" s="288"/>
      <c r="B378" s="288"/>
      <c r="C378" s="288"/>
      <c r="D378" s="288"/>
      <c r="E378" s="288"/>
      <c r="F378" s="288"/>
      <c r="G378" s="288"/>
      <c r="H378" s="288"/>
      <c r="I378" s="288"/>
      <c r="J378" s="288"/>
      <c r="K378" s="288"/>
      <c r="L378" s="288"/>
      <c r="M378" s="288"/>
      <c r="N378" s="288"/>
      <c r="P378" s="288"/>
      <c r="Q378" s="288"/>
      <c r="R378" s="288"/>
      <c r="S378" s="288"/>
      <c r="T378" s="288"/>
      <c r="U378" s="288"/>
      <c r="V378" s="288"/>
      <c r="W378" s="288"/>
      <c r="X378" s="288"/>
      <c r="Y378" s="288"/>
      <c r="Z378" s="288"/>
      <c r="AA378" s="288"/>
      <c r="AB378" s="288"/>
      <c r="AC378" s="288"/>
    </row>
    <row r="379" spans="1:29" x14ac:dyDescent="0.25">
      <c r="A379" s="288"/>
      <c r="B379" s="288"/>
      <c r="C379" s="288"/>
      <c r="D379" s="288"/>
      <c r="E379" s="288"/>
      <c r="F379" s="288"/>
      <c r="G379" s="288"/>
      <c r="H379" s="288"/>
      <c r="I379" s="288"/>
      <c r="J379" s="288"/>
      <c r="K379" s="288"/>
      <c r="L379" s="288"/>
      <c r="M379" s="288"/>
      <c r="N379" s="288"/>
      <c r="P379" s="288"/>
      <c r="Q379" s="288"/>
      <c r="R379" s="288"/>
      <c r="S379" s="288"/>
      <c r="T379" s="288"/>
      <c r="U379" s="288"/>
      <c r="V379" s="288"/>
      <c r="W379" s="288"/>
      <c r="X379" s="288"/>
      <c r="Y379" s="288"/>
      <c r="Z379" s="288"/>
      <c r="AA379" s="288"/>
      <c r="AB379" s="288"/>
      <c r="AC379" s="288"/>
    </row>
    <row r="380" spans="1:29" x14ac:dyDescent="0.25">
      <c r="A380" s="288"/>
      <c r="B380" s="288"/>
      <c r="C380" s="288"/>
      <c r="D380" s="288"/>
      <c r="E380" s="288"/>
      <c r="F380" s="288"/>
      <c r="G380" s="288"/>
      <c r="H380" s="288"/>
      <c r="I380" s="288"/>
      <c r="J380" s="288"/>
      <c r="K380" s="288"/>
      <c r="L380" s="288"/>
      <c r="M380" s="288"/>
      <c r="N380" s="288"/>
      <c r="P380" s="288"/>
      <c r="Q380" s="288"/>
      <c r="R380" s="288"/>
      <c r="S380" s="288"/>
      <c r="T380" s="288"/>
      <c r="U380" s="288"/>
      <c r="V380" s="288"/>
      <c r="W380" s="288"/>
      <c r="X380" s="288"/>
      <c r="Y380" s="288"/>
      <c r="Z380" s="288"/>
      <c r="AA380" s="288"/>
      <c r="AB380" s="288"/>
      <c r="AC380" s="288"/>
    </row>
    <row r="381" spans="1:29" x14ac:dyDescent="0.25">
      <c r="A381" s="288"/>
      <c r="B381" s="288"/>
      <c r="C381" s="288"/>
      <c r="D381" s="288"/>
      <c r="E381" s="288"/>
      <c r="F381" s="288"/>
      <c r="G381" s="288"/>
      <c r="H381" s="288"/>
      <c r="I381" s="288"/>
      <c r="J381" s="288"/>
      <c r="K381" s="288"/>
      <c r="L381" s="288"/>
      <c r="M381" s="288"/>
      <c r="N381" s="288"/>
      <c r="P381" s="288"/>
      <c r="Q381" s="288"/>
      <c r="R381" s="288"/>
      <c r="S381" s="288"/>
      <c r="T381" s="288"/>
      <c r="U381" s="288"/>
      <c r="V381" s="288"/>
      <c r="W381" s="288"/>
      <c r="X381" s="288"/>
      <c r="Y381" s="288"/>
      <c r="Z381" s="288"/>
      <c r="AA381" s="288"/>
      <c r="AB381" s="288"/>
      <c r="AC381" s="288"/>
    </row>
    <row r="382" spans="1:29" x14ac:dyDescent="0.25">
      <c r="A382" s="288"/>
      <c r="B382" s="288"/>
      <c r="C382" s="288"/>
      <c r="D382" s="288"/>
      <c r="E382" s="288"/>
      <c r="F382" s="288"/>
      <c r="G382" s="288"/>
      <c r="H382" s="288"/>
      <c r="I382" s="288"/>
      <c r="J382" s="288"/>
      <c r="K382" s="288"/>
      <c r="L382" s="288"/>
      <c r="M382" s="288"/>
      <c r="N382" s="288"/>
      <c r="P382" s="288"/>
      <c r="Q382" s="288"/>
      <c r="R382" s="288"/>
      <c r="S382" s="288"/>
      <c r="T382" s="288"/>
      <c r="U382" s="288"/>
      <c r="V382" s="288"/>
      <c r="W382" s="288"/>
      <c r="X382" s="288"/>
      <c r="Y382" s="288"/>
      <c r="Z382" s="288"/>
      <c r="AA382" s="288"/>
      <c r="AB382" s="288"/>
      <c r="AC382" s="288"/>
    </row>
    <row r="383" spans="1:29" x14ac:dyDescent="0.25">
      <c r="A383" s="288"/>
      <c r="B383" s="288"/>
      <c r="C383" s="288"/>
      <c r="D383" s="288"/>
      <c r="E383" s="288"/>
      <c r="F383" s="288"/>
      <c r="G383" s="288"/>
      <c r="H383" s="288"/>
      <c r="I383" s="288"/>
      <c r="J383" s="288"/>
      <c r="K383" s="288"/>
      <c r="L383" s="288"/>
      <c r="M383" s="288"/>
      <c r="N383" s="288"/>
      <c r="P383" s="288"/>
      <c r="Q383" s="288"/>
      <c r="R383" s="288"/>
      <c r="S383" s="288"/>
      <c r="T383" s="288"/>
      <c r="U383" s="288"/>
      <c r="V383" s="288"/>
      <c r="W383" s="288"/>
      <c r="X383" s="288"/>
      <c r="Y383" s="288"/>
      <c r="Z383" s="288"/>
      <c r="AA383" s="288"/>
      <c r="AB383" s="288"/>
      <c r="AC383" s="288"/>
    </row>
    <row r="384" spans="1:29" x14ac:dyDescent="0.25">
      <c r="A384" s="288"/>
      <c r="B384" s="288"/>
      <c r="C384" s="288"/>
      <c r="D384" s="288"/>
      <c r="E384" s="288"/>
      <c r="F384" s="288"/>
      <c r="G384" s="288"/>
      <c r="H384" s="288"/>
      <c r="I384" s="288"/>
      <c r="J384" s="288"/>
      <c r="K384" s="288"/>
      <c r="L384" s="288"/>
      <c r="M384" s="288"/>
      <c r="N384" s="288"/>
      <c r="P384" s="288"/>
      <c r="Q384" s="288"/>
      <c r="R384" s="288"/>
      <c r="S384" s="288"/>
      <c r="T384" s="288"/>
      <c r="U384" s="288"/>
      <c r="V384" s="288"/>
      <c r="W384" s="288"/>
      <c r="X384" s="288"/>
      <c r="Y384" s="288"/>
      <c r="Z384" s="288"/>
      <c r="AA384" s="288"/>
      <c r="AB384" s="288"/>
      <c r="AC384" s="288"/>
    </row>
    <row r="385" spans="1:29" x14ac:dyDescent="0.25">
      <c r="A385" s="288"/>
      <c r="B385" s="288"/>
      <c r="C385" s="288"/>
      <c r="D385" s="288"/>
      <c r="E385" s="288"/>
      <c r="F385" s="288"/>
      <c r="G385" s="288"/>
      <c r="H385" s="288"/>
      <c r="I385" s="288"/>
      <c r="J385" s="288"/>
      <c r="K385" s="288"/>
      <c r="L385" s="288"/>
      <c r="M385" s="288"/>
      <c r="N385" s="288"/>
      <c r="P385" s="288"/>
      <c r="Q385" s="288"/>
      <c r="R385" s="288"/>
      <c r="S385" s="288"/>
      <c r="T385" s="288"/>
      <c r="U385" s="288"/>
      <c r="V385" s="288"/>
      <c r="W385" s="288"/>
      <c r="X385" s="288"/>
      <c r="Y385" s="288"/>
      <c r="Z385" s="288"/>
      <c r="AA385" s="288"/>
      <c r="AB385" s="288"/>
      <c r="AC385" s="288"/>
    </row>
    <row r="386" spans="1:29" x14ac:dyDescent="0.25">
      <c r="A386" s="288"/>
      <c r="B386" s="288"/>
      <c r="C386" s="288"/>
      <c r="D386" s="288"/>
      <c r="E386" s="288"/>
      <c r="F386" s="288"/>
      <c r="G386" s="288"/>
      <c r="H386" s="288"/>
      <c r="I386" s="288"/>
      <c r="J386" s="288"/>
      <c r="K386" s="288"/>
      <c r="L386" s="288"/>
      <c r="M386" s="288"/>
      <c r="N386" s="288"/>
      <c r="P386" s="288"/>
      <c r="Q386" s="288"/>
      <c r="R386" s="288"/>
      <c r="S386" s="288"/>
      <c r="T386" s="288"/>
      <c r="U386" s="288"/>
      <c r="V386" s="288"/>
      <c r="W386" s="288"/>
      <c r="X386" s="288"/>
      <c r="Y386" s="288"/>
      <c r="Z386" s="288"/>
      <c r="AA386" s="288"/>
      <c r="AB386" s="288"/>
      <c r="AC386" s="288"/>
    </row>
    <row r="387" spans="1:29" x14ac:dyDescent="0.25">
      <c r="A387" s="288"/>
      <c r="B387" s="288"/>
      <c r="C387" s="288"/>
      <c r="D387" s="288"/>
      <c r="E387" s="288"/>
      <c r="F387" s="288"/>
      <c r="G387" s="288"/>
      <c r="H387" s="288"/>
      <c r="I387" s="288"/>
      <c r="J387" s="288"/>
      <c r="K387" s="288"/>
      <c r="L387" s="288"/>
      <c r="M387" s="288"/>
      <c r="N387" s="288"/>
      <c r="P387" s="288"/>
      <c r="Q387" s="288"/>
      <c r="R387" s="288"/>
      <c r="S387" s="288"/>
      <c r="T387" s="288"/>
      <c r="U387" s="288"/>
      <c r="V387" s="288"/>
      <c r="W387" s="288"/>
      <c r="X387" s="288"/>
      <c r="Y387" s="288"/>
      <c r="Z387" s="288"/>
      <c r="AA387" s="288"/>
      <c r="AB387" s="288"/>
      <c r="AC387" s="288"/>
    </row>
    <row r="388" spans="1:29" x14ac:dyDescent="0.25">
      <c r="A388" s="288"/>
      <c r="B388" s="288"/>
      <c r="C388" s="288"/>
      <c r="D388" s="288"/>
      <c r="E388" s="288"/>
      <c r="F388" s="288"/>
      <c r="G388" s="288"/>
      <c r="H388" s="288"/>
      <c r="I388" s="288"/>
      <c r="J388" s="288"/>
      <c r="K388" s="288"/>
      <c r="L388" s="288"/>
      <c r="M388" s="288"/>
      <c r="N388" s="288"/>
      <c r="P388" s="288"/>
      <c r="Q388" s="288"/>
      <c r="R388" s="288"/>
      <c r="S388" s="288"/>
      <c r="T388" s="288"/>
      <c r="U388" s="288"/>
      <c r="V388" s="288"/>
      <c r="W388" s="288"/>
      <c r="X388" s="288"/>
      <c r="Y388" s="288"/>
      <c r="Z388" s="288"/>
      <c r="AA388" s="288"/>
      <c r="AB388" s="288"/>
      <c r="AC388" s="288"/>
    </row>
    <row r="389" spans="1:29" x14ac:dyDescent="0.25">
      <c r="A389" s="288"/>
      <c r="B389" s="288"/>
      <c r="C389" s="288"/>
      <c r="D389" s="288"/>
      <c r="E389" s="288"/>
      <c r="F389" s="288"/>
      <c r="G389" s="288"/>
      <c r="H389" s="288"/>
      <c r="I389" s="288"/>
      <c r="J389" s="288"/>
      <c r="K389" s="288"/>
      <c r="L389" s="288"/>
      <c r="M389" s="288"/>
      <c r="N389" s="288"/>
      <c r="P389" s="288"/>
      <c r="Q389" s="288"/>
      <c r="R389" s="288"/>
      <c r="S389" s="288"/>
      <c r="T389" s="288"/>
      <c r="U389" s="288"/>
      <c r="V389" s="288"/>
      <c r="W389" s="288"/>
      <c r="X389" s="288"/>
      <c r="Y389" s="288"/>
      <c r="Z389" s="288"/>
      <c r="AA389" s="288"/>
      <c r="AB389" s="288"/>
      <c r="AC389" s="288"/>
    </row>
    <row r="390" spans="1:29" x14ac:dyDescent="0.25">
      <c r="A390" s="288"/>
      <c r="B390" s="288"/>
      <c r="C390" s="288"/>
      <c r="D390" s="288"/>
      <c r="E390" s="288"/>
      <c r="F390" s="288"/>
      <c r="G390" s="288"/>
      <c r="H390" s="288"/>
      <c r="I390" s="288"/>
      <c r="J390" s="288"/>
      <c r="K390" s="288"/>
      <c r="L390" s="288"/>
      <c r="M390" s="288"/>
      <c r="N390" s="288"/>
      <c r="P390" s="288"/>
      <c r="Q390" s="288"/>
      <c r="R390" s="288"/>
      <c r="S390" s="288"/>
      <c r="T390" s="288"/>
      <c r="U390" s="288"/>
      <c r="V390" s="288"/>
      <c r="W390" s="288"/>
      <c r="X390" s="288"/>
      <c r="Y390" s="288"/>
      <c r="Z390" s="288"/>
      <c r="AA390" s="288"/>
      <c r="AB390" s="288"/>
      <c r="AC390" s="288"/>
    </row>
    <row r="391" spans="1:29" x14ac:dyDescent="0.25">
      <c r="A391" s="288"/>
      <c r="B391" s="288"/>
      <c r="C391" s="288"/>
      <c r="D391" s="288"/>
      <c r="E391" s="288"/>
      <c r="F391" s="288"/>
      <c r="G391" s="288"/>
      <c r="H391" s="288"/>
      <c r="I391" s="288"/>
      <c r="J391" s="288"/>
      <c r="K391" s="288"/>
      <c r="L391" s="288"/>
      <c r="M391" s="288"/>
      <c r="N391" s="288"/>
      <c r="P391" s="288"/>
      <c r="Q391" s="288"/>
      <c r="R391" s="288"/>
      <c r="S391" s="288"/>
      <c r="T391" s="288"/>
      <c r="U391" s="288"/>
      <c r="V391" s="288"/>
      <c r="W391" s="288"/>
      <c r="X391" s="288"/>
      <c r="Y391" s="288"/>
      <c r="Z391" s="288"/>
      <c r="AA391" s="288"/>
      <c r="AB391" s="288"/>
      <c r="AC391" s="288"/>
    </row>
    <row r="392" spans="1:29" x14ac:dyDescent="0.25">
      <c r="A392" s="288"/>
      <c r="B392" s="288"/>
      <c r="C392" s="288"/>
      <c r="D392" s="288"/>
      <c r="E392" s="288"/>
      <c r="F392" s="288"/>
      <c r="G392" s="288"/>
      <c r="H392" s="288"/>
      <c r="I392" s="288"/>
      <c r="J392" s="288"/>
      <c r="K392" s="288"/>
      <c r="L392" s="288"/>
      <c r="M392" s="288"/>
      <c r="N392" s="288"/>
      <c r="P392" s="288"/>
      <c r="Q392" s="288"/>
      <c r="R392" s="288"/>
      <c r="S392" s="288"/>
      <c r="T392" s="288"/>
      <c r="U392" s="288"/>
      <c r="V392" s="288"/>
      <c r="W392" s="288"/>
      <c r="X392" s="288"/>
      <c r="Y392" s="288"/>
      <c r="Z392" s="288"/>
      <c r="AA392" s="288"/>
      <c r="AB392" s="288"/>
      <c r="AC392" s="288"/>
    </row>
    <row r="393" spans="1:29" x14ac:dyDescent="0.25">
      <c r="A393" s="288"/>
      <c r="B393" s="288"/>
      <c r="C393" s="288"/>
      <c r="D393" s="288"/>
      <c r="E393" s="288"/>
      <c r="F393" s="288"/>
      <c r="G393" s="288"/>
      <c r="H393" s="288"/>
      <c r="I393" s="288"/>
      <c r="J393" s="288"/>
      <c r="K393" s="288"/>
      <c r="L393" s="288"/>
      <c r="M393" s="288"/>
      <c r="N393" s="288"/>
      <c r="P393" s="288"/>
      <c r="Q393" s="288"/>
      <c r="R393" s="288"/>
      <c r="S393" s="288"/>
      <c r="T393" s="288"/>
      <c r="U393" s="288"/>
      <c r="V393" s="288"/>
      <c r="W393" s="288"/>
      <c r="X393" s="288"/>
      <c r="Y393" s="288"/>
      <c r="Z393" s="288"/>
      <c r="AA393" s="288"/>
      <c r="AB393" s="288"/>
      <c r="AC393" s="288"/>
    </row>
    <row r="394" spans="1:29" x14ac:dyDescent="0.25">
      <c r="A394" s="288"/>
      <c r="B394" s="288"/>
      <c r="C394" s="288"/>
      <c r="D394" s="288"/>
      <c r="E394" s="288"/>
      <c r="F394" s="288"/>
      <c r="G394" s="288"/>
      <c r="H394" s="288"/>
      <c r="I394" s="288"/>
      <c r="J394" s="288"/>
      <c r="K394" s="288"/>
      <c r="L394" s="288"/>
      <c r="M394" s="288"/>
      <c r="N394" s="288"/>
      <c r="P394" s="288"/>
      <c r="Q394" s="288"/>
      <c r="R394" s="288"/>
      <c r="S394" s="288"/>
      <c r="T394" s="288"/>
      <c r="U394" s="288"/>
      <c r="V394" s="288"/>
      <c r="W394" s="288"/>
      <c r="X394" s="288"/>
      <c r="Y394" s="288"/>
      <c r="Z394" s="288"/>
      <c r="AA394" s="288"/>
      <c r="AB394" s="288"/>
      <c r="AC394" s="288"/>
    </row>
    <row r="395" spans="1:29" x14ac:dyDescent="0.25">
      <c r="A395" s="288"/>
      <c r="B395" s="288"/>
      <c r="C395" s="288"/>
      <c r="D395" s="288"/>
      <c r="E395" s="288"/>
      <c r="F395" s="288"/>
      <c r="G395" s="288"/>
      <c r="H395" s="288"/>
      <c r="I395" s="288"/>
      <c r="J395" s="288"/>
      <c r="K395" s="288"/>
      <c r="L395" s="288"/>
      <c r="M395" s="288"/>
      <c r="N395" s="288"/>
      <c r="P395" s="288"/>
      <c r="Q395" s="288"/>
      <c r="R395" s="288"/>
      <c r="S395" s="288"/>
      <c r="T395" s="288"/>
      <c r="U395" s="288"/>
      <c r="V395" s="288"/>
      <c r="W395" s="288"/>
      <c r="X395" s="288"/>
      <c r="Y395" s="288"/>
      <c r="Z395" s="288"/>
      <c r="AA395" s="288"/>
      <c r="AB395" s="288"/>
      <c r="AC395" s="288"/>
    </row>
    <row r="396" spans="1:29" x14ac:dyDescent="0.25">
      <c r="A396" s="288"/>
      <c r="B396" s="288"/>
      <c r="C396" s="288"/>
      <c r="D396" s="288"/>
      <c r="E396" s="288"/>
      <c r="F396" s="288"/>
      <c r="G396" s="288"/>
      <c r="H396" s="288"/>
      <c r="I396" s="288"/>
      <c r="J396" s="288"/>
      <c r="K396" s="288"/>
      <c r="L396" s="288"/>
      <c r="M396" s="288"/>
      <c r="N396" s="288"/>
      <c r="P396" s="288"/>
      <c r="Q396" s="288"/>
      <c r="R396" s="288"/>
      <c r="S396" s="288"/>
      <c r="T396" s="288"/>
      <c r="U396" s="288"/>
      <c r="V396" s="288"/>
      <c r="W396" s="288"/>
      <c r="X396" s="288"/>
      <c r="Y396" s="288"/>
      <c r="Z396" s="288"/>
      <c r="AA396" s="288"/>
      <c r="AB396" s="288"/>
      <c r="AC396" s="288"/>
    </row>
    <row r="397" spans="1:29" x14ac:dyDescent="0.25">
      <c r="A397" s="288"/>
      <c r="B397" s="288"/>
      <c r="C397" s="288"/>
      <c r="D397" s="288"/>
      <c r="E397" s="288"/>
      <c r="F397" s="288"/>
      <c r="G397" s="288"/>
      <c r="H397" s="288"/>
      <c r="I397" s="288"/>
      <c r="J397" s="288"/>
      <c r="K397" s="288"/>
      <c r="L397" s="288"/>
      <c r="M397" s="288"/>
      <c r="N397" s="288"/>
      <c r="P397" s="288"/>
      <c r="Q397" s="288"/>
      <c r="R397" s="288"/>
      <c r="S397" s="288"/>
      <c r="T397" s="288"/>
      <c r="U397" s="288"/>
      <c r="V397" s="288"/>
      <c r="W397" s="288"/>
      <c r="X397" s="288"/>
      <c r="Y397" s="288"/>
      <c r="Z397" s="288"/>
      <c r="AA397" s="288"/>
      <c r="AB397" s="288"/>
      <c r="AC397" s="288"/>
    </row>
    <row r="398" spans="1:29" x14ac:dyDescent="0.25">
      <c r="A398" s="288"/>
      <c r="B398" s="288"/>
      <c r="C398" s="288"/>
      <c r="D398" s="288"/>
      <c r="E398" s="288"/>
      <c r="F398" s="288"/>
      <c r="G398" s="288"/>
      <c r="H398" s="288"/>
      <c r="I398" s="288"/>
      <c r="J398" s="288"/>
      <c r="K398" s="288"/>
      <c r="L398" s="288"/>
      <c r="M398" s="288"/>
      <c r="N398" s="288"/>
      <c r="P398" s="288"/>
      <c r="Q398" s="288"/>
      <c r="R398" s="288"/>
      <c r="S398" s="288"/>
      <c r="T398" s="288"/>
      <c r="U398" s="288"/>
      <c r="V398" s="288"/>
      <c r="W398" s="288"/>
      <c r="X398" s="288"/>
      <c r="Y398" s="288"/>
      <c r="Z398" s="288"/>
      <c r="AA398" s="288"/>
      <c r="AB398" s="288"/>
      <c r="AC398" s="288"/>
    </row>
    <row r="399" spans="1:29" x14ac:dyDescent="0.25">
      <c r="A399" s="288"/>
      <c r="B399" s="288"/>
      <c r="C399" s="288"/>
      <c r="D399" s="288"/>
      <c r="E399" s="288"/>
      <c r="F399" s="288"/>
      <c r="G399" s="288"/>
      <c r="H399" s="288"/>
      <c r="I399" s="288"/>
      <c r="J399" s="288"/>
      <c r="K399" s="288"/>
      <c r="L399" s="288"/>
      <c r="M399" s="288"/>
      <c r="N399" s="288"/>
      <c r="P399" s="288"/>
      <c r="Q399" s="288"/>
      <c r="R399" s="288"/>
      <c r="S399" s="288"/>
      <c r="T399" s="288"/>
      <c r="U399" s="288"/>
      <c r="V399" s="288"/>
      <c r="W399" s="288"/>
      <c r="X399" s="288"/>
      <c r="Y399" s="288"/>
      <c r="Z399" s="288"/>
      <c r="AA399" s="288"/>
      <c r="AB399" s="288"/>
      <c r="AC399" s="288"/>
    </row>
    <row r="400" spans="1:29" x14ac:dyDescent="0.25">
      <c r="A400" s="288"/>
      <c r="B400" s="288"/>
      <c r="C400" s="288"/>
      <c r="D400" s="288"/>
      <c r="E400" s="288"/>
      <c r="F400" s="288"/>
      <c r="G400" s="288"/>
      <c r="H400" s="288"/>
      <c r="I400" s="288"/>
      <c r="J400" s="288"/>
      <c r="K400" s="288"/>
      <c r="L400" s="288"/>
      <c r="M400" s="288"/>
      <c r="N400" s="288"/>
      <c r="P400" s="288"/>
      <c r="Q400" s="288"/>
      <c r="R400" s="288"/>
      <c r="S400" s="288"/>
      <c r="T400" s="288"/>
      <c r="U400" s="288"/>
      <c r="V400" s="288"/>
      <c r="W400" s="288"/>
      <c r="X400" s="288"/>
      <c r="Y400" s="288"/>
      <c r="Z400" s="288"/>
      <c r="AA400" s="288"/>
      <c r="AB400" s="288"/>
      <c r="AC400" s="288"/>
    </row>
    <row r="401" spans="1:29" x14ac:dyDescent="0.25">
      <c r="A401" s="288"/>
      <c r="B401" s="288"/>
      <c r="C401" s="288"/>
      <c r="D401" s="288"/>
      <c r="E401" s="288"/>
      <c r="F401" s="288"/>
      <c r="G401" s="288"/>
      <c r="H401" s="288"/>
      <c r="I401" s="288"/>
      <c r="J401" s="288"/>
      <c r="K401" s="288"/>
      <c r="L401" s="288"/>
      <c r="M401" s="288"/>
      <c r="N401" s="288"/>
      <c r="P401" s="288"/>
      <c r="Q401" s="288"/>
      <c r="R401" s="288"/>
      <c r="S401" s="288"/>
      <c r="T401" s="288"/>
      <c r="U401" s="288"/>
      <c r="V401" s="288"/>
      <c r="W401" s="288"/>
      <c r="X401" s="288"/>
      <c r="Y401" s="288"/>
      <c r="Z401" s="288"/>
      <c r="AA401" s="288"/>
      <c r="AB401" s="288"/>
      <c r="AC401" s="288"/>
    </row>
    <row r="402" spans="1:29" x14ac:dyDescent="0.25">
      <c r="A402" s="288"/>
      <c r="B402" s="288"/>
      <c r="C402" s="288"/>
      <c r="D402" s="288"/>
      <c r="E402" s="288"/>
      <c r="F402" s="288"/>
      <c r="G402" s="288"/>
      <c r="H402" s="288"/>
      <c r="I402" s="288"/>
      <c r="J402" s="288"/>
      <c r="K402" s="288"/>
      <c r="L402" s="288"/>
      <c r="M402" s="288"/>
      <c r="N402" s="288"/>
      <c r="P402" s="288"/>
      <c r="Q402" s="288"/>
      <c r="R402" s="288"/>
      <c r="S402" s="288"/>
      <c r="T402" s="288"/>
      <c r="U402" s="288"/>
      <c r="V402" s="288"/>
      <c r="W402" s="288"/>
      <c r="X402" s="288"/>
      <c r="Y402" s="288"/>
      <c r="Z402" s="288"/>
      <c r="AA402" s="288"/>
      <c r="AB402" s="288"/>
      <c r="AC402" s="288"/>
    </row>
    <row r="403" spans="1:29" x14ac:dyDescent="0.25">
      <c r="A403" s="288"/>
      <c r="B403" s="288"/>
      <c r="C403" s="288"/>
      <c r="D403" s="288"/>
      <c r="E403" s="288"/>
      <c r="F403" s="288"/>
      <c r="G403" s="288"/>
      <c r="H403" s="288"/>
      <c r="I403" s="288"/>
      <c r="J403" s="288"/>
      <c r="K403" s="288"/>
      <c r="L403" s="288"/>
      <c r="M403" s="288"/>
      <c r="N403" s="288"/>
      <c r="P403" s="288"/>
      <c r="Q403" s="288"/>
      <c r="R403" s="288"/>
      <c r="S403" s="288"/>
      <c r="T403" s="288"/>
      <c r="U403" s="288"/>
      <c r="V403" s="288"/>
      <c r="W403" s="288"/>
      <c r="X403" s="288"/>
      <c r="Y403" s="288"/>
      <c r="Z403" s="288"/>
      <c r="AA403" s="288"/>
      <c r="AB403" s="288"/>
      <c r="AC403" s="288"/>
    </row>
    <row r="404" spans="1:29" x14ac:dyDescent="0.25">
      <c r="A404" s="288"/>
      <c r="B404" s="288"/>
      <c r="C404" s="288"/>
      <c r="D404" s="288"/>
      <c r="E404" s="288"/>
      <c r="F404" s="288"/>
      <c r="G404" s="288"/>
      <c r="H404" s="288"/>
      <c r="I404" s="288"/>
      <c r="J404" s="288"/>
      <c r="K404" s="288"/>
      <c r="L404" s="288"/>
      <c r="M404" s="288"/>
      <c r="N404" s="288"/>
      <c r="P404" s="288"/>
      <c r="Q404" s="288"/>
      <c r="R404" s="288"/>
      <c r="S404" s="288"/>
      <c r="T404" s="288"/>
      <c r="U404" s="288"/>
      <c r="V404" s="288"/>
      <c r="W404" s="288"/>
      <c r="X404" s="288"/>
      <c r="Y404" s="288"/>
      <c r="Z404" s="288"/>
      <c r="AA404" s="288"/>
      <c r="AB404" s="288"/>
      <c r="AC404" s="288"/>
    </row>
    <row r="405" spans="1:29" x14ac:dyDescent="0.25">
      <c r="A405" s="288"/>
      <c r="B405" s="288"/>
      <c r="C405" s="288"/>
      <c r="D405" s="288"/>
      <c r="E405" s="288"/>
      <c r="F405" s="288"/>
      <c r="G405" s="288"/>
      <c r="H405" s="288"/>
      <c r="I405" s="288"/>
      <c r="J405" s="288"/>
      <c r="K405" s="288"/>
      <c r="L405" s="288"/>
      <c r="M405" s="288"/>
      <c r="N405" s="288"/>
      <c r="P405" s="288"/>
      <c r="Q405" s="288"/>
      <c r="R405" s="288"/>
      <c r="S405" s="288"/>
      <c r="T405" s="288"/>
      <c r="U405" s="288"/>
      <c r="V405" s="288"/>
      <c r="W405" s="288"/>
      <c r="X405" s="288"/>
      <c r="Y405" s="288"/>
      <c r="Z405" s="288"/>
      <c r="AA405" s="288"/>
      <c r="AB405" s="288"/>
      <c r="AC405" s="288"/>
    </row>
    <row r="406" spans="1:29" x14ac:dyDescent="0.25">
      <c r="A406" s="288"/>
      <c r="B406" s="288"/>
      <c r="C406" s="288"/>
      <c r="D406" s="288"/>
      <c r="E406" s="288"/>
      <c r="F406" s="288"/>
      <c r="G406" s="288"/>
      <c r="H406" s="288"/>
      <c r="I406" s="288"/>
      <c r="J406" s="288"/>
      <c r="K406" s="288"/>
      <c r="L406" s="288"/>
      <c r="M406" s="288"/>
      <c r="N406" s="288"/>
      <c r="P406" s="288"/>
      <c r="Q406" s="288"/>
      <c r="R406" s="288"/>
      <c r="S406" s="288"/>
      <c r="T406" s="288"/>
      <c r="U406" s="288"/>
      <c r="V406" s="288"/>
      <c r="W406" s="288"/>
      <c r="X406" s="288"/>
      <c r="Y406" s="288"/>
      <c r="Z406" s="288"/>
      <c r="AA406" s="288"/>
      <c r="AB406" s="288"/>
      <c r="AC406" s="288"/>
    </row>
    <row r="407" spans="1:29" x14ac:dyDescent="0.25">
      <c r="A407" s="288"/>
      <c r="B407" s="288"/>
      <c r="C407" s="288"/>
      <c r="D407" s="288"/>
      <c r="E407" s="288"/>
      <c r="F407" s="288"/>
      <c r="G407" s="288"/>
      <c r="H407" s="288"/>
      <c r="I407" s="288"/>
      <c r="J407" s="288"/>
      <c r="K407" s="288"/>
      <c r="L407" s="288"/>
      <c r="M407" s="288"/>
      <c r="N407" s="288"/>
      <c r="P407" s="288"/>
      <c r="Q407" s="288"/>
      <c r="R407" s="288"/>
      <c r="S407" s="288"/>
      <c r="T407" s="288"/>
      <c r="U407" s="288"/>
      <c r="V407" s="288"/>
      <c r="W407" s="288"/>
      <c r="X407" s="288"/>
      <c r="Y407" s="288"/>
      <c r="Z407" s="288"/>
      <c r="AA407" s="288"/>
      <c r="AB407" s="288"/>
      <c r="AC407" s="288"/>
    </row>
    <row r="408" spans="1:29" x14ac:dyDescent="0.25">
      <c r="A408" s="288"/>
      <c r="B408" s="288"/>
      <c r="C408" s="288"/>
      <c r="D408" s="288"/>
      <c r="E408" s="288"/>
      <c r="F408" s="288"/>
      <c r="G408" s="288"/>
      <c r="H408" s="288"/>
      <c r="I408" s="288"/>
      <c r="J408" s="288"/>
      <c r="K408" s="288"/>
      <c r="L408" s="288"/>
      <c r="M408" s="288"/>
      <c r="N408" s="288"/>
      <c r="P408" s="288"/>
      <c r="Q408" s="288"/>
      <c r="R408" s="288"/>
      <c r="S408" s="288"/>
      <c r="T408" s="288"/>
      <c r="U408" s="288"/>
      <c r="V408" s="288"/>
      <c r="W408" s="288"/>
      <c r="X408" s="288"/>
      <c r="Y408" s="288"/>
      <c r="Z408" s="288"/>
      <c r="AA408" s="288"/>
      <c r="AB408" s="288"/>
      <c r="AC408" s="288"/>
    </row>
    <row r="409" spans="1:29" x14ac:dyDescent="0.25">
      <c r="A409" s="288"/>
      <c r="B409" s="288"/>
      <c r="C409" s="288"/>
      <c r="D409" s="288"/>
      <c r="E409" s="288"/>
      <c r="F409" s="288"/>
      <c r="G409" s="288"/>
      <c r="H409" s="288"/>
      <c r="I409" s="288"/>
      <c r="J409" s="288"/>
      <c r="K409" s="288"/>
      <c r="L409" s="288"/>
      <c r="M409" s="288"/>
      <c r="N409" s="288"/>
      <c r="P409" s="288"/>
      <c r="Q409" s="288"/>
      <c r="R409" s="288"/>
      <c r="S409" s="288"/>
      <c r="T409" s="288"/>
      <c r="U409" s="288"/>
      <c r="V409" s="288"/>
      <c r="W409" s="288"/>
      <c r="X409" s="288"/>
      <c r="Y409" s="288"/>
      <c r="Z409" s="288"/>
      <c r="AA409" s="288"/>
      <c r="AB409" s="288"/>
      <c r="AC409" s="288"/>
    </row>
    <row r="410" spans="1:29" x14ac:dyDescent="0.25">
      <c r="A410" s="288"/>
      <c r="B410" s="288"/>
      <c r="C410" s="288"/>
      <c r="D410" s="288"/>
      <c r="E410" s="288"/>
      <c r="F410" s="288"/>
      <c r="G410" s="288"/>
      <c r="H410" s="288"/>
      <c r="I410" s="288"/>
      <c r="J410" s="288"/>
      <c r="K410" s="288"/>
      <c r="L410" s="288"/>
      <c r="M410" s="288"/>
      <c r="N410" s="288"/>
      <c r="P410" s="288"/>
      <c r="Q410" s="288"/>
      <c r="R410" s="288"/>
      <c r="S410" s="288"/>
      <c r="T410" s="288"/>
      <c r="U410" s="288"/>
      <c r="V410" s="288"/>
      <c r="W410" s="288"/>
      <c r="X410" s="288"/>
      <c r="Y410" s="288"/>
      <c r="Z410" s="288"/>
      <c r="AA410" s="288"/>
      <c r="AB410" s="288"/>
      <c r="AC410" s="288"/>
    </row>
    <row r="411" spans="1:29" x14ac:dyDescent="0.25">
      <c r="A411" s="288"/>
      <c r="B411" s="288"/>
      <c r="C411" s="288"/>
      <c r="D411" s="288"/>
      <c r="E411" s="288"/>
      <c r="F411" s="288"/>
      <c r="G411" s="288"/>
      <c r="H411" s="288"/>
      <c r="I411" s="288"/>
      <c r="J411" s="288"/>
      <c r="K411" s="288"/>
      <c r="L411" s="288"/>
      <c r="M411" s="288"/>
      <c r="N411" s="288"/>
      <c r="P411" s="288"/>
      <c r="Q411" s="288"/>
      <c r="R411" s="288"/>
      <c r="S411" s="288"/>
      <c r="T411" s="288"/>
      <c r="U411" s="288"/>
      <c r="V411" s="288"/>
      <c r="W411" s="288"/>
      <c r="X411" s="288"/>
      <c r="Y411" s="288"/>
      <c r="Z411" s="288"/>
      <c r="AA411" s="288"/>
      <c r="AB411" s="288"/>
      <c r="AC411" s="288"/>
    </row>
    <row r="412" spans="1:29" x14ac:dyDescent="0.25">
      <c r="A412" s="288"/>
      <c r="B412" s="288"/>
      <c r="C412" s="288"/>
      <c r="D412" s="288"/>
      <c r="E412" s="288"/>
      <c r="F412" s="288"/>
      <c r="G412" s="288"/>
      <c r="H412" s="288"/>
      <c r="I412" s="288"/>
      <c r="J412" s="288"/>
      <c r="K412" s="288"/>
      <c r="L412" s="288"/>
      <c r="M412" s="288"/>
      <c r="N412" s="288"/>
      <c r="P412" s="288"/>
      <c r="Q412" s="288"/>
      <c r="R412" s="288"/>
      <c r="S412" s="288"/>
      <c r="T412" s="288"/>
      <c r="U412" s="288"/>
      <c r="V412" s="288"/>
      <c r="W412" s="288"/>
      <c r="X412" s="288"/>
      <c r="Y412" s="288"/>
      <c r="Z412" s="288"/>
      <c r="AA412" s="288"/>
      <c r="AB412" s="288"/>
      <c r="AC412" s="288"/>
    </row>
    <row r="413" spans="1:29" x14ac:dyDescent="0.25">
      <c r="A413" s="288"/>
      <c r="B413" s="288"/>
      <c r="C413" s="288"/>
      <c r="D413" s="288"/>
      <c r="E413" s="288"/>
      <c r="F413" s="288"/>
      <c r="G413" s="288"/>
      <c r="H413" s="288"/>
      <c r="I413" s="288"/>
      <c r="J413" s="288"/>
      <c r="K413" s="288"/>
      <c r="L413" s="288"/>
      <c r="M413" s="288"/>
      <c r="N413" s="288"/>
      <c r="P413" s="288"/>
      <c r="Q413" s="288"/>
      <c r="R413" s="288"/>
      <c r="S413" s="288"/>
      <c r="T413" s="288"/>
      <c r="U413" s="288"/>
      <c r="V413" s="288"/>
      <c r="W413" s="288"/>
      <c r="X413" s="288"/>
      <c r="Y413" s="288"/>
      <c r="Z413" s="288"/>
      <c r="AA413" s="288"/>
      <c r="AB413" s="288"/>
      <c r="AC413" s="288"/>
    </row>
    <row r="414" spans="1:29" x14ac:dyDescent="0.25">
      <c r="A414" s="288"/>
      <c r="B414" s="288"/>
      <c r="C414" s="288"/>
      <c r="D414" s="288"/>
      <c r="E414" s="288"/>
      <c r="F414" s="288"/>
      <c r="G414" s="288"/>
      <c r="H414" s="288"/>
      <c r="I414" s="288"/>
      <c r="J414" s="288"/>
      <c r="K414" s="288"/>
      <c r="L414" s="288"/>
      <c r="M414" s="288"/>
      <c r="N414" s="288"/>
      <c r="P414" s="288"/>
      <c r="Q414" s="288"/>
      <c r="R414" s="288"/>
      <c r="S414" s="288"/>
      <c r="T414" s="288"/>
      <c r="U414" s="288"/>
      <c r="V414" s="288"/>
      <c r="W414" s="288"/>
      <c r="X414" s="288"/>
      <c r="Y414" s="288"/>
      <c r="Z414" s="288"/>
      <c r="AA414" s="288"/>
      <c r="AB414" s="288"/>
      <c r="AC414" s="288"/>
    </row>
    <row r="415" spans="1:29" x14ac:dyDescent="0.25">
      <c r="A415" s="288"/>
      <c r="B415" s="288"/>
      <c r="C415" s="288"/>
      <c r="D415" s="288"/>
      <c r="E415" s="288"/>
      <c r="F415" s="288"/>
      <c r="G415" s="288"/>
      <c r="H415" s="288"/>
      <c r="I415" s="288"/>
      <c r="J415" s="288"/>
      <c r="K415" s="288"/>
      <c r="L415" s="288"/>
      <c r="M415" s="288"/>
      <c r="N415" s="288"/>
      <c r="P415" s="288"/>
      <c r="Q415" s="288"/>
      <c r="R415" s="288"/>
      <c r="S415" s="288"/>
      <c r="T415" s="288"/>
      <c r="U415" s="288"/>
      <c r="V415" s="288"/>
      <c r="W415" s="288"/>
      <c r="X415" s="288"/>
      <c r="Y415" s="288"/>
      <c r="Z415" s="288"/>
      <c r="AA415" s="288"/>
      <c r="AB415" s="288"/>
      <c r="AC415" s="288"/>
    </row>
    <row r="416" spans="1:29" x14ac:dyDescent="0.25">
      <c r="A416" s="288"/>
      <c r="B416" s="288"/>
      <c r="C416" s="288"/>
      <c r="D416" s="288"/>
      <c r="E416" s="288"/>
      <c r="F416" s="288"/>
      <c r="G416" s="288"/>
      <c r="H416" s="288"/>
      <c r="I416" s="288"/>
      <c r="J416" s="288"/>
      <c r="K416" s="288"/>
      <c r="L416" s="288"/>
      <c r="M416" s="288"/>
      <c r="N416" s="288"/>
      <c r="P416" s="288"/>
      <c r="Q416" s="288"/>
      <c r="R416" s="288"/>
      <c r="S416" s="288"/>
      <c r="T416" s="288"/>
      <c r="U416" s="288"/>
      <c r="V416" s="288"/>
      <c r="W416" s="288"/>
      <c r="X416" s="288"/>
      <c r="Y416" s="288"/>
      <c r="Z416" s="288"/>
      <c r="AA416" s="288"/>
      <c r="AB416" s="288"/>
      <c r="AC416" s="288"/>
    </row>
    <row r="417" spans="1:29" x14ac:dyDescent="0.25">
      <c r="A417" s="288"/>
      <c r="B417" s="288"/>
      <c r="C417" s="288"/>
      <c r="D417" s="288"/>
      <c r="E417" s="288"/>
      <c r="F417" s="288"/>
      <c r="G417" s="288"/>
      <c r="H417" s="288"/>
      <c r="I417" s="288"/>
      <c r="J417" s="288"/>
      <c r="K417" s="288"/>
      <c r="L417" s="288"/>
      <c r="M417" s="288"/>
      <c r="N417" s="288"/>
      <c r="P417" s="288"/>
      <c r="Q417" s="288"/>
      <c r="R417" s="288"/>
      <c r="S417" s="288"/>
      <c r="T417" s="288"/>
      <c r="U417" s="288"/>
      <c r="V417" s="288"/>
      <c r="W417" s="288"/>
      <c r="X417" s="288"/>
      <c r="Y417" s="288"/>
      <c r="Z417" s="288"/>
      <c r="AA417" s="288"/>
      <c r="AB417" s="288"/>
      <c r="AC417" s="288"/>
    </row>
    <row r="418" spans="1:29" x14ac:dyDescent="0.25">
      <c r="A418" s="288"/>
      <c r="B418" s="288"/>
      <c r="C418" s="288"/>
      <c r="D418" s="288"/>
      <c r="E418" s="288"/>
      <c r="F418" s="288"/>
      <c r="G418" s="288"/>
      <c r="H418" s="288"/>
      <c r="I418" s="288"/>
      <c r="J418" s="288"/>
      <c r="K418" s="288"/>
      <c r="L418" s="288"/>
      <c r="M418" s="288"/>
      <c r="N418" s="288"/>
      <c r="P418" s="288"/>
      <c r="Q418" s="288"/>
      <c r="R418" s="288"/>
      <c r="S418" s="288"/>
      <c r="T418" s="288"/>
      <c r="U418" s="288"/>
      <c r="V418" s="288"/>
      <c r="W418" s="288"/>
      <c r="X418" s="288"/>
      <c r="Y418" s="288"/>
      <c r="Z418" s="288"/>
      <c r="AA418" s="288"/>
      <c r="AB418" s="288"/>
      <c r="AC418" s="288"/>
    </row>
    <row r="419" spans="1:29" x14ac:dyDescent="0.25">
      <c r="A419" s="288"/>
      <c r="B419" s="288"/>
      <c r="C419" s="288"/>
      <c r="D419" s="288"/>
      <c r="E419" s="288"/>
      <c r="F419" s="288"/>
      <c r="G419" s="288"/>
      <c r="H419" s="288"/>
      <c r="I419" s="288"/>
      <c r="J419" s="288"/>
      <c r="K419" s="288"/>
      <c r="L419" s="288"/>
      <c r="M419" s="288"/>
      <c r="N419" s="288"/>
      <c r="P419" s="288"/>
      <c r="Q419" s="288"/>
      <c r="R419" s="288"/>
      <c r="S419" s="288"/>
      <c r="T419" s="288"/>
      <c r="U419" s="288"/>
      <c r="V419" s="288"/>
      <c r="W419" s="288"/>
      <c r="X419" s="288"/>
      <c r="Y419" s="288"/>
      <c r="Z419" s="288"/>
      <c r="AA419" s="288"/>
      <c r="AB419" s="288"/>
      <c r="AC419" s="288"/>
    </row>
    <row r="420" spans="1:29" x14ac:dyDescent="0.25">
      <c r="A420" s="288"/>
      <c r="B420" s="288"/>
      <c r="C420" s="288"/>
      <c r="D420" s="288"/>
      <c r="E420" s="288"/>
      <c r="F420" s="288"/>
      <c r="G420" s="288"/>
      <c r="H420" s="288"/>
      <c r="I420" s="288"/>
      <c r="J420" s="288"/>
      <c r="K420" s="288"/>
      <c r="L420" s="288"/>
      <c r="M420" s="288"/>
      <c r="N420" s="288"/>
      <c r="P420" s="288"/>
      <c r="Q420" s="288"/>
      <c r="R420" s="288"/>
      <c r="S420" s="288"/>
      <c r="T420" s="288"/>
      <c r="U420" s="288"/>
      <c r="V420" s="288"/>
      <c r="W420" s="288"/>
      <c r="X420" s="288"/>
      <c r="Y420" s="288"/>
      <c r="Z420" s="288"/>
      <c r="AA420" s="288"/>
      <c r="AB420" s="288"/>
      <c r="AC420" s="288"/>
    </row>
    <row r="421" spans="1:29" x14ac:dyDescent="0.25">
      <c r="A421" s="288"/>
      <c r="B421" s="288"/>
      <c r="C421" s="288"/>
      <c r="D421" s="288"/>
      <c r="E421" s="288"/>
      <c r="F421" s="288"/>
      <c r="G421" s="288"/>
      <c r="H421" s="288"/>
      <c r="I421" s="288"/>
      <c r="J421" s="288"/>
      <c r="K421" s="288"/>
      <c r="L421" s="288"/>
      <c r="M421" s="288"/>
      <c r="N421" s="288"/>
      <c r="P421" s="288"/>
      <c r="Q421" s="288"/>
      <c r="R421" s="288"/>
      <c r="S421" s="288"/>
      <c r="T421" s="288"/>
      <c r="U421" s="288"/>
      <c r="V421" s="288"/>
      <c r="W421" s="288"/>
      <c r="X421" s="288"/>
      <c r="Y421" s="288"/>
      <c r="Z421" s="288"/>
      <c r="AA421" s="288"/>
      <c r="AB421" s="288"/>
      <c r="AC421" s="288"/>
    </row>
    <row r="422" spans="1:29" x14ac:dyDescent="0.25">
      <c r="A422" s="288"/>
      <c r="B422" s="288"/>
      <c r="C422" s="288"/>
      <c r="D422" s="288"/>
      <c r="E422" s="288"/>
      <c r="F422" s="288"/>
      <c r="G422" s="288"/>
      <c r="H422" s="288"/>
      <c r="I422" s="288"/>
      <c r="J422" s="288"/>
      <c r="K422" s="288"/>
      <c r="L422" s="288"/>
      <c r="M422" s="288"/>
      <c r="N422" s="288"/>
      <c r="P422" s="288"/>
      <c r="Q422" s="288"/>
      <c r="R422" s="288"/>
      <c r="S422" s="288"/>
      <c r="T422" s="288"/>
      <c r="U422" s="288"/>
      <c r="V422" s="288"/>
      <c r="W422" s="288"/>
      <c r="X422" s="288"/>
      <c r="Y422" s="288"/>
      <c r="Z422" s="288"/>
      <c r="AA422" s="288"/>
      <c r="AB422" s="288"/>
      <c r="AC422" s="288"/>
    </row>
    <row r="423" spans="1:29" x14ac:dyDescent="0.25">
      <c r="A423" s="288"/>
      <c r="B423" s="288"/>
      <c r="C423" s="288"/>
      <c r="D423" s="288"/>
      <c r="E423" s="288"/>
      <c r="F423" s="288"/>
      <c r="G423" s="288"/>
      <c r="H423" s="288"/>
      <c r="I423" s="288"/>
      <c r="J423" s="288"/>
      <c r="K423" s="288"/>
      <c r="L423" s="288"/>
      <c r="M423" s="288"/>
      <c r="N423" s="288"/>
      <c r="P423" s="288"/>
      <c r="Q423" s="288"/>
      <c r="R423" s="288"/>
      <c r="S423" s="288"/>
      <c r="T423" s="288"/>
      <c r="U423" s="288"/>
      <c r="V423" s="288"/>
      <c r="W423" s="288"/>
      <c r="X423" s="288"/>
      <c r="Y423" s="288"/>
      <c r="Z423" s="288"/>
      <c r="AA423" s="288"/>
      <c r="AB423" s="288"/>
      <c r="AC423" s="288"/>
    </row>
    <row r="424" spans="1:29" x14ac:dyDescent="0.25">
      <c r="A424" s="288"/>
      <c r="B424" s="288"/>
      <c r="C424" s="288"/>
      <c r="D424" s="288"/>
      <c r="E424" s="288"/>
      <c r="F424" s="288"/>
      <c r="G424" s="288"/>
      <c r="H424" s="288"/>
      <c r="I424" s="288"/>
      <c r="J424" s="288"/>
      <c r="K424" s="288"/>
      <c r="L424" s="288"/>
      <c r="M424" s="288"/>
      <c r="N424" s="288"/>
      <c r="P424" s="288"/>
      <c r="Q424" s="288"/>
      <c r="R424" s="288"/>
      <c r="S424" s="288"/>
      <c r="T424" s="288"/>
      <c r="U424" s="288"/>
      <c r="V424" s="288"/>
      <c r="W424" s="288"/>
      <c r="X424" s="288"/>
      <c r="Y424" s="288"/>
      <c r="Z424" s="288"/>
      <c r="AA424" s="288"/>
      <c r="AB424" s="288"/>
      <c r="AC424" s="288"/>
    </row>
    <row r="425" spans="1:29" x14ac:dyDescent="0.25">
      <c r="A425" s="288"/>
      <c r="B425" s="288"/>
      <c r="C425" s="288"/>
      <c r="D425" s="288"/>
      <c r="E425" s="288"/>
      <c r="F425" s="288"/>
      <c r="G425" s="288"/>
      <c r="H425" s="288"/>
      <c r="I425" s="288"/>
      <c r="J425" s="288"/>
      <c r="K425" s="288"/>
      <c r="L425" s="288"/>
      <c r="M425" s="288"/>
      <c r="N425" s="288"/>
      <c r="P425" s="288"/>
      <c r="Q425" s="288"/>
      <c r="R425" s="288"/>
      <c r="S425" s="288"/>
      <c r="T425" s="288"/>
      <c r="U425" s="288"/>
      <c r="V425" s="288"/>
      <c r="W425" s="288"/>
      <c r="X425" s="288"/>
      <c r="Y425" s="288"/>
      <c r="Z425" s="288"/>
      <c r="AA425" s="288"/>
      <c r="AB425" s="288"/>
      <c r="AC425" s="288"/>
    </row>
    <row r="426" spans="1:29" x14ac:dyDescent="0.25">
      <c r="A426" s="288"/>
      <c r="B426" s="288"/>
      <c r="C426" s="288"/>
      <c r="D426" s="288"/>
      <c r="E426" s="288"/>
      <c r="F426" s="288"/>
      <c r="G426" s="288"/>
      <c r="H426" s="288"/>
      <c r="I426" s="288"/>
      <c r="J426" s="288"/>
      <c r="K426" s="288"/>
      <c r="L426" s="288"/>
      <c r="M426" s="288"/>
      <c r="N426" s="288"/>
      <c r="P426" s="288"/>
      <c r="Q426" s="288"/>
      <c r="R426" s="288"/>
      <c r="S426" s="288"/>
      <c r="T426" s="288"/>
      <c r="U426" s="288"/>
      <c r="V426" s="288"/>
      <c r="W426" s="288"/>
      <c r="X426" s="288"/>
      <c r="Y426" s="288"/>
      <c r="Z426" s="288"/>
      <c r="AA426" s="288"/>
      <c r="AB426" s="288"/>
      <c r="AC426" s="288"/>
    </row>
    <row r="427" spans="1:29" x14ac:dyDescent="0.25">
      <c r="A427" s="288"/>
      <c r="B427" s="288"/>
      <c r="C427" s="288"/>
      <c r="D427" s="288"/>
      <c r="E427" s="288"/>
      <c r="F427" s="288"/>
      <c r="G427" s="288"/>
      <c r="H427" s="288"/>
      <c r="I427" s="288"/>
      <c r="J427" s="288"/>
      <c r="K427" s="288"/>
      <c r="L427" s="288"/>
      <c r="M427" s="288"/>
      <c r="N427" s="288"/>
      <c r="P427" s="288"/>
      <c r="Q427" s="288"/>
      <c r="R427" s="288"/>
      <c r="S427" s="288"/>
      <c r="T427" s="288"/>
      <c r="U427" s="288"/>
      <c r="V427" s="288"/>
      <c r="W427" s="288"/>
      <c r="X427" s="288"/>
      <c r="Y427" s="288"/>
      <c r="Z427" s="288"/>
      <c r="AA427" s="288"/>
      <c r="AB427" s="288"/>
      <c r="AC427" s="288"/>
    </row>
    <row r="428" spans="1:29" x14ac:dyDescent="0.25">
      <c r="A428" s="288"/>
      <c r="B428" s="288"/>
      <c r="C428" s="288"/>
      <c r="D428" s="288"/>
      <c r="E428" s="288"/>
      <c r="F428" s="288"/>
      <c r="G428" s="288"/>
      <c r="H428" s="288"/>
      <c r="I428" s="288"/>
      <c r="J428" s="288"/>
      <c r="K428" s="288"/>
      <c r="L428" s="288"/>
      <c r="M428" s="288"/>
      <c r="N428" s="288"/>
      <c r="P428" s="288"/>
      <c r="Q428" s="288"/>
      <c r="R428" s="288"/>
      <c r="S428" s="288"/>
      <c r="T428" s="288"/>
      <c r="U428" s="288"/>
      <c r="V428" s="288"/>
      <c r="W428" s="288"/>
      <c r="X428" s="288"/>
      <c r="Y428" s="288"/>
      <c r="Z428" s="288"/>
      <c r="AA428" s="288"/>
      <c r="AB428" s="288"/>
      <c r="AC428" s="288"/>
    </row>
    <row r="429" spans="1:29" x14ac:dyDescent="0.25">
      <c r="A429" s="288"/>
      <c r="B429" s="288"/>
      <c r="C429" s="288"/>
      <c r="D429" s="288"/>
      <c r="E429" s="288"/>
      <c r="F429" s="288"/>
      <c r="G429" s="288"/>
      <c r="H429" s="288"/>
      <c r="I429" s="288"/>
      <c r="J429" s="288"/>
      <c r="K429" s="288"/>
      <c r="L429" s="288"/>
      <c r="M429" s="288"/>
      <c r="N429" s="288"/>
      <c r="P429" s="288"/>
      <c r="Q429" s="288"/>
      <c r="R429" s="288"/>
      <c r="S429" s="288"/>
      <c r="T429" s="288"/>
      <c r="U429" s="288"/>
      <c r="V429" s="288"/>
      <c r="W429" s="288"/>
      <c r="X429" s="288"/>
      <c r="Y429" s="288"/>
      <c r="Z429" s="288"/>
      <c r="AA429" s="288"/>
      <c r="AB429" s="288"/>
      <c r="AC429" s="288"/>
    </row>
    <row r="430" spans="1:29" x14ac:dyDescent="0.25">
      <c r="A430" s="288"/>
      <c r="B430" s="288"/>
      <c r="C430" s="288"/>
      <c r="D430" s="288"/>
      <c r="E430" s="288"/>
      <c r="F430" s="288"/>
      <c r="G430" s="288"/>
      <c r="H430" s="288"/>
      <c r="I430" s="288"/>
      <c r="J430" s="288"/>
      <c r="K430" s="288"/>
      <c r="L430" s="288"/>
      <c r="M430" s="288"/>
      <c r="N430" s="288"/>
      <c r="P430" s="288"/>
      <c r="Q430" s="288"/>
      <c r="R430" s="288"/>
      <c r="S430" s="288"/>
      <c r="T430" s="288"/>
      <c r="U430" s="288"/>
      <c r="V430" s="288"/>
      <c r="W430" s="288"/>
      <c r="X430" s="288"/>
      <c r="Y430" s="288"/>
      <c r="Z430" s="288"/>
      <c r="AA430" s="288"/>
      <c r="AB430" s="288"/>
      <c r="AC430" s="288"/>
    </row>
    <row r="431" spans="1:29" x14ac:dyDescent="0.25">
      <c r="A431" s="288"/>
      <c r="B431" s="288"/>
      <c r="C431" s="288"/>
      <c r="D431" s="288"/>
      <c r="E431" s="288"/>
      <c r="F431" s="288"/>
      <c r="G431" s="288"/>
      <c r="H431" s="288"/>
      <c r="I431" s="288"/>
      <c r="J431" s="288"/>
      <c r="K431" s="288"/>
      <c r="L431" s="288"/>
      <c r="M431" s="288"/>
      <c r="N431" s="288"/>
      <c r="P431" s="288"/>
      <c r="Q431" s="288"/>
      <c r="R431" s="288"/>
      <c r="S431" s="288"/>
      <c r="T431" s="288"/>
      <c r="U431" s="288"/>
      <c r="V431" s="288"/>
      <c r="W431" s="288"/>
      <c r="X431" s="288"/>
      <c r="Y431" s="288"/>
      <c r="Z431" s="288"/>
      <c r="AA431" s="288"/>
      <c r="AB431" s="288"/>
      <c r="AC431" s="288"/>
    </row>
    <row r="432" spans="1:29" x14ac:dyDescent="0.25">
      <c r="A432" s="288"/>
      <c r="B432" s="288"/>
      <c r="C432" s="288"/>
      <c r="D432" s="288"/>
      <c r="E432" s="288"/>
      <c r="F432" s="288"/>
      <c r="G432" s="288"/>
      <c r="H432" s="288"/>
      <c r="I432" s="288"/>
      <c r="J432" s="288"/>
      <c r="K432" s="288"/>
      <c r="L432" s="288"/>
      <c r="M432" s="288"/>
      <c r="N432" s="288"/>
      <c r="P432" s="288"/>
      <c r="Q432" s="288"/>
      <c r="R432" s="288"/>
      <c r="S432" s="288"/>
      <c r="T432" s="288"/>
      <c r="U432" s="288"/>
      <c r="V432" s="288"/>
      <c r="W432" s="288"/>
      <c r="X432" s="288"/>
      <c r="Y432" s="288"/>
      <c r="Z432" s="288"/>
      <c r="AA432" s="288"/>
      <c r="AB432" s="288"/>
      <c r="AC432" s="288"/>
    </row>
    <row r="433" spans="1:29" x14ac:dyDescent="0.25">
      <c r="A433" s="288"/>
      <c r="B433" s="288"/>
      <c r="C433" s="288"/>
      <c r="D433" s="288"/>
      <c r="E433" s="288"/>
      <c r="F433" s="288"/>
      <c r="G433" s="288"/>
      <c r="H433" s="288"/>
      <c r="I433" s="288"/>
      <c r="J433" s="288"/>
      <c r="K433" s="288"/>
      <c r="L433" s="288"/>
      <c r="M433" s="288"/>
      <c r="N433" s="288"/>
      <c r="P433" s="288"/>
      <c r="Q433" s="288"/>
      <c r="R433" s="288"/>
      <c r="S433" s="288"/>
      <c r="T433" s="288"/>
      <c r="U433" s="288"/>
      <c r="V433" s="288"/>
      <c r="W433" s="288"/>
      <c r="X433" s="288"/>
      <c r="Y433" s="288"/>
      <c r="Z433" s="288"/>
      <c r="AA433" s="288"/>
      <c r="AB433" s="288"/>
      <c r="AC433" s="288"/>
    </row>
    <row r="434" spans="1:29" x14ac:dyDescent="0.25">
      <c r="A434" s="288"/>
      <c r="B434" s="288"/>
      <c r="C434" s="288"/>
      <c r="D434" s="288"/>
      <c r="E434" s="288"/>
      <c r="F434" s="288"/>
      <c r="G434" s="288"/>
      <c r="H434" s="288"/>
      <c r="I434" s="288"/>
      <c r="J434" s="288"/>
      <c r="K434" s="288"/>
      <c r="L434" s="288"/>
      <c r="M434" s="288"/>
      <c r="N434" s="288"/>
      <c r="P434" s="288"/>
      <c r="Q434" s="288"/>
      <c r="R434" s="288"/>
      <c r="S434" s="288"/>
      <c r="T434" s="288"/>
      <c r="U434" s="288"/>
      <c r="V434" s="288"/>
      <c r="W434" s="288"/>
      <c r="X434" s="288"/>
      <c r="Y434" s="288"/>
      <c r="Z434" s="288"/>
      <c r="AA434" s="288"/>
      <c r="AB434" s="288"/>
      <c r="AC434" s="288"/>
    </row>
    <row r="435" spans="1:29" x14ac:dyDescent="0.25">
      <c r="A435" s="288"/>
      <c r="B435" s="288"/>
      <c r="C435" s="288"/>
      <c r="D435" s="288"/>
      <c r="E435" s="288"/>
      <c r="F435" s="288"/>
      <c r="G435" s="288"/>
      <c r="H435" s="288"/>
      <c r="I435" s="288"/>
      <c r="J435" s="288"/>
      <c r="K435" s="288"/>
      <c r="L435" s="288"/>
      <c r="M435" s="288"/>
      <c r="N435" s="288"/>
      <c r="P435" s="288"/>
      <c r="Q435" s="288"/>
      <c r="R435" s="288"/>
      <c r="S435" s="288"/>
      <c r="T435" s="288"/>
      <c r="U435" s="288"/>
      <c r="V435" s="288"/>
      <c r="W435" s="288"/>
      <c r="X435" s="288"/>
      <c r="Y435" s="288"/>
      <c r="Z435" s="288"/>
      <c r="AA435" s="288"/>
      <c r="AB435" s="288"/>
      <c r="AC435" s="288"/>
    </row>
    <row r="436" spans="1:29" x14ac:dyDescent="0.25">
      <c r="A436" s="288"/>
      <c r="B436" s="288"/>
      <c r="C436" s="288"/>
      <c r="D436" s="288"/>
      <c r="E436" s="288"/>
      <c r="F436" s="288"/>
      <c r="G436" s="288"/>
      <c r="H436" s="288"/>
      <c r="I436" s="288"/>
      <c r="J436" s="288"/>
      <c r="K436" s="288"/>
      <c r="L436" s="288"/>
      <c r="M436" s="288"/>
      <c r="N436" s="288"/>
      <c r="P436" s="288"/>
      <c r="Q436" s="288"/>
      <c r="R436" s="288"/>
      <c r="S436" s="288"/>
      <c r="T436" s="288"/>
      <c r="U436" s="288"/>
      <c r="V436" s="288"/>
      <c r="W436" s="288"/>
      <c r="X436" s="288"/>
      <c r="Y436" s="288"/>
      <c r="Z436" s="288"/>
      <c r="AA436" s="288"/>
      <c r="AB436" s="288"/>
      <c r="AC436" s="288"/>
    </row>
    <row r="437" spans="1:29" x14ac:dyDescent="0.25">
      <c r="A437" s="288"/>
      <c r="B437" s="288"/>
      <c r="C437" s="288"/>
      <c r="D437" s="288"/>
      <c r="E437" s="288"/>
      <c r="F437" s="288"/>
      <c r="G437" s="288"/>
      <c r="H437" s="288"/>
      <c r="I437" s="288"/>
      <c r="J437" s="288"/>
      <c r="K437" s="288"/>
      <c r="L437" s="288"/>
      <c r="M437" s="288"/>
      <c r="N437" s="288"/>
      <c r="P437" s="288"/>
      <c r="Q437" s="288"/>
      <c r="R437" s="288"/>
      <c r="S437" s="288"/>
      <c r="T437" s="288"/>
      <c r="U437" s="288"/>
      <c r="V437" s="288"/>
      <c r="W437" s="288"/>
      <c r="X437" s="288"/>
      <c r="Y437" s="288"/>
      <c r="Z437" s="288"/>
      <c r="AA437" s="288"/>
      <c r="AB437" s="288"/>
      <c r="AC437" s="288"/>
    </row>
    <row r="438" spans="1:29" x14ac:dyDescent="0.25">
      <c r="A438" s="288"/>
      <c r="B438" s="288"/>
      <c r="C438" s="288"/>
      <c r="D438" s="288"/>
      <c r="E438" s="288"/>
      <c r="F438" s="288"/>
      <c r="G438" s="288"/>
      <c r="H438" s="288"/>
      <c r="I438" s="288"/>
      <c r="J438" s="288"/>
      <c r="K438" s="288"/>
      <c r="L438" s="288"/>
      <c r="M438" s="288"/>
      <c r="N438" s="288"/>
      <c r="P438" s="288"/>
      <c r="Q438" s="288"/>
      <c r="R438" s="288"/>
      <c r="S438" s="288"/>
      <c r="T438" s="288"/>
      <c r="U438" s="288"/>
      <c r="V438" s="288"/>
      <c r="W438" s="288"/>
      <c r="X438" s="288"/>
      <c r="Y438" s="288"/>
      <c r="Z438" s="288"/>
      <c r="AA438" s="288"/>
      <c r="AB438" s="288"/>
      <c r="AC438" s="288"/>
    </row>
    <row r="439" spans="1:29" x14ac:dyDescent="0.25">
      <c r="A439" s="288"/>
      <c r="B439" s="288"/>
      <c r="C439" s="288"/>
      <c r="D439" s="288"/>
      <c r="E439" s="288"/>
      <c r="F439" s="288"/>
      <c r="G439" s="288"/>
      <c r="H439" s="288"/>
      <c r="I439" s="288"/>
      <c r="J439" s="288"/>
      <c r="K439" s="288"/>
      <c r="L439" s="288"/>
      <c r="M439" s="288"/>
      <c r="N439" s="288"/>
      <c r="P439" s="288"/>
      <c r="Q439" s="288"/>
      <c r="R439" s="288"/>
      <c r="S439" s="288"/>
      <c r="T439" s="288"/>
      <c r="U439" s="288"/>
      <c r="V439" s="288"/>
      <c r="W439" s="288"/>
      <c r="X439" s="288"/>
      <c r="Y439" s="288"/>
      <c r="Z439" s="288"/>
      <c r="AA439" s="288"/>
      <c r="AB439" s="288"/>
      <c r="AC439" s="288"/>
    </row>
    <row r="440" spans="1:29" x14ac:dyDescent="0.25">
      <c r="A440" s="288"/>
      <c r="B440" s="288"/>
      <c r="C440" s="288"/>
      <c r="D440" s="288"/>
      <c r="E440" s="288"/>
      <c r="F440" s="288"/>
      <c r="G440" s="288"/>
      <c r="H440" s="288"/>
      <c r="I440" s="288"/>
      <c r="J440" s="288"/>
      <c r="K440" s="288"/>
      <c r="L440" s="288"/>
      <c r="M440" s="288"/>
      <c r="N440" s="288"/>
      <c r="P440" s="288"/>
      <c r="Q440" s="288"/>
      <c r="R440" s="288"/>
      <c r="S440" s="288"/>
      <c r="T440" s="288"/>
      <c r="U440" s="288"/>
      <c r="V440" s="288"/>
      <c r="W440" s="288"/>
      <c r="X440" s="288"/>
      <c r="Y440" s="288"/>
      <c r="Z440" s="288"/>
      <c r="AA440" s="288"/>
      <c r="AB440" s="288"/>
      <c r="AC440" s="288"/>
    </row>
    <row r="441" spans="1:29" x14ac:dyDescent="0.25">
      <c r="A441" s="288"/>
      <c r="B441" s="288"/>
      <c r="C441" s="288"/>
      <c r="D441" s="288"/>
      <c r="E441" s="288"/>
      <c r="F441" s="288"/>
      <c r="G441" s="288"/>
      <c r="H441" s="288"/>
      <c r="I441" s="288"/>
      <c r="J441" s="288"/>
      <c r="K441" s="288"/>
      <c r="L441" s="288"/>
      <c r="M441" s="288"/>
      <c r="N441" s="288"/>
      <c r="P441" s="288"/>
      <c r="Q441" s="288"/>
      <c r="R441" s="288"/>
      <c r="S441" s="288"/>
      <c r="T441" s="288"/>
      <c r="U441" s="288"/>
      <c r="V441" s="288"/>
      <c r="W441" s="288"/>
      <c r="X441" s="288"/>
      <c r="Y441" s="288"/>
      <c r="Z441" s="288"/>
      <c r="AA441" s="288"/>
      <c r="AB441" s="288"/>
      <c r="AC441" s="288"/>
    </row>
    <row r="442" spans="1:29" x14ac:dyDescent="0.25">
      <c r="A442" s="288"/>
      <c r="B442" s="288"/>
      <c r="C442" s="288"/>
      <c r="D442" s="288"/>
      <c r="E442" s="288"/>
      <c r="F442" s="288"/>
      <c r="G442" s="288"/>
      <c r="H442" s="288"/>
      <c r="I442" s="288"/>
      <c r="J442" s="288"/>
      <c r="K442" s="288"/>
      <c r="L442" s="288"/>
      <c r="M442" s="288"/>
      <c r="N442" s="288"/>
      <c r="P442" s="288"/>
      <c r="Q442" s="288"/>
      <c r="R442" s="288"/>
      <c r="S442" s="288"/>
      <c r="T442" s="288"/>
      <c r="U442" s="288"/>
      <c r="V442" s="288"/>
      <c r="W442" s="288"/>
      <c r="X442" s="288"/>
      <c r="Y442" s="288"/>
      <c r="Z442" s="288"/>
      <c r="AA442" s="288"/>
      <c r="AB442" s="288"/>
      <c r="AC442" s="288"/>
    </row>
    <row r="443" spans="1:29" x14ac:dyDescent="0.25">
      <c r="A443" s="288"/>
      <c r="B443" s="288"/>
      <c r="C443" s="288"/>
      <c r="D443" s="288"/>
      <c r="E443" s="288"/>
      <c r="F443" s="288"/>
      <c r="G443" s="288"/>
      <c r="H443" s="288"/>
      <c r="I443" s="288"/>
      <c r="J443" s="288"/>
      <c r="K443" s="288"/>
      <c r="L443" s="288"/>
      <c r="M443" s="288"/>
      <c r="N443" s="288"/>
      <c r="P443" s="288"/>
      <c r="Q443" s="288"/>
      <c r="R443" s="288"/>
      <c r="S443" s="288"/>
      <c r="T443" s="288"/>
      <c r="U443" s="288"/>
      <c r="V443" s="288"/>
      <c r="W443" s="288"/>
      <c r="X443" s="288"/>
      <c r="Y443" s="288"/>
      <c r="Z443" s="288"/>
      <c r="AA443" s="288"/>
      <c r="AB443" s="288"/>
      <c r="AC443" s="288"/>
    </row>
    <row r="444" spans="1:29" x14ac:dyDescent="0.25">
      <c r="A444" s="288"/>
      <c r="B444" s="288"/>
      <c r="C444" s="288"/>
      <c r="D444" s="288"/>
      <c r="E444" s="288"/>
      <c r="F444" s="288"/>
      <c r="G444" s="288"/>
      <c r="H444" s="288"/>
      <c r="I444" s="288"/>
      <c r="J444" s="288"/>
      <c r="K444" s="288"/>
      <c r="L444" s="288"/>
      <c r="M444" s="288"/>
      <c r="N444" s="288"/>
      <c r="P444" s="288"/>
      <c r="Q444" s="288"/>
      <c r="R444" s="288"/>
      <c r="S444" s="288"/>
      <c r="T444" s="288"/>
      <c r="U444" s="288"/>
      <c r="V444" s="288"/>
      <c r="W444" s="288"/>
      <c r="X444" s="288"/>
      <c r="Y444" s="288"/>
      <c r="Z444" s="288"/>
      <c r="AA444" s="288"/>
      <c r="AB444" s="288"/>
      <c r="AC444" s="288"/>
    </row>
    <row r="445" spans="1:29" x14ac:dyDescent="0.25">
      <c r="A445" s="288"/>
      <c r="B445" s="288"/>
      <c r="C445" s="288"/>
      <c r="D445" s="288"/>
      <c r="E445" s="288"/>
      <c r="F445" s="288"/>
      <c r="G445" s="288"/>
      <c r="H445" s="288"/>
      <c r="I445" s="288"/>
      <c r="J445" s="288"/>
      <c r="K445" s="288"/>
      <c r="L445" s="288"/>
      <c r="M445" s="288"/>
      <c r="N445" s="288"/>
      <c r="P445" s="288"/>
      <c r="Q445" s="288"/>
      <c r="R445" s="288"/>
      <c r="S445" s="288"/>
      <c r="T445" s="288"/>
      <c r="U445" s="288"/>
      <c r="V445" s="288"/>
      <c r="W445" s="288"/>
      <c r="X445" s="288"/>
      <c r="Y445" s="288"/>
      <c r="Z445" s="288"/>
      <c r="AA445" s="288"/>
      <c r="AB445" s="288"/>
      <c r="AC445" s="288"/>
    </row>
    <row r="446" spans="1:29" x14ac:dyDescent="0.25">
      <c r="A446" s="288"/>
      <c r="B446" s="288"/>
      <c r="C446" s="288"/>
      <c r="D446" s="288"/>
      <c r="E446" s="288"/>
      <c r="F446" s="288"/>
      <c r="G446" s="288"/>
      <c r="H446" s="288"/>
      <c r="I446" s="288"/>
      <c r="J446" s="288"/>
      <c r="K446" s="288"/>
      <c r="L446" s="288"/>
      <c r="M446" s="288"/>
      <c r="N446" s="288"/>
      <c r="P446" s="288"/>
      <c r="Q446" s="288"/>
      <c r="R446" s="288"/>
      <c r="S446" s="288"/>
      <c r="T446" s="288"/>
      <c r="U446" s="288"/>
      <c r="V446" s="288"/>
      <c r="W446" s="288"/>
      <c r="X446" s="288"/>
      <c r="Y446" s="288"/>
      <c r="Z446" s="288"/>
      <c r="AA446" s="288"/>
      <c r="AB446" s="288"/>
      <c r="AC446" s="288"/>
    </row>
    <row r="447" spans="1:29" x14ac:dyDescent="0.25">
      <c r="A447" s="288"/>
      <c r="B447" s="288"/>
      <c r="C447" s="288"/>
      <c r="D447" s="288"/>
      <c r="E447" s="288"/>
      <c r="F447" s="288"/>
      <c r="G447" s="288"/>
      <c r="H447" s="288"/>
      <c r="I447" s="288"/>
      <c r="J447" s="288"/>
      <c r="K447" s="288"/>
      <c r="L447" s="288"/>
      <c r="M447" s="288"/>
      <c r="N447" s="288"/>
      <c r="P447" s="288"/>
      <c r="Q447" s="288"/>
      <c r="R447" s="288"/>
      <c r="S447" s="288"/>
      <c r="T447" s="288"/>
      <c r="U447" s="288"/>
      <c r="V447" s="288"/>
      <c r="W447" s="288"/>
      <c r="X447" s="288"/>
      <c r="Y447" s="288"/>
      <c r="Z447" s="288"/>
      <c r="AA447" s="288"/>
      <c r="AB447" s="288"/>
      <c r="AC447" s="288"/>
    </row>
    <row r="448" spans="1:29" x14ac:dyDescent="0.25">
      <c r="A448" s="288"/>
      <c r="B448" s="288"/>
      <c r="C448" s="288"/>
      <c r="D448" s="288"/>
      <c r="E448" s="288"/>
      <c r="F448" s="288"/>
      <c r="G448" s="288"/>
      <c r="H448" s="288"/>
      <c r="I448" s="288"/>
      <c r="J448" s="288"/>
      <c r="K448" s="288"/>
      <c r="L448" s="288"/>
      <c r="M448" s="288"/>
      <c r="N448" s="288"/>
      <c r="P448" s="288"/>
      <c r="Q448" s="288"/>
      <c r="R448" s="288"/>
      <c r="S448" s="288"/>
      <c r="T448" s="288"/>
      <c r="U448" s="288"/>
      <c r="V448" s="288"/>
      <c r="W448" s="288"/>
      <c r="X448" s="288"/>
      <c r="Y448" s="288"/>
      <c r="Z448" s="288"/>
      <c r="AA448" s="288"/>
      <c r="AB448" s="288"/>
      <c r="AC448" s="288"/>
    </row>
    <row r="449" spans="1:29" x14ac:dyDescent="0.25">
      <c r="A449" s="288"/>
      <c r="B449" s="288"/>
      <c r="C449" s="288"/>
      <c r="D449" s="288"/>
      <c r="E449" s="288"/>
      <c r="F449" s="288"/>
      <c r="G449" s="288"/>
      <c r="H449" s="288"/>
      <c r="I449" s="288"/>
      <c r="J449" s="288"/>
      <c r="K449" s="288"/>
      <c r="L449" s="288"/>
      <c r="M449" s="288"/>
      <c r="N449" s="288"/>
      <c r="P449" s="288"/>
      <c r="Q449" s="288"/>
      <c r="R449" s="288"/>
      <c r="S449" s="288"/>
      <c r="T449" s="288"/>
      <c r="U449" s="288"/>
      <c r="V449" s="288"/>
      <c r="W449" s="288"/>
      <c r="X449" s="288"/>
      <c r="Y449" s="288"/>
      <c r="Z449" s="288"/>
      <c r="AA449" s="288"/>
      <c r="AB449" s="288"/>
      <c r="AC449" s="288"/>
    </row>
    <row r="450" spans="1:29" x14ac:dyDescent="0.25">
      <c r="A450" s="288"/>
      <c r="B450" s="288"/>
      <c r="C450" s="288"/>
      <c r="D450" s="288"/>
      <c r="E450" s="288"/>
      <c r="F450" s="288"/>
      <c r="G450" s="288"/>
      <c r="H450" s="288"/>
      <c r="I450" s="288"/>
      <c r="J450" s="288"/>
      <c r="K450" s="288"/>
      <c r="L450" s="288"/>
      <c r="M450" s="288"/>
      <c r="N450" s="288"/>
      <c r="P450" s="288"/>
      <c r="Q450" s="288"/>
      <c r="R450" s="288"/>
      <c r="S450" s="288"/>
      <c r="T450" s="288"/>
      <c r="U450" s="288"/>
      <c r="V450" s="288"/>
      <c r="W450" s="288"/>
      <c r="X450" s="288"/>
      <c r="Y450" s="288"/>
      <c r="Z450" s="288"/>
      <c r="AA450" s="288"/>
      <c r="AB450" s="288"/>
      <c r="AC450" s="288"/>
    </row>
    <row r="451" spans="1:29" x14ac:dyDescent="0.25">
      <c r="A451" s="288"/>
      <c r="B451" s="288"/>
      <c r="C451" s="288"/>
      <c r="D451" s="288"/>
      <c r="E451" s="288"/>
      <c r="F451" s="288"/>
      <c r="G451" s="288"/>
      <c r="H451" s="288"/>
      <c r="I451" s="288"/>
      <c r="J451" s="288"/>
      <c r="K451" s="288"/>
      <c r="L451" s="288"/>
      <c r="M451" s="288"/>
      <c r="N451" s="288"/>
      <c r="P451" s="288"/>
      <c r="Q451" s="288"/>
      <c r="R451" s="288"/>
      <c r="S451" s="288"/>
      <c r="T451" s="288"/>
      <c r="U451" s="288"/>
      <c r="V451" s="288"/>
      <c r="W451" s="288"/>
      <c r="X451" s="288"/>
      <c r="Y451" s="288"/>
      <c r="Z451" s="288"/>
      <c r="AA451" s="288"/>
      <c r="AB451" s="288"/>
      <c r="AC451" s="288"/>
    </row>
    <row r="452" spans="1:29" x14ac:dyDescent="0.25">
      <c r="A452" s="288"/>
      <c r="B452" s="288"/>
      <c r="C452" s="288"/>
      <c r="D452" s="288"/>
      <c r="E452" s="288"/>
      <c r="F452" s="288"/>
      <c r="G452" s="288"/>
      <c r="H452" s="288"/>
      <c r="I452" s="288"/>
      <c r="J452" s="288"/>
      <c r="K452" s="288"/>
      <c r="L452" s="288"/>
      <c r="M452" s="288"/>
      <c r="N452" s="288"/>
      <c r="P452" s="288"/>
      <c r="Q452" s="288"/>
      <c r="R452" s="288"/>
      <c r="S452" s="288"/>
      <c r="T452" s="288"/>
      <c r="U452" s="288"/>
      <c r="V452" s="288"/>
      <c r="W452" s="288"/>
      <c r="X452" s="288"/>
      <c r="Y452" s="288"/>
      <c r="Z452" s="288"/>
      <c r="AA452" s="288"/>
      <c r="AB452" s="288"/>
      <c r="AC452" s="288"/>
    </row>
    <row r="453" spans="1:29" x14ac:dyDescent="0.25">
      <c r="A453" s="288"/>
      <c r="B453" s="288"/>
      <c r="C453" s="288"/>
      <c r="D453" s="288"/>
      <c r="E453" s="288"/>
      <c r="F453" s="288"/>
      <c r="G453" s="288"/>
      <c r="H453" s="288"/>
      <c r="I453" s="288"/>
      <c r="J453" s="288"/>
      <c r="K453" s="288"/>
      <c r="L453" s="288"/>
      <c r="M453" s="288"/>
      <c r="N453" s="288"/>
      <c r="P453" s="288"/>
      <c r="Q453" s="288"/>
      <c r="R453" s="288"/>
      <c r="S453" s="288"/>
      <c r="T453" s="288"/>
      <c r="U453" s="288"/>
      <c r="V453" s="288"/>
      <c r="W453" s="288"/>
      <c r="X453" s="288"/>
      <c r="Y453" s="288"/>
      <c r="Z453" s="288"/>
      <c r="AA453" s="288"/>
      <c r="AB453" s="288"/>
      <c r="AC453" s="288"/>
    </row>
    <row r="454" spans="1:29" x14ac:dyDescent="0.25">
      <c r="A454" s="288"/>
      <c r="B454" s="288"/>
      <c r="C454" s="288"/>
      <c r="D454" s="288"/>
      <c r="E454" s="288"/>
      <c r="F454" s="288"/>
      <c r="G454" s="288"/>
      <c r="H454" s="288"/>
      <c r="I454" s="288"/>
      <c r="J454" s="288"/>
      <c r="K454" s="288"/>
      <c r="L454" s="288"/>
      <c r="M454" s="288"/>
      <c r="N454" s="288"/>
      <c r="P454" s="288"/>
      <c r="Q454" s="288"/>
      <c r="R454" s="288"/>
      <c r="S454" s="288"/>
      <c r="T454" s="288"/>
      <c r="U454" s="288"/>
      <c r="V454" s="288"/>
      <c r="W454" s="288"/>
      <c r="X454" s="288"/>
      <c r="Y454" s="288"/>
      <c r="Z454" s="288"/>
      <c r="AA454" s="288"/>
      <c r="AB454" s="288"/>
      <c r="AC454" s="288"/>
    </row>
    <row r="455" spans="1:29" x14ac:dyDescent="0.25">
      <c r="A455" s="288"/>
      <c r="B455" s="288"/>
      <c r="C455" s="288"/>
      <c r="D455" s="288"/>
      <c r="E455" s="288"/>
      <c r="F455" s="288"/>
      <c r="G455" s="288"/>
      <c r="H455" s="288"/>
      <c r="I455" s="288"/>
      <c r="J455" s="288"/>
      <c r="K455" s="288"/>
      <c r="L455" s="288"/>
      <c r="M455" s="288"/>
      <c r="N455" s="288"/>
      <c r="P455" s="288"/>
      <c r="Q455" s="288"/>
      <c r="R455" s="288"/>
      <c r="S455" s="288"/>
      <c r="T455" s="288"/>
      <c r="U455" s="288"/>
      <c r="V455" s="288"/>
      <c r="W455" s="288"/>
      <c r="X455" s="288"/>
      <c r="Y455" s="288"/>
      <c r="Z455" s="288"/>
      <c r="AA455" s="288"/>
      <c r="AB455" s="288"/>
      <c r="AC455" s="288"/>
    </row>
    <row r="456" spans="1:29" x14ac:dyDescent="0.25">
      <c r="A456" s="288"/>
      <c r="B456" s="288"/>
      <c r="C456" s="288"/>
      <c r="D456" s="288"/>
      <c r="E456" s="288"/>
      <c r="F456" s="288"/>
      <c r="G456" s="288"/>
      <c r="H456" s="288"/>
      <c r="I456" s="288"/>
      <c r="J456" s="288"/>
      <c r="K456" s="288"/>
      <c r="L456" s="288"/>
      <c r="M456" s="288"/>
      <c r="N456" s="288"/>
      <c r="P456" s="288"/>
      <c r="Q456" s="288"/>
      <c r="R456" s="288"/>
      <c r="S456" s="288"/>
      <c r="T456" s="288"/>
      <c r="U456" s="288"/>
      <c r="V456" s="288"/>
      <c r="W456" s="288"/>
      <c r="X456" s="288"/>
      <c r="Y456" s="288"/>
      <c r="Z456" s="288"/>
      <c r="AA456" s="288"/>
      <c r="AB456" s="288"/>
      <c r="AC456" s="288"/>
    </row>
    <row r="457" spans="1:29" x14ac:dyDescent="0.25">
      <c r="A457" s="288"/>
      <c r="B457" s="288"/>
      <c r="C457" s="288"/>
      <c r="D457" s="288"/>
      <c r="E457" s="288"/>
      <c r="F457" s="288"/>
      <c r="G457" s="288"/>
      <c r="H457" s="288"/>
      <c r="I457" s="288"/>
      <c r="J457" s="288"/>
      <c r="K457" s="288"/>
      <c r="L457" s="288"/>
      <c r="M457" s="288"/>
      <c r="N457" s="288"/>
      <c r="P457" s="288"/>
      <c r="Q457" s="288"/>
      <c r="R457" s="288"/>
      <c r="S457" s="288"/>
      <c r="T457" s="288"/>
      <c r="U457" s="288"/>
      <c r="V457" s="288"/>
      <c r="W457" s="288"/>
      <c r="X457" s="288"/>
      <c r="Y457" s="288"/>
      <c r="Z457" s="288"/>
      <c r="AA457" s="288"/>
      <c r="AB457" s="288"/>
      <c r="AC457" s="288"/>
    </row>
    <row r="458" spans="1:29" x14ac:dyDescent="0.25">
      <c r="A458" s="288"/>
      <c r="B458" s="288"/>
      <c r="C458" s="288"/>
      <c r="D458" s="288"/>
      <c r="E458" s="288"/>
      <c r="F458" s="288"/>
      <c r="G458" s="288"/>
      <c r="H458" s="288"/>
      <c r="I458" s="288"/>
      <c r="J458" s="288"/>
      <c r="K458" s="288"/>
      <c r="L458" s="288"/>
      <c r="M458" s="288"/>
      <c r="N458" s="288"/>
      <c r="P458" s="288"/>
      <c r="Q458" s="288"/>
      <c r="R458" s="288"/>
      <c r="S458" s="288"/>
      <c r="T458" s="288"/>
      <c r="U458" s="288"/>
      <c r="V458" s="288"/>
      <c r="W458" s="288"/>
      <c r="X458" s="288"/>
      <c r="Y458" s="288"/>
      <c r="Z458" s="288"/>
      <c r="AA458" s="288"/>
      <c r="AB458" s="288"/>
      <c r="AC458" s="288"/>
    </row>
    <row r="459" spans="1:29" x14ac:dyDescent="0.25">
      <c r="A459" s="288"/>
      <c r="B459" s="288"/>
      <c r="C459" s="288"/>
      <c r="D459" s="288"/>
      <c r="E459" s="288"/>
      <c r="F459" s="288"/>
      <c r="G459" s="288"/>
      <c r="H459" s="288"/>
      <c r="I459" s="288"/>
      <c r="J459" s="288"/>
      <c r="K459" s="288"/>
      <c r="L459" s="288"/>
      <c r="M459" s="288"/>
      <c r="N459" s="288"/>
      <c r="P459" s="288"/>
      <c r="Q459" s="288"/>
      <c r="R459" s="288"/>
      <c r="S459" s="288"/>
      <c r="T459" s="288"/>
      <c r="U459" s="288"/>
      <c r="V459" s="288"/>
      <c r="W459" s="288"/>
      <c r="X459" s="288"/>
      <c r="Y459" s="288"/>
      <c r="Z459" s="288"/>
      <c r="AA459" s="288"/>
      <c r="AB459" s="288"/>
      <c r="AC459" s="288"/>
    </row>
    <row r="460" spans="1:29" x14ac:dyDescent="0.25">
      <c r="A460" s="288"/>
      <c r="B460" s="288"/>
      <c r="C460" s="288"/>
      <c r="D460" s="288"/>
      <c r="E460" s="288"/>
      <c r="F460" s="288"/>
      <c r="G460" s="288"/>
      <c r="H460" s="288"/>
      <c r="I460" s="288"/>
      <c r="J460" s="288"/>
      <c r="K460" s="288"/>
      <c r="L460" s="288"/>
      <c r="M460" s="288"/>
      <c r="N460" s="288"/>
      <c r="P460" s="288"/>
      <c r="Q460" s="288"/>
      <c r="R460" s="288"/>
      <c r="S460" s="288"/>
      <c r="T460" s="288"/>
      <c r="U460" s="288"/>
      <c r="V460" s="288"/>
      <c r="W460" s="288"/>
      <c r="X460" s="288"/>
      <c r="Y460" s="288"/>
      <c r="Z460" s="288"/>
      <c r="AA460" s="288"/>
      <c r="AB460" s="288"/>
      <c r="AC460" s="288"/>
    </row>
    <row r="461" spans="1:29" x14ac:dyDescent="0.25">
      <c r="A461" s="288"/>
      <c r="B461" s="288"/>
      <c r="C461" s="288"/>
      <c r="D461" s="288"/>
      <c r="E461" s="288"/>
      <c r="F461" s="288"/>
      <c r="G461" s="288"/>
      <c r="H461" s="288"/>
      <c r="I461" s="288"/>
      <c r="J461" s="288"/>
      <c r="K461" s="288"/>
      <c r="L461" s="288"/>
      <c r="M461" s="288"/>
      <c r="N461" s="288"/>
      <c r="P461" s="288"/>
      <c r="Q461" s="288"/>
      <c r="R461" s="288"/>
      <c r="S461" s="288"/>
      <c r="T461" s="288"/>
      <c r="U461" s="288"/>
      <c r="V461" s="288"/>
      <c r="W461" s="288"/>
      <c r="X461" s="288"/>
      <c r="Y461" s="288"/>
      <c r="Z461" s="288"/>
      <c r="AA461" s="288"/>
      <c r="AB461" s="288"/>
      <c r="AC461" s="288"/>
    </row>
    <row r="462" spans="1:29" x14ac:dyDescent="0.25">
      <c r="A462" s="288"/>
      <c r="B462" s="288"/>
      <c r="C462" s="288"/>
      <c r="D462" s="288"/>
      <c r="E462" s="288"/>
      <c r="F462" s="288"/>
      <c r="G462" s="288"/>
      <c r="H462" s="288"/>
      <c r="I462" s="288"/>
      <c r="J462" s="288"/>
      <c r="K462" s="288"/>
      <c r="L462" s="288"/>
      <c r="M462" s="288"/>
      <c r="N462" s="288"/>
      <c r="P462" s="288"/>
      <c r="Q462" s="288"/>
      <c r="R462" s="288"/>
      <c r="S462" s="288"/>
      <c r="T462" s="288"/>
      <c r="U462" s="288"/>
      <c r="V462" s="288"/>
      <c r="W462" s="288"/>
      <c r="X462" s="288"/>
      <c r="Y462" s="288"/>
      <c r="Z462" s="288"/>
      <c r="AA462" s="288"/>
      <c r="AB462" s="288"/>
      <c r="AC462" s="288"/>
    </row>
    <row r="463" spans="1:29" x14ac:dyDescent="0.25">
      <c r="A463" s="288"/>
      <c r="B463" s="288"/>
      <c r="C463" s="288"/>
      <c r="D463" s="288"/>
      <c r="E463" s="288"/>
      <c r="F463" s="288"/>
      <c r="G463" s="288"/>
      <c r="H463" s="288"/>
      <c r="I463" s="288"/>
      <c r="J463" s="288"/>
      <c r="K463" s="288"/>
      <c r="L463" s="288"/>
      <c r="M463" s="288"/>
      <c r="N463" s="288"/>
      <c r="P463" s="288"/>
      <c r="Q463" s="288"/>
      <c r="R463" s="288"/>
      <c r="S463" s="288"/>
      <c r="T463" s="288"/>
      <c r="U463" s="288"/>
      <c r="V463" s="288"/>
      <c r="W463" s="288"/>
      <c r="X463" s="288"/>
      <c r="Y463" s="288"/>
      <c r="Z463" s="288"/>
      <c r="AA463" s="288"/>
      <c r="AB463" s="288"/>
      <c r="AC463" s="288"/>
    </row>
    <row r="464" spans="1:29" x14ac:dyDescent="0.25">
      <c r="A464" s="288"/>
      <c r="B464" s="288"/>
      <c r="C464" s="288"/>
      <c r="D464" s="288"/>
      <c r="E464" s="288"/>
      <c r="F464" s="288"/>
      <c r="G464" s="288"/>
      <c r="H464" s="288"/>
      <c r="I464" s="288"/>
      <c r="J464" s="288"/>
      <c r="K464" s="288"/>
      <c r="L464" s="288"/>
      <c r="M464" s="288"/>
      <c r="N464" s="288"/>
      <c r="P464" s="288"/>
      <c r="Q464" s="288"/>
      <c r="R464" s="288"/>
      <c r="S464" s="288"/>
      <c r="T464" s="288"/>
      <c r="U464" s="288"/>
      <c r="V464" s="288"/>
      <c r="W464" s="288"/>
      <c r="X464" s="288"/>
      <c r="Y464" s="288"/>
      <c r="Z464" s="288"/>
      <c r="AA464" s="288"/>
      <c r="AB464" s="288"/>
      <c r="AC464" s="288"/>
    </row>
    <row r="465" spans="1:29" x14ac:dyDescent="0.25">
      <c r="A465" s="288"/>
      <c r="B465" s="288"/>
      <c r="C465" s="288"/>
      <c r="D465" s="288"/>
      <c r="E465" s="288"/>
      <c r="F465" s="288"/>
      <c r="G465" s="288"/>
      <c r="H465" s="288"/>
      <c r="I465" s="288"/>
      <c r="J465" s="288"/>
      <c r="K465" s="288"/>
      <c r="L465" s="288"/>
      <c r="M465" s="288"/>
      <c r="N465" s="288"/>
      <c r="P465" s="288"/>
      <c r="Q465" s="288"/>
      <c r="R465" s="288"/>
      <c r="S465" s="288"/>
      <c r="T465" s="288"/>
      <c r="U465" s="288"/>
      <c r="V465" s="288"/>
      <c r="W465" s="288"/>
      <c r="X465" s="288"/>
      <c r="Y465" s="288"/>
      <c r="Z465" s="288"/>
      <c r="AA465" s="288"/>
      <c r="AB465" s="288"/>
      <c r="AC465" s="288"/>
    </row>
    <row r="466" spans="1:29" x14ac:dyDescent="0.25">
      <c r="A466" s="288"/>
      <c r="B466" s="288"/>
      <c r="C466" s="288"/>
      <c r="D466" s="288"/>
      <c r="E466" s="288"/>
      <c r="F466" s="288"/>
      <c r="G466" s="288"/>
      <c r="H466" s="288"/>
      <c r="I466" s="288"/>
      <c r="J466" s="288"/>
      <c r="K466" s="288"/>
      <c r="L466" s="288"/>
      <c r="M466" s="288"/>
      <c r="N466" s="288"/>
      <c r="P466" s="288"/>
      <c r="Q466" s="288"/>
      <c r="R466" s="288"/>
      <c r="S466" s="288"/>
      <c r="T466" s="288"/>
      <c r="U466" s="288"/>
      <c r="V466" s="288"/>
      <c r="W466" s="288"/>
      <c r="X466" s="288"/>
      <c r="Y466" s="288"/>
      <c r="Z466" s="288"/>
      <c r="AA466" s="288"/>
      <c r="AB466" s="288"/>
      <c r="AC466" s="288"/>
    </row>
    <row r="467" spans="1:29" x14ac:dyDescent="0.25">
      <c r="A467" s="288"/>
      <c r="B467" s="288"/>
      <c r="C467" s="288"/>
      <c r="D467" s="288"/>
      <c r="E467" s="288"/>
      <c r="F467" s="288"/>
      <c r="G467" s="288"/>
      <c r="H467" s="288"/>
      <c r="I467" s="288"/>
      <c r="J467" s="288"/>
      <c r="K467" s="288"/>
      <c r="L467" s="288"/>
      <c r="M467" s="288"/>
      <c r="N467" s="288"/>
      <c r="P467" s="288"/>
      <c r="Q467" s="288"/>
      <c r="R467" s="288"/>
      <c r="S467" s="288"/>
      <c r="T467" s="288"/>
      <c r="U467" s="288"/>
      <c r="V467" s="288"/>
      <c r="W467" s="288"/>
      <c r="X467" s="288"/>
      <c r="Y467" s="288"/>
      <c r="Z467" s="288"/>
      <c r="AA467" s="288"/>
      <c r="AB467" s="288"/>
      <c r="AC467" s="288"/>
    </row>
    <row r="468" spans="1:29" x14ac:dyDescent="0.25">
      <c r="A468" s="288"/>
      <c r="B468" s="288"/>
      <c r="C468" s="288"/>
      <c r="D468" s="288"/>
      <c r="E468" s="288"/>
      <c r="F468" s="288"/>
      <c r="G468" s="288"/>
      <c r="H468" s="288"/>
      <c r="I468" s="288"/>
      <c r="J468" s="288"/>
      <c r="K468" s="288"/>
      <c r="L468" s="288"/>
      <c r="M468" s="288"/>
      <c r="N468" s="288"/>
      <c r="P468" s="288"/>
      <c r="Q468" s="288"/>
      <c r="R468" s="288"/>
      <c r="S468" s="288"/>
      <c r="T468" s="288"/>
      <c r="U468" s="288"/>
      <c r="V468" s="288"/>
      <c r="W468" s="288"/>
      <c r="X468" s="288"/>
      <c r="Y468" s="288"/>
      <c r="Z468" s="288"/>
      <c r="AA468" s="288"/>
      <c r="AB468" s="288"/>
      <c r="AC468" s="288"/>
    </row>
    <row r="469" spans="1:29" x14ac:dyDescent="0.25">
      <c r="A469" s="288"/>
      <c r="B469" s="288"/>
      <c r="C469" s="288"/>
      <c r="D469" s="288"/>
      <c r="E469" s="288"/>
      <c r="F469" s="288"/>
      <c r="G469" s="288"/>
      <c r="H469" s="288"/>
      <c r="I469" s="288"/>
      <c r="J469" s="288"/>
      <c r="K469" s="288"/>
      <c r="L469" s="288"/>
      <c r="M469" s="288"/>
      <c r="N469" s="288"/>
      <c r="P469" s="288"/>
      <c r="Q469" s="288"/>
      <c r="R469" s="288"/>
      <c r="S469" s="288"/>
      <c r="T469" s="288"/>
      <c r="U469" s="288"/>
      <c r="V469" s="288"/>
      <c r="W469" s="288"/>
      <c r="X469" s="288"/>
      <c r="Y469" s="288"/>
      <c r="Z469" s="288"/>
      <c r="AA469" s="288"/>
      <c r="AB469" s="288"/>
      <c r="AC469" s="288"/>
    </row>
    <row r="470" spans="1:29" x14ac:dyDescent="0.25">
      <c r="A470" s="288"/>
      <c r="B470" s="288"/>
      <c r="C470" s="288"/>
      <c r="D470" s="288"/>
      <c r="E470" s="288"/>
      <c r="F470" s="288"/>
      <c r="G470" s="288"/>
      <c r="H470" s="288"/>
      <c r="I470" s="288"/>
      <c r="J470" s="288"/>
      <c r="K470" s="288"/>
      <c r="L470" s="288"/>
      <c r="M470" s="288"/>
      <c r="N470" s="288"/>
      <c r="P470" s="288"/>
      <c r="Q470" s="288"/>
      <c r="R470" s="288"/>
      <c r="S470" s="288"/>
      <c r="T470" s="288"/>
      <c r="U470" s="288"/>
      <c r="V470" s="288"/>
      <c r="W470" s="288"/>
      <c r="X470" s="288"/>
      <c r="Y470" s="288"/>
      <c r="Z470" s="288"/>
      <c r="AA470" s="288"/>
      <c r="AB470" s="288"/>
      <c r="AC470" s="288"/>
    </row>
    <row r="471" spans="1:29" x14ac:dyDescent="0.25">
      <c r="A471" s="288"/>
      <c r="B471" s="288"/>
      <c r="C471" s="288"/>
      <c r="D471" s="288"/>
      <c r="E471" s="288"/>
      <c r="F471" s="288"/>
      <c r="G471" s="288"/>
      <c r="H471" s="288"/>
      <c r="I471" s="288"/>
      <c r="J471" s="288"/>
      <c r="K471" s="288"/>
      <c r="L471" s="288"/>
      <c r="M471" s="288"/>
      <c r="N471" s="288"/>
      <c r="P471" s="288"/>
      <c r="Q471" s="288"/>
      <c r="R471" s="288"/>
      <c r="S471" s="288"/>
      <c r="T471" s="288"/>
      <c r="U471" s="288"/>
      <c r="V471" s="288"/>
      <c r="W471" s="288"/>
      <c r="X471" s="288"/>
      <c r="Y471" s="288"/>
      <c r="Z471" s="288"/>
      <c r="AA471" s="288"/>
      <c r="AB471" s="288"/>
      <c r="AC471" s="288"/>
    </row>
    <row r="472" spans="1:29" x14ac:dyDescent="0.25">
      <c r="A472" s="288"/>
      <c r="B472" s="288"/>
      <c r="C472" s="288"/>
      <c r="D472" s="288"/>
      <c r="E472" s="288"/>
      <c r="F472" s="288"/>
      <c r="G472" s="288"/>
      <c r="H472" s="288"/>
      <c r="I472" s="288"/>
      <c r="J472" s="288"/>
      <c r="K472" s="288"/>
      <c r="L472" s="288"/>
      <c r="M472" s="288"/>
      <c r="N472" s="288"/>
      <c r="P472" s="288"/>
      <c r="Q472" s="288"/>
      <c r="R472" s="288"/>
      <c r="S472" s="288"/>
      <c r="T472" s="288"/>
      <c r="U472" s="288"/>
      <c r="V472" s="288"/>
      <c r="W472" s="288"/>
      <c r="X472" s="288"/>
      <c r="Y472" s="288"/>
      <c r="Z472" s="288"/>
      <c r="AA472" s="288"/>
      <c r="AB472" s="288"/>
      <c r="AC472" s="288"/>
    </row>
    <row r="473" spans="1:29" x14ac:dyDescent="0.25">
      <c r="A473" s="288"/>
      <c r="B473" s="288"/>
      <c r="C473" s="288"/>
      <c r="D473" s="288"/>
      <c r="E473" s="288"/>
      <c r="F473" s="288"/>
      <c r="G473" s="288"/>
      <c r="H473" s="288"/>
      <c r="I473" s="288"/>
      <c r="J473" s="288"/>
      <c r="K473" s="288"/>
      <c r="L473" s="288"/>
      <c r="M473" s="288"/>
      <c r="N473" s="288"/>
      <c r="P473" s="288"/>
      <c r="Q473" s="288"/>
      <c r="R473" s="288"/>
      <c r="S473" s="288"/>
      <c r="T473" s="288"/>
      <c r="U473" s="288"/>
      <c r="V473" s="288"/>
      <c r="W473" s="288"/>
      <c r="X473" s="288"/>
      <c r="Y473" s="288"/>
      <c r="Z473" s="288"/>
      <c r="AA473" s="288"/>
      <c r="AB473" s="288"/>
      <c r="AC473" s="288"/>
    </row>
    <row r="474" spans="1:29" x14ac:dyDescent="0.25">
      <c r="A474" s="288"/>
      <c r="B474" s="288"/>
      <c r="C474" s="288"/>
      <c r="D474" s="288"/>
      <c r="E474" s="288"/>
      <c r="F474" s="288"/>
      <c r="G474" s="288"/>
      <c r="H474" s="288"/>
      <c r="I474" s="288"/>
      <c r="J474" s="288"/>
      <c r="K474" s="288"/>
      <c r="L474" s="288"/>
      <c r="M474" s="288"/>
      <c r="N474" s="288"/>
      <c r="P474" s="288"/>
      <c r="Q474" s="288"/>
      <c r="R474" s="288"/>
      <c r="S474" s="288"/>
      <c r="T474" s="288"/>
      <c r="U474" s="288"/>
      <c r="V474" s="288"/>
      <c r="W474" s="288"/>
      <c r="X474" s="288"/>
      <c r="Y474" s="288"/>
      <c r="Z474" s="288"/>
      <c r="AA474" s="288"/>
      <c r="AB474" s="288"/>
      <c r="AC474" s="288"/>
    </row>
    <row r="475" spans="1:29" x14ac:dyDescent="0.25">
      <c r="A475" s="288"/>
      <c r="B475" s="288"/>
      <c r="C475" s="288"/>
      <c r="D475" s="288"/>
      <c r="E475" s="288"/>
      <c r="F475" s="288"/>
      <c r="G475" s="288"/>
      <c r="H475" s="288"/>
      <c r="I475" s="288"/>
      <c r="J475" s="288"/>
      <c r="K475" s="288"/>
      <c r="L475" s="288"/>
      <c r="M475" s="288"/>
      <c r="N475" s="288"/>
      <c r="P475" s="288"/>
      <c r="Q475" s="288"/>
      <c r="R475" s="288"/>
      <c r="S475" s="288"/>
      <c r="T475" s="288"/>
      <c r="U475" s="288"/>
      <c r="V475" s="288"/>
      <c r="W475" s="288"/>
      <c r="X475" s="288"/>
      <c r="Y475" s="288"/>
      <c r="Z475" s="288"/>
      <c r="AA475" s="288"/>
      <c r="AB475" s="288"/>
      <c r="AC475" s="288"/>
    </row>
    <row r="476" spans="1:29" x14ac:dyDescent="0.25">
      <c r="A476" s="288"/>
      <c r="B476" s="288"/>
      <c r="C476" s="288"/>
      <c r="D476" s="288"/>
      <c r="E476" s="288"/>
      <c r="F476" s="288"/>
      <c r="G476" s="288"/>
      <c r="H476" s="288"/>
      <c r="I476" s="288"/>
      <c r="J476" s="288"/>
      <c r="K476" s="288"/>
      <c r="L476" s="288"/>
      <c r="M476" s="288"/>
      <c r="N476" s="288"/>
      <c r="P476" s="288"/>
      <c r="Q476" s="288"/>
      <c r="R476" s="288"/>
      <c r="S476" s="288"/>
      <c r="T476" s="288"/>
      <c r="U476" s="288"/>
      <c r="V476" s="288"/>
      <c r="W476" s="288"/>
      <c r="X476" s="288"/>
      <c r="Y476" s="288"/>
      <c r="Z476" s="288"/>
      <c r="AA476" s="288"/>
      <c r="AB476" s="288"/>
      <c r="AC476" s="288"/>
    </row>
    <row r="477" spans="1:29" x14ac:dyDescent="0.25">
      <c r="A477" s="288"/>
      <c r="B477" s="288"/>
      <c r="C477" s="288"/>
      <c r="D477" s="288"/>
      <c r="E477" s="288"/>
      <c r="F477" s="288"/>
      <c r="G477" s="288"/>
      <c r="H477" s="288"/>
      <c r="I477" s="288"/>
      <c r="J477" s="288"/>
      <c r="K477" s="288"/>
      <c r="L477" s="288"/>
      <c r="M477" s="288"/>
      <c r="N477" s="288"/>
      <c r="P477" s="288"/>
      <c r="Q477" s="288"/>
      <c r="R477" s="288"/>
      <c r="S477" s="288"/>
      <c r="T477" s="288"/>
      <c r="U477" s="288"/>
      <c r="V477" s="288"/>
      <c r="W477" s="288"/>
      <c r="X477" s="288"/>
      <c r="Y477" s="288"/>
      <c r="Z477" s="288"/>
      <c r="AA477" s="288"/>
      <c r="AB477" s="288"/>
      <c r="AC477" s="288"/>
    </row>
    <row r="478" spans="1:29" x14ac:dyDescent="0.25">
      <c r="A478" s="288"/>
      <c r="B478" s="288"/>
      <c r="C478" s="288"/>
      <c r="D478" s="288"/>
      <c r="E478" s="288"/>
      <c r="F478" s="288"/>
      <c r="G478" s="288"/>
      <c r="H478" s="288"/>
      <c r="I478" s="288"/>
      <c r="J478" s="288"/>
      <c r="K478" s="288"/>
      <c r="L478" s="288"/>
      <c r="M478" s="288"/>
      <c r="N478" s="288"/>
      <c r="P478" s="288"/>
      <c r="Q478" s="288"/>
      <c r="R478" s="288"/>
      <c r="S478" s="288"/>
      <c r="T478" s="288"/>
      <c r="U478" s="288"/>
      <c r="V478" s="288"/>
      <c r="W478" s="288"/>
      <c r="X478" s="288"/>
      <c r="Y478" s="288"/>
      <c r="Z478" s="288"/>
      <c r="AA478" s="288"/>
      <c r="AB478" s="288"/>
      <c r="AC478" s="288"/>
    </row>
    <row r="479" spans="1:29" x14ac:dyDescent="0.25">
      <c r="A479" s="288"/>
      <c r="B479" s="288"/>
      <c r="C479" s="288"/>
      <c r="D479" s="288"/>
      <c r="E479" s="288"/>
      <c r="F479" s="288"/>
      <c r="G479" s="288"/>
      <c r="H479" s="288"/>
      <c r="I479" s="288"/>
      <c r="J479" s="288"/>
      <c r="K479" s="288"/>
      <c r="L479" s="288"/>
      <c r="M479" s="288"/>
      <c r="N479" s="288"/>
      <c r="P479" s="288"/>
      <c r="Q479" s="288"/>
      <c r="R479" s="288"/>
      <c r="S479" s="288"/>
      <c r="T479" s="288"/>
      <c r="U479" s="288"/>
      <c r="V479" s="288"/>
      <c r="W479" s="288"/>
      <c r="X479" s="288"/>
      <c r="Y479" s="288"/>
      <c r="Z479" s="288"/>
      <c r="AA479" s="288"/>
      <c r="AB479" s="288"/>
      <c r="AC479" s="288"/>
    </row>
    <row r="480" spans="1:29" x14ac:dyDescent="0.25">
      <c r="A480" s="288"/>
      <c r="B480" s="288"/>
      <c r="C480" s="288"/>
      <c r="D480" s="288"/>
      <c r="E480" s="288"/>
      <c r="F480" s="288"/>
      <c r="G480" s="288"/>
      <c r="H480" s="288"/>
      <c r="I480" s="288"/>
      <c r="J480" s="288"/>
      <c r="K480" s="288"/>
      <c r="L480" s="288"/>
      <c r="M480" s="288"/>
      <c r="N480" s="288"/>
      <c r="P480" s="288"/>
      <c r="Q480" s="288"/>
      <c r="R480" s="288"/>
      <c r="S480" s="288"/>
      <c r="T480" s="288"/>
      <c r="U480" s="288"/>
      <c r="V480" s="288"/>
      <c r="W480" s="288"/>
      <c r="X480" s="288"/>
      <c r="Y480" s="288"/>
      <c r="Z480" s="288"/>
      <c r="AA480" s="288"/>
      <c r="AB480" s="288"/>
      <c r="AC480" s="288"/>
    </row>
    <row r="481" spans="1:29" x14ac:dyDescent="0.25">
      <c r="A481" s="288"/>
      <c r="B481" s="288"/>
      <c r="C481" s="288"/>
      <c r="D481" s="288"/>
      <c r="E481" s="288"/>
      <c r="F481" s="288"/>
      <c r="G481" s="288"/>
      <c r="H481" s="288"/>
      <c r="I481" s="288"/>
      <c r="J481" s="288"/>
      <c r="K481" s="288"/>
      <c r="L481" s="288"/>
      <c r="M481" s="288"/>
      <c r="N481" s="288"/>
      <c r="P481" s="288"/>
      <c r="Q481" s="288"/>
      <c r="R481" s="288"/>
      <c r="S481" s="288"/>
      <c r="T481" s="288"/>
      <c r="U481" s="288"/>
      <c r="V481" s="288"/>
      <c r="W481" s="288"/>
      <c r="X481" s="288"/>
      <c r="Y481" s="288"/>
      <c r="Z481" s="288"/>
      <c r="AA481" s="288"/>
      <c r="AB481" s="288"/>
      <c r="AC481" s="288"/>
    </row>
    <row r="482" spans="1:29" x14ac:dyDescent="0.25">
      <c r="A482" s="288"/>
      <c r="B482" s="288"/>
      <c r="C482" s="288"/>
      <c r="D482" s="288"/>
      <c r="E482" s="288"/>
      <c r="F482" s="288"/>
      <c r="G482" s="288"/>
      <c r="H482" s="288"/>
      <c r="I482" s="288"/>
      <c r="J482" s="288"/>
      <c r="K482" s="288"/>
      <c r="L482" s="288"/>
      <c r="M482" s="288"/>
      <c r="N482" s="288"/>
      <c r="P482" s="288"/>
      <c r="Q482" s="288"/>
      <c r="R482" s="288"/>
      <c r="S482" s="288"/>
      <c r="T482" s="288"/>
      <c r="U482" s="288"/>
      <c r="V482" s="288"/>
      <c r="W482" s="288"/>
      <c r="X482" s="288"/>
      <c r="Y482" s="288"/>
      <c r="Z482" s="288"/>
      <c r="AA482" s="288"/>
      <c r="AB482" s="288"/>
      <c r="AC482" s="288"/>
    </row>
    <row r="483" spans="1:29" x14ac:dyDescent="0.25">
      <c r="A483" s="288"/>
      <c r="B483" s="288"/>
      <c r="C483" s="288"/>
      <c r="D483" s="288"/>
      <c r="E483" s="288"/>
      <c r="F483" s="288"/>
      <c r="G483" s="288"/>
      <c r="H483" s="288"/>
      <c r="I483" s="288"/>
      <c r="J483" s="288"/>
      <c r="K483" s="288"/>
      <c r="L483" s="288"/>
      <c r="M483" s="288"/>
      <c r="N483" s="288"/>
      <c r="P483" s="288"/>
      <c r="Q483" s="288"/>
      <c r="R483" s="288"/>
      <c r="S483" s="288"/>
      <c r="T483" s="288"/>
      <c r="U483" s="288"/>
      <c r="V483" s="288"/>
      <c r="W483" s="288"/>
      <c r="X483" s="288"/>
      <c r="Y483" s="288"/>
      <c r="Z483" s="288"/>
      <c r="AA483" s="288"/>
      <c r="AB483" s="288"/>
      <c r="AC483" s="288"/>
    </row>
    <row r="484" spans="1:29" x14ac:dyDescent="0.25">
      <c r="A484" s="288"/>
      <c r="B484" s="288"/>
      <c r="C484" s="288"/>
      <c r="D484" s="288"/>
      <c r="E484" s="288"/>
      <c r="F484" s="288"/>
      <c r="G484" s="288"/>
      <c r="H484" s="288"/>
      <c r="I484" s="288"/>
      <c r="J484" s="288"/>
      <c r="K484" s="288"/>
      <c r="L484" s="288"/>
      <c r="M484" s="288"/>
      <c r="N484" s="288"/>
      <c r="P484" s="288"/>
      <c r="Q484" s="288"/>
      <c r="R484" s="288"/>
      <c r="S484" s="288"/>
      <c r="T484" s="288"/>
      <c r="U484" s="288"/>
      <c r="V484" s="288"/>
      <c r="W484" s="288"/>
      <c r="X484" s="288"/>
      <c r="Y484" s="288"/>
      <c r="Z484" s="288"/>
      <c r="AA484" s="288"/>
      <c r="AB484" s="288"/>
      <c r="AC484" s="288"/>
    </row>
    <row r="485" spans="1:29" x14ac:dyDescent="0.25">
      <c r="A485" s="288"/>
      <c r="B485" s="288"/>
      <c r="C485" s="288"/>
      <c r="D485" s="288"/>
      <c r="E485" s="288"/>
      <c r="F485" s="288"/>
      <c r="G485" s="288"/>
      <c r="H485" s="288"/>
      <c r="I485" s="288"/>
      <c r="J485" s="288"/>
      <c r="K485" s="288"/>
      <c r="L485" s="288"/>
      <c r="M485" s="288"/>
      <c r="N485" s="288"/>
      <c r="P485" s="288"/>
      <c r="Q485" s="288"/>
      <c r="R485" s="288"/>
      <c r="S485" s="288"/>
      <c r="T485" s="288"/>
      <c r="U485" s="288"/>
      <c r="V485" s="288"/>
      <c r="W485" s="288"/>
      <c r="X485" s="288"/>
      <c r="Y485" s="288"/>
      <c r="Z485" s="288"/>
      <c r="AA485" s="288"/>
      <c r="AB485" s="288"/>
      <c r="AC485" s="288"/>
    </row>
    <row r="486" spans="1:29" x14ac:dyDescent="0.25">
      <c r="A486" s="288"/>
      <c r="B486" s="288"/>
      <c r="C486" s="288"/>
      <c r="D486" s="288"/>
      <c r="E486" s="288"/>
      <c r="F486" s="288"/>
      <c r="G486" s="288"/>
      <c r="H486" s="288"/>
      <c r="I486" s="288"/>
      <c r="J486" s="288"/>
      <c r="K486" s="288"/>
      <c r="L486" s="288"/>
      <c r="M486" s="288"/>
      <c r="N486" s="288"/>
      <c r="P486" s="288"/>
      <c r="Q486" s="288"/>
      <c r="R486" s="288"/>
      <c r="S486" s="288"/>
      <c r="T486" s="288"/>
      <c r="U486" s="288"/>
      <c r="V486" s="288"/>
      <c r="W486" s="288"/>
      <c r="X486" s="288"/>
      <c r="Y486" s="288"/>
      <c r="Z486" s="288"/>
      <c r="AA486" s="288"/>
      <c r="AB486" s="288"/>
      <c r="AC486" s="288"/>
    </row>
    <row r="487" spans="1:29" x14ac:dyDescent="0.25">
      <c r="A487" s="288"/>
      <c r="B487" s="288"/>
      <c r="C487" s="288"/>
      <c r="D487" s="288"/>
      <c r="E487" s="288"/>
      <c r="F487" s="288"/>
      <c r="G487" s="288"/>
      <c r="H487" s="288"/>
      <c r="I487" s="288"/>
      <c r="J487" s="288"/>
      <c r="K487" s="288"/>
      <c r="L487" s="288"/>
      <c r="M487" s="288"/>
      <c r="N487" s="288"/>
      <c r="P487" s="288"/>
      <c r="Q487" s="288"/>
      <c r="R487" s="288"/>
      <c r="S487" s="288"/>
      <c r="T487" s="288"/>
      <c r="U487" s="288"/>
      <c r="V487" s="288"/>
      <c r="W487" s="288"/>
      <c r="X487" s="288"/>
      <c r="Y487" s="288"/>
      <c r="Z487" s="288"/>
      <c r="AA487" s="288"/>
      <c r="AB487" s="288"/>
      <c r="AC487" s="288"/>
    </row>
    <row r="488" spans="1:29" x14ac:dyDescent="0.25">
      <c r="A488" s="288"/>
      <c r="B488" s="288"/>
      <c r="C488" s="288"/>
      <c r="D488" s="288"/>
      <c r="E488" s="288"/>
      <c r="F488" s="288"/>
      <c r="G488" s="288"/>
      <c r="H488" s="288"/>
      <c r="I488" s="288"/>
      <c r="J488" s="288"/>
      <c r="K488" s="288"/>
      <c r="L488" s="288"/>
      <c r="M488" s="288"/>
      <c r="N488" s="288"/>
      <c r="P488" s="288"/>
      <c r="Q488" s="288"/>
      <c r="R488" s="288"/>
      <c r="S488" s="288"/>
      <c r="T488" s="288"/>
      <c r="U488" s="288"/>
      <c r="V488" s="288"/>
      <c r="W488" s="288"/>
      <c r="X488" s="288"/>
      <c r="Y488" s="288"/>
      <c r="Z488" s="288"/>
      <c r="AA488" s="288"/>
      <c r="AB488" s="288"/>
      <c r="AC488" s="288"/>
    </row>
    <row r="489" spans="1:29" x14ac:dyDescent="0.25">
      <c r="A489" s="288"/>
      <c r="B489" s="288"/>
      <c r="C489" s="288"/>
      <c r="D489" s="288"/>
      <c r="E489" s="288"/>
      <c r="F489" s="288"/>
      <c r="G489" s="288"/>
      <c r="H489" s="288"/>
      <c r="I489" s="288"/>
      <c r="J489" s="288"/>
      <c r="K489" s="288"/>
      <c r="L489" s="288"/>
      <c r="M489" s="288"/>
      <c r="N489" s="288"/>
      <c r="P489" s="288"/>
      <c r="Q489" s="288"/>
      <c r="R489" s="288"/>
      <c r="S489" s="288"/>
      <c r="T489" s="288"/>
      <c r="U489" s="288"/>
      <c r="V489" s="288"/>
      <c r="W489" s="288"/>
      <c r="X489" s="288"/>
      <c r="Y489" s="288"/>
      <c r="Z489" s="288"/>
      <c r="AA489" s="288"/>
      <c r="AB489" s="288"/>
      <c r="AC489" s="288"/>
    </row>
    <row r="490" spans="1:29" x14ac:dyDescent="0.25">
      <c r="A490" s="288"/>
      <c r="B490" s="288"/>
      <c r="C490" s="288"/>
      <c r="D490" s="288"/>
      <c r="E490" s="288"/>
      <c r="F490" s="288"/>
      <c r="G490" s="288"/>
      <c r="H490" s="288"/>
      <c r="I490" s="288"/>
      <c r="J490" s="288"/>
      <c r="K490" s="288"/>
      <c r="L490" s="288"/>
      <c r="M490" s="288"/>
      <c r="N490" s="288"/>
      <c r="P490" s="288"/>
      <c r="Q490" s="288"/>
      <c r="R490" s="288"/>
      <c r="S490" s="288"/>
      <c r="T490" s="288"/>
      <c r="U490" s="288"/>
      <c r="V490" s="288"/>
      <c r="W490" s="288"/>
      <c r="X490" s="288"/>
      <c r="Y490" s="288"/>
      <c r="Z490" s="288"/>
      <c r="AA490" s="288"/>
      <c r="AB490" s="288"/>
      <c r="AC490" s="288"/>
    </row>
    <row r="491" spans="1:29" x14ac:dyDescent="0.25">
      <c r="A491" s="288"/>
      <c r="B491" s="288"/>
      <c r="C491" s="288"/>
      <c r="D491" s="288"/>
      <c r="E491" s="288"/>
      <c r="F491" s="288"/>
      <c r="G491" s="288"/>
      <c r="H491" s="288"/>
      <c r="I491" s="288"/>
      <c r="J491" s="288"/>
      <c r="K491" s="288"/>
      <c r="L491" s="288"/>
      <c r="M491" s="288"/>
      <c r="N491" s="288"/>
      <c r="P491" s="288"/>
      <c r="Q491" s="288"/>
      <c r="R491" s="288"/>
      <c r="S491" s="288"/>
      <c r="T491" s="288"/>
      <c r="U491" s="288"/>
      <c r="V491" s="288"/>
      <c r="W491" s="288"/>
      <c r="X491" s="288"/>
      <c r="Y491" s="288"/>
      <c r="Z491" s="288"/>
      <c r="AA491" s="288"/>
      <c r="AB491" s="288"/>
      <c r="AC491" s="288"/>
    </row>
    <row r="492" spans="1:29" x14ac:dyDescent="0.25">
      <c r="A492" s="288"/>
      <c r="B492" s="288"/>
      <c r="C492" s="288"/>
      <c r="D492" s="288"/>
      <c r="E492" s="288"/>
      <c r="F492" s="288"/>
      <c r="G492" s="288"/>
      <c r="H492" s="288"/>
      <c r="I492" s="288"/>
      <c r="J492" s="288"/>
      <c r="K492" s="288"/>
      <c r="L492" s="288"/>
      <c r="M492" s="288"/>
      <c r="N492" s="288"/>
      <c r="P492" s="288"/>
      <c r="Q492" s="288"/>
      <c r="R492" s="288"/>
      <c r="S492" s="288"/>
      <c r="T492" s="288"/>
      <c r="U492" s="288"/>
      <c r="V492" s="288"/>
      <c r="W492" s="288"/>
      <c r="X492" s="288"/>
      <c r="Y492" s="288"/>
      <c r="Z492" s="288"/>
      <c r="AA492" s="288"/>
      <c r="AB492" s="288"/>
      <c r="AC492" s="288"/>
    </row>
    <row r="493" spans="1:29" x14ac:dyDescent="0.25">
      <c r="A493" s="288"/>
      <c r="B493" s="288"/>
      <c r="C493" s="288"/>
      <c r="D493" s="288"/>
      <c r="E493" s="288"/>
      <c r="F493" s="288"/>
      <c r="G493" s="288"/>
      <c r="H493" s="288"/>
      <c r="I493" s="288"/>
      <c r="J493" s="288"/>
      <c r="K493" s="288"/>
      <c r="L493" s="288"/>
      <c r="M493" s="288"/>
      <c r="N493" s="288"/>
      <c r="P493" s="288"/>
      <c r="Q493" s="288"/>
      <c r="R493" s="288"/>
      <c r="S493" s="288"/>
      <c r="T493" s="288"/>
      <c r="U493" s="288"/>
      <c r="V493" s="288"/>
      <c r="W493" s="288"/>
      <c r="X493" s="288"/>
      <c r="Y493" s="288"/>
      <c r="Z493" s="288"/>
      <c r="AA493" s="288"/>
      <c r="AB493" s="288"/>
      <c r="AC493" s="288"/>
    </row>
    <row r="494" spans="1:29" x14ac:dyDescent="0.25">
      <c r="A494" s="288"/>
      <c r="B494" s="288"/>
      <c r="C494" s="288"/>
      <c r="D494" s="288"/>
      <c r="E494" s="288"/>
      <c r="F494" s="288"/>
      <c r="G494" s="288"/>
      <c r="H494" s="288"/>
      <c r="I494" s="288"/>
      <c r="J494" s="288"/>
      <c r="K494" s="288"/>
      <c r="L494" s="288"/>
      <c r="M494" s="288"/>
      <c r="N494" s="288"/>
      <c r="P494" s="288"/>
      <c r="Q494" s="288"/>
      <c r="R494" s="288"/>
      <c r="S494" s="288"/>
      <c r="T494" s="288"/>
      <c r="U494" s="288"/>
      <c r="V494" s="288"/>
      <c r="W494" s="288"/>
      <c r="X494" s="288"/>
      <c r="Y494" s="288"/>
      <c r="Z494" s="288"/>
      <c r="AA494" s="288"/>
      <c r="AB494" s="288"/>
      <c r="AC494" s="288"/>
    </row>
    <row r="495" spans="1:29" x14ac:dyDescent="0.25">
      <c r="A495" s="288"/>
      <c r="B495" s="288"/>
      <c r="C495" s="288"/>
      <c r="D495" s="288"/>
      <c r="E495" s="288"/>
      <c r="F495" s="288"/>
      <c r="G495" s="288"/>
      <c r="H495" s="288"/>
      <c r="I495" s="288"/>
      <c r="J495" s="288"/>
      <c r="K495" s="288"/>
      <c r="L495" s="288"/>
      <c r="M495" s="288"/>
      <c r="N495" s="288"/>
      <c r="P495" s="288"/>
      <c r="Q495" s="288"/>
      <c r="R495" s="288"/>
      <c r="S495" s="288"/>
      <c r="T495" s="288"/>
      <c r="U495" s="288"/>
      <c r="V495" s="288"/>
      <c r="W495" s="288"/>
      <c r="X495" s="288"/>
      <c r="Y495" s="288"/>
      <c r="Z495" s="288"/>
      <c r="AA495" s="288"/>
      <c r="AB495" s="288"/>
      <c r="AC495" s="288"/>
    </row>
    <row r="496" spans="1:29" x14ac:dyDescent="0.25">
      <c r="A496" s="288"/>
      <c r="B496" s="288"/>
      <c r="C496" s="288"/>
      <c r="D496" s="288"/>
      <c r="E496" s="288"/>
      <c r="F496" s="288"/>
      <c r="G496" s="288"/>
      <c r="H496" s="288"/>
      <c r="I496" s="288"/>
      <c r="J496" s="288"/>
      <c r="K496" s="288"/>
      <c r="L496" s="288"/>
      <c r="M496" s="288"/>
      <c r="N496" s="288"/>
      <c r="P496" s="288"/>
      <c r="Q496" s="288"/>
      <c r="R496" s="288"/>
      <c r="S496" s="288"/>
      <c r="T496" s="288"/>
      <c r="U496" s="288"/>
      <c r="V496" s="288"/>
      <c r="W496" s="288"/>
      <c r="X496" s="288"/>
      <c r="Y496" s="288"/>
      <c r="Z496" s="288"/>
      <c r="AA496" s="288"/>
      <c r="AB496" s="288"/>
      <c r="AC496" s="288"/>
    </row>
    <row r="497" spans="1:29" x14ac:dyDescent="0.25">
      <c r="A497" s="288"/>
      <c r="B497" s="288"/>
      <c r="C497" s="288"/>
      <c r="D497" s="288"/>
      <c r="E497" s="288"/>
      <c r="F497" s="288"/>
      <c r="G497" s="288"/>
      <c r="H497" s="288"/>
      <c r="I497" s="288"/>
      <c r="J497" s="288"/>
      <c r="K497" s="288"/>
      <c r="L497" s="288"/>
      <c r="M497" s="288"/>
      <c r="N497" s="288"/>
      <c r="P497" s="288"/>
      <c r="Q497" s="288"/>
      <c r="R497" s="288"/>
      <c r="S497" s="288"/>
      <c r="T497" s="288"/>
      <c r="U497" s="288"/>
      <c r="V497" s="288"/>
      <c r="W497" s="288"/>
      <c r="X497" s="288"/>
      <c r="Y497" s="288"/>
      <c r="Z497" s="288"/>
      <c r="AA497" s="288"/>
      <c r="AB497" s="288"/>
      <c r="AC497" s="288"/>
    </row>
    <row r="498" spans="1:29" x14ac:dyDescent="0.25">
      <c r="A498" s="288"/>
      <c r="B498" s="288"/>
      <c r="C498" s="288"/>
      <c r="D498" s="288"/>
      <c r="E498" s="288"/>
      <c r="F498" s="288"/>
      <c r="G498" s="288"/>
      <c r="H498" s="288"/>
      <c r="I498" s="288"/>
      <c r="J498" s="288"/>
      <c r="K498" s="288"/>
      <c r="L498" s="288"/>
      <c r="M498" s="288"/>
      <c r="N498" s="288"/>
      <c r="P498" s="288"/>
      <c r="Q498" s="288"/>
      <c r="R498" s="288"/>
      <c r="S498" s="288"/>
      <c r="T498" s="288"/>
      <c r="U498" s="288"/>
      <c r="V498" s="288"/>
      <c r="W498" s="288"/>
      <c r="X498" s="288"/>
      <c r="Y498" s="288"/>
      <c r="Z498" s="288"/>
      <c r="AA498" s="288"/>
      <c r="AB498" s="288"/>
      <c r="AC498" s="288"/>
    </row>
    <row r="499" spans="1:29" x14ac:dyDescent="0.25">
      <c r="A499" s="288"/>
      <c r="B499" s="288"/>
      <c r="C499" s="288"/>
      <c r="D499" s="288"/>
      <c r="E499" s="288"/>
      <c r="F499" s="288"/>
      <c r="G499" s="288"/>
      <c r="H499" s="288"/>
      <c r="I499" s="288"/>
      <c r="J499" s="288"/>
      <c r="K499" s="288"/>
      <c r="L499" s="288"/>
      <c r="M499" s="288"/>
      <c r="N499" s="288"/>
      <c r="P499" s="288"/>
      <c r="Q499" s="288"/>
      <c r="R499" s="288"/>
      <c r="S499" s="288"/>
      <c r="T499" s="288"/>
      <c r="U499" s="288"/>
      <c r="V499" s="288"/>
      <c r="W499" s="288"/>
      <c r="X499" s="288"/>
      <c r="Y499" s="288"/>
      <c r="Z499" s="288"/>
      <c r="AA499" s="288"/>
      <c r="AB499" s="288"/>
      <c r="AC499" s="288"/>
    </row>
    <row r="500" spans="1:29" x14ac:dyDescent="0.25">
      <c r="A500" s="288"/>
      <c r="B500" s="288"/>
      <c r="C500" s="288"/>
      <c r="D500" s="288"/>
      <c r="E500" s="288"/>
      <c r="F500" s="288"/>
      <c r="G500" s="288"/>
      <c r="H500" s="288"/>
      <c r="I500" s="288"/>
      <c r="J500" s="288"/>
      <c r="K500" s="288"/>
      <c r="L500" s="288"/>
      <c r="M500" s="288"/>
      <c r="N500" s="288"/>
      <c r="P500" s="288"/>
      <c r="Q500" s="288"/>
      <c r="R500" s="288"/>
      <c r="S500" s="288"/>
      <c r="T500" s="288"/>
      <c r="U500" s="288"/>
      <c r="V500" s="288"/>
      <c r="W500" s="288"/>
      <c r="X500" s="288"/>
      <c r="Y500" s="288"/>
      <c r="Z500" s="288"/>
      <c r="AA500" s="288"/>
      <c r="AB500" s="288"/>
      <c r="AC500" s="288"/>
    </row>
    <row r="501" spans="1:29" x14ac:dyDescent="0.25">
      <c r="A501" s="288"/>
      <c r="B501" s="288"/>
      <c r="C501" s="288"/>
      <c r="D501" s="288"/>
      <c r="E501" s="288"/>
      <c r="F501" s="288"/>
      <c r="G501" s="288"/>
      <c r="H501" s="288"/>
      <c r="I501" s="288"/>
      <c r="J501" s="288"/>
      <c r="K501" s="288"/>
      <c r="L501" s="288"/>
      <c r="M501" s="288"/>
      <c r="N501" s="288"/>
      <c r="P501" s="288"/>
      <c r="Q501" s="288"/>
      <c r="R501" s="288"/>
      <c r="S501" s="288"/>
      <c r="T501" s="288"/>
      <c r="U501" s="288"/>
      <c r="V501" s="288"/>
      <c r="W501" s="288"/>
      <c r="X501" s="288"/>
      <c r="Y501" s="288"/>
      <c r="Z501" s="288"/>
      <c r="AA501" s="288"/>
      <c r="AB501" s="288"/>
      <c r="AC501" s="288"/>
    </row>
    <row r="502" spans="1:29" x14ac:dyDescent="0.25">
      <c r="A502" s="288"/>
      <c r="B502" s="288"/>
      <c r="C502" s="288"/>
      <c r="D502" s="288"/>
      <c r="E502" s="288"/>
      <c r="F502" s="288"/>
      <c r="G502" s="288"/>
      <c r="H502" s="288"/>
      <c r="I502" s="288"/>
      <c r="J502" s="288"/>
      <c r="K502" s="288"/>
      <c r="L502" s="288"/>
      <c r="M502" s="288"/>
      <c r="N502" s="288"/>
      <c r="P502" s="288"/>
      <c r="Q502" s="288"/>
      <c r="R502" s="288"/>
      <c r="S502" s="288"/>
      <c r="T502" s="288"/>
      <c r="U502" s="288"/>
      <c r="V502" s="288"/>
      <c r="W502" s="288"/>
      <c r="X502" s="288"/>
      <c r="Y502" s="288"/>
      <c r="Z502" s="288"/>
      <c r="AA502" s="288"/>
      <c r="AB502" s="288"/>
      <c r="AC502" s="288"/>
    </row>
    <row r="503" spans="1:29" x14ac:dyDescent="0.25">
      <c r="A503" s="288"/>
      <c r="B503" s="288"/>
      <c r="C503" s="288"/>
      <c r="D503" s="288"/>
      <c r="E503" s="288"/>
      <c r="F503" s="288"/>
      <c r="G503" s="288"/>
      <c r="H503" s="288"/>
      <c r="I503" s="288"/>
      <c r="J503" s="288"/>
      <c r="K503" s="288"/>
      <c r="L503" s="288"/>
      <c r="M503" s="288"/>
      <c r="N503" s="288"/>
      <c r="P503" s="288"/>
      <c r="Q503" s="288"/>
      <c r="R503" s="288"/>
      <c r="S503" s="288"/>
      <c r="T503" s="288"/>
      <c r="U503" s="288"/>
      <c r="V503" s="288"/>
      <c r="W503" s="288"/>
      <c r="X503" s="288"/>
      <c r="Y503" s="288"/>
      <c r="Z503" s="288"/>
      <c r="AA503" s="288"/>
      <c r="AB503" s="288"/>
      <c r="AC503" s="288"/>
    </row>
    <row r="504" spans="1:29" x14ac:dyDescent="0.25">
      <c r="A504" s="288"/>
      <c r="B504" s="288"/>
      <c r="C504" s="288"/>
      <c r="D504" s="288"/>
      <c r="E504" s="288"/>
      <c r="F504" s="288"/>
      <c r="G504" s="288"/>
      <c r="H504" s="288"/>
      <c r="I504" s="288"/>
      <c r="J504" s="288"/>
      <c r="K504" s="288"/>
      <c r="L504" s="288"/>
      <c r="M504" s="288"/>
      <c r="N504" s="288"/>
      <c r="P504" s="288"/>
      <c r="Q504" s="288"/>
      <c r="R504" s="288"/>
      <c r="S504" s="288"/>
      <c r="T504" s="288"/>
      <c r="U504" s="288"/>
      <c r="V504" s="288"/>
      <c r="W504" s="288"/>
      <c r="X504" s="288"/>
      <c r="Y504" s="288"/>
      <c r="Z504" s="288"/>
      <c r="AA504" s="288"/>
      <c r="AB504" s="288"/>
      <c r="AC504" s="288"/>
    </row>
    <row r="505" spans="1:29" x14ac:dyDescent="0.25">
      <c r="A505" s="288"/>
      <c r="B505" s="288"/>
      <c r="C505" s="288"/>
      <c r="D505" s="288"/>
      <c r="E505" s="288"/>
      <c r="F505" s="288"/>
      <c r="G505" s="288"/>
      <c r="H505" s="288"/>
      <c r="I505" s="288"/>
      <c r="J505" s="288"/>
      <c r="K505" s="288"/>
      <c r="L505" s="288"/>
      <c r="M505" s="288"/>
      <c r="N505" s="288"/>
      <c r="P505" s="288"/>
      <c r="Q505" s="288"/>
      <c r="R505" s="288"/>
      <c r="S505" s="288"/>
      <c r="T505" s="288"/>
      <c r="U505" s="288"/>
      <c r="V505" s="288"/>
      <c r="W505" s="288"/>
      <c r="X505" s="288"/>
      <c r="Y505" s="288"/>
      <c r="Z505" s="288"/>
      <c r="AA505" s="288"/>
      <c r="AB505" s="288"/>
      <c r="AC505" s="288"/>
    </row>
    <row r="506" spans="1:29" x14ac:dyDescent="0.25">
      <c r="A506" s="288"/>
      <c r="B506" s="288"/>
      <c r="C506" s="288"/>
      <c r="D506" s="288"/>
      <c r="E506" s="288"/>
      <c r="F506" s="288"/>
      <c r="G506" s="288"/>
      <c r="H506" s="288"/>
      <c r="I506" s="288"/>
      <c r="J506" s="288"/>
      <c r="K506" s="288"/>
      <c r="L506" s="288"/>
      <c r="M506" s="288"/>
      <c r="N506" s="288"/>
      <c r="P506" s="288"/>
      <c r="Q506" s="288"/>
      <c r="R506" s="288"/>
      <c r="S506" s="288"/>
      <c r="T506" s="288"/>
      <c r="U506" s="288"/>
      <c r="V506" s="288"/>
      <c r="W506" s="288"/>
      <c r="X506" s="288"/>
      <c r="Y506" s="288"/>
      <c r="Z506" s="288"/>
      <c r="AA506" s="288"/>
      <c r="AB506" s="288"/>
      <c r="AC506" s="288"/>
    </row>
    <row r="507" spans="1:29" x14ac:dyDescent="0.25">
      <c r="A507" s="288"/>
      <c r="B507" s="288"/>
      <c r="C507" s="288"/>
      <c r="D507" s="288"/>
      <c r="E507" s="288"/>
      <c r="F507" s="288"/>
      <c r="G507" s="288"/>
      <c r="H507" s="288"/>
      <c r="I507" s="288"/>
      <c r="J507" s="288"/>
      <c r="K507" s="288"/>
      <c r="L507" s="288"/>
      <c r="M507" s="288"/>
      <c r="N507" s="288"/>
      <c r="P507" s="288"/>
      <c r="Q507" s="288"/>
      <c r="R507" s="288"/>
      <c r="S507" s="288"/>
      <c r="T507" s="288"/>
      <c r="U507" s="288"/>
      <c r="V507" s="288"/>
      <c r="W507" s="288"/>
      <c r="X507" s="288"/>
      <c r="Y507" s="288"/>
      <c r="Z507" s="288"/>
      <c r="AA507" s="288"/>
      <c r="AB507" s="288"/>
      <c r="AC507" s="288"/>
    </row>
    <row r="508" spans="1:29" x14ac:dyDescent="0.25">
      <c r="A508" s="288"/>
      <c r="B508" s="288"/>
      <c r="C508" s="288"/>
      <c r="D508" s="288"/>
      <c r="E508" s="288"/>
      <c r="F508" s="288"/>
      <c r="G508" s="288"/>
      <c r="H508" s="288"/>
      <c r="I508" s="288"/>
      <c r="J508" s="288"/>
      <c r="K508" s="288"/>
      <c r="L508" s="288"/>
      <c r="M508" s="288"/>
      <c r="N508" s="288"/>
      <c r="P508" s="288"/>
      <c r="Q508" s="288"/>
      <c r="R508" s="288"/>
      <c r="S508" s="288"/>
      <c r="T508" s="288"/>
      <c r="U508" s="288"/>
      <c r="V508" s="288"/>
      <c r="W508" s="288"/>
      <c r="X508" s="288"/>
      <c r="Y508" s="288"/>
      <c r="Z508" s="288"/>
      <c r="AA508" s="288"/>
      <c r="AB508" s="288"/>
      <c r="AC508" s="288"/>
    </row>
    <row r="509" spans="1:29" x14ac:dyDescent="0.25">
      <c r="A509" s="288"/>
      <c r="B509" s="288"/>
      <c r="C509" s="288"/>
      <c r="D509" s="288"/>
      <c r="E509" s="288"/>
      <c r="F509" s="288"/>
      <c r="G509" s="288"/>
      <c r="H509" s="288"/>
      <c r="I509" s="288"/>
      <c r="J509" s="288"/>
      <c r="K509" s="288"/>
      <c r="L509" s="288"/>
      <c r="M509" s="288"/>
      <c r="N509" s="288"/>
      <c r="P509" s="288"/>
      <c r="Q509" s="288"/>
      <c r="R509" s="288"/>
      <c r="S509" s="288"/>
      <c r="T509" s="288"/>
      <c r="U509" s="288"/>
      <c r="V509" s="288"/>
      <c r="W509" s="288"/>
      <c r="X509" s="288"/>
      <c r="Y509" s="288"/>
      <c r="Z509" s="288"/>
      <c r="AA509" s="288"/>
      <c r="AB509" s="288"/>
      <c r="AC509" s="288"/>
    </row>
    <row r="510" spans="1:29" x14ac:dyDescent="0.25">
      <c r="A510" s="288"/>
      <c r="B510" s="288"/>
      <c r="C510" s="288"/>
      <c r="D510" s="288"/>
      <c r="E510" s="288"/>
      <c r="F510" s="288"/>
      <c r="G510" s="288"/>
      <c r="H510" s="288"/>
      <c r="I510" s="288"/>
      <c r="J510" s="288"/>
      <c r="K510" s="288"/>
      <c r="L510" s="288"/>
      <c r="M510" s="288"/>
      <c r="N510" s="288"/>
      <c r="P510" s="288"/>
      <c r="Q510" s="288"/>
      <c r="R510" s="288"/>
      <c r="S510" s="288"/>
      <c r="T510" s="288"/>
      <c r="U510" s="288"/>
      <c r="V510" s="288"/>
      <c r="W510" s="288"/>
      <c r="X510" s="288"/>
      <c r="Y510" s="288"/>
      <c r="Z510" s="288"/>
      <c r="AA510" s="288"/>
      <c r="AB510" s="288"/>
      <c r="AC510" s="288"/>
    </row>
    <row r="511" spans="1:29" x14ac:dyDescent="0.25">
      <c r="A511" s="288"/>
      <c r="B511" s="288"/>
      <c r="C511" s="288"/>
      <c r="D511" s="288"/>
      <c r="E511" s="288"/>
      <c r="F511" s="288"/>
      <c r="G511" s="288"/>
      <c r="H511" s="288"/>
      <c r="I511" s="288"/>
      <c r="J511" s="288"/>
      <c r="K511" s="288"/>
      <c r="L511" s="288"/>
      <c r="M511" s="288"/>
      <c r="N511" s="288"/>
      <c r="P511" s="288"/>
      <c r="Q511" s="288"/>
      <c r="R511" s="288"/>
      <c r="S511" s="288"/>
      <c r="T511" s="288"/>
      <c r="U511" s="288"/>
      <c r="V511" s="288"/>
      <c r="W511" s="288"/>
      <c r="X511" s="288"/>
      <c r="Y511" s="288"/>
      <c r="Z511" s="288"/>
      <c r="AA511" s="288"/>
      <c r="AB511" s="288"/>
      <c r="AC511" s="288"/>
    </row>
    <row r="512" spans="1:29" x14ac:dyDescent="0.25">
      <c r="A512" s="288"/>
      <c r="B512" s="288"/>
      <c r="C512" s="288"/>
      <c r="D512" s="288"/>
      <c r="E512" s="288"/>
      <c r="F512" s="288"/>
      <c r="G512" s="288"/>
      <c r="H512" s="288"/>
      <c r="I512" s="288"/>
      <c r="J512" s="288"/>
      <c r="K512" s="288"/>
      <c r="L512" s="288"/>
      <c r="M512" s="288"/>
      <c r="N512" s="288"/>
      <c r="P512" s="288"/>
      <c r="Q512" s="288"/>
      <c r="R512" s="288"/>
      <c r="S512" s="288"/>
      <c r="T512" s="288"/>
      <c r="U512" s="288"/>
      <c r="V512" s="288"/>
      <c r="W512" s="288"/>
      <c r="X512" s="288"/>
      <c r="Y512" s="288"/>
      <c r="Z512" s="288"/>
      <c r="AA512" s="288"/>
      <c r="AB512" s="288"/>
      <c r="AC512" s="288"/>
    </row>
    <row r="513" spans="1:29" x14ac:dyDescent="0.25">
      <c r="A513" s="288"/>
      <c r="B513" s="288"/>
      <c r="C513" s="288"/>
      <c r="D513" s="288"/>
      <c r="E513" s="288"/>
      <c r="F513" s="288"/>
      <c r="G513" s="288"/>
      <c r="H513" s="288"/>
      <c r="I513" s="288"/>
      <c r="J513" s="288"/>
      <c r="K513" s="288"/>
      <c r="L513" s="288"/>
      <c r="M513" s="288"/>
      <c r="N513" s="288"/>
      <c r="P513" s="288"/>
      <c r="Q513" s="288"/>
      <c r="R513" s="288"/>
      <c r="S513" s="288"/>
      <c r="T513" s="288"/>
      <c r="U513" s="288"/>
      <c r="V513" s="288"/>
      <c r="W513" s="288"/>
      <c r="X513" s="288"/>
      <c r="Y513" s="288"/>
      <c r="Z513" s="288"/>
      <c r="AA513" s="288"/>
      <c r="AB513" s="288"/>
      <c r="AC513" s="288"/>
    </row>
    <row r="514" spans="1:29" x14ac:dyDescent="0.25">
      <c r="A514" s="288"/>
      <c r="B514" s="288"/>
      <c r="C514" s="288"/>
      <c r="D514" s="288"/>
      <c r="E514" s="288"/>
      <c r="F514" s="288"/>
      <c r="G514" s="288"/>
      <c r="H514" s="288"/>
      <c r="I514" s="288"/>
      <c r="J514" s="288"/>
      <c r="K514" s="288"/>
      <c r="L514" s="288"/>
      <c r="M514" s="288"/>
      <c r="N514" s="288"/>
      <c r="P514" s="288"/>
      <c r="Q514" s="288"/>
      <c r="R514" s="288"/>
      <c r="S514" s="288"/>
      <c r="T514" s="288"/>
      <c r="U514" s="288"/>
      <c r="V514" s="288"/>
      <c r="W514" s="288"/>
      <c r="X514" s="288"/>
      <c r="Y514" s="288"/>
      <c r="Z514" s="288"/>
      <c r="AA514" s="288"/>
      <c r="AB514" s="288"/>
      <c r="AC514" s="288"/>
    </row>
    <row r="515" spans="1:29" x14ac:dyDescent="0.25">
      <c r="A515" s="288"/>
      <c r="B515" s="288"/>
      <c r="C515" s="288"/>
      <c r="D515" s="288"/>
      <c r="E515" s="288"/>
      <c r="F515" s="288"/>
      <c r="G515" s="288"/>
      <c r="H515" s="288"/>
      <c r="I515" s="288"/>
      <c r="J515" s="288"/>
      <c r="K515" s="288"/>
      <c r="L515" s="288"/>
      <c r="M515" s="288"/>
      <c r="N515" s="288"/>
      <c r="P515" s="288"/>
      <c r="Q515" s="288"/>
      <c r="R515" s="288"/>
      <c r="S515" s="288"/>
      <c r="T515" s="288"/>
      <c r="U515" s="288"/>
      <c r="V515" s="288"/>
      <c r="W515" s="288"/>
      <c r="X515" s="288"/>
      <c r="Y515" s="288"/>
      <c r="Z515" s="288"/>
      <c r="AA515" s="288"/>
      <c r="AB515" s="288"/>
      <c r="AC515" s="288"/>
    </row>
    <row r="516" spans="1:29" x14ac:dyDescent="0.25">
      <c r="A516" s="288"/>
      <c r="B516" s="288"/>
      <c r="C516" s="288"/>
      <c r="D516" s="288"/>
      <c r="E516" s="288"/>
      <c r="F516" s="288"/>
      <c r="G516" s="288"/>
      <c r="H516" s="288"/>
      <c r="I516" s="288"/>
      <c r="J516" s="288"/>
      <c r="K516" s="288"/>
      <c r="L516" s="288"/>
      <c r="M516" s="288"/>
      <c r="N516" s="288"/>
      <c r="P516" s="288"/>
      <c r="Q516" s="288"/>
      <c r="R516" s="288"/>
      <c r="S516" s="288"/>
      <c r="T516" s="288"/>
      <c r="U516" s="288"/>
      <c r="V516" s="288"/>
      <c r="W516" s="288"/>
      <c r="X516" s="288"/>
      <c r="Y516" s="288"/>
      <c r="Z516" s="288"/>
      <c r="AA516" s="288"/>
      <c r="AB516" s="288"/>
      <c r="AC516" s="288"/>
    </row>
    <row r="517" spans="1:29" x14ac:dyDescent="0.25">
      <c r="A517" s="288"/>
      <c r="B517" s="288"/>
      <c r="C517" s="288"/>
      <c r="D517" s="288"/>
      <c r="E517" s="288"/>
      <c r="F517" s="288"/>
      <c r="G517" s="288"/>
      <c r="H517" s="288"/>
      <c r="I517" s="288"/>
      <c r="J517" s="288"/>
      <c r="K517" s="288"/>
      <c r="L517" s="288"/>
      <c r="M517" s="288"/>
      <c r="N517" s="288"/>
      <c r="P517" s="288"/>
      <c r="Q517" s="288"/>
      <c r="R517" s="288"/>
      <c r="S517" s="288"/>
      <c r="T517" s="288"/>
      <c r="U517" s="288"/>
      <c r="V517" s="288"/>
      <c r="W517" s="288"/>
      <c r="X517" s="288"/>
      <c r="Y517" s="288"/>
      <c r="Z517" s="288"/>
      <c r="AA517" s="288"/>
      <c r="AB517" s="288"/>
      <c r="AC517" s="288"/>
    </row>
    <row r="518" spans="1:29" x14ac:dyDescent="0.25">
      <c r="A518" s="288"/>
      <c r="B518" s="288"/>
      <c r="C518" s="288"/>
      <c r="D518" s="288"/>
      <c r="E518" s="288"/>
      <c r="F518" s="288"/>
      <c r="G518" s="288"/>
      <c r="H518" s="288"/>
      <c r="I518" s="288"/>
      <c r="J518" s="288"/>
      <c r="K518" s="288"/>
      <c r="L518" s="288"/>
      <c r="M518" s="288"/>
      <c r="N518" s="288"/>
      <c r="P518" s="288"/>
      <c r="Q518" s="288"/>
      <c r="R518" s="288"/>
      <c r="S518" s="288"/>
      <c r="T518" s="288"/>
      <c r="U518" s="288"/>
      <c r="V518" s="288"/>
      <c r="W518" s="288"/>
      <c r="X518" s="288"/>
      <c r="Y518" s="288"/>
      <c r="Z518" s="288"/>
      <c r="AA518" s="288"/>
      <c r="AB518" s="288"/>
      <c r="AC518" s="288"/>
    </row>
    <row r="519" spans="1:29" x14ac:dyDescent="0.25">
      <c r="A519" s="288"/>
      <c r="B519" s="288"/>
      <c r="C519" s="288"/>
      <c r="D519" s="288"/>
      <c r="E519" s="288"/>
      <c r="F519" s="288"/>
      <c r="G519" s="288"/>
      <c r="H519" s="288"/>
      <c r="I519" s="288"/>
      <c r="J519" s="288"/>
      <c r="K519" s="288"/>
      <c r="L519" s="288"/>
      <c r="M519" s="288"/>
      <c r="N519" s="288"/>
      <c r="P519" s="288"/>
      <c r="Q519" s="288"/>
      <c r="R519" s="288"/>
      <c r="S519" s="288"/>
      <c r="T519" s="288"/>
      <c r="U519" s="288"/>
      <c r="V519" s="288"/>
      <c r="W519" s="288"/>
      <c r="X519" s="288"/>
      <c r="Y519" s="288"/>
      <c r="Z519" s="288"/>
      <c r="AA519" s="288"/>
      <c r="AB519" s="288"/>
      <c r="AC519" s="288"/>
    </row>
    <row r="520" spans="1:29" x14ac:dyDescent="0.25">
      <c r="A520" s="288"/>
      <c r="B520" s="288"/>
      <c r="C520" s="288"/>
      <c r="D520" s="288"/>
      <c r="E520" s="288"/>
      <c r="F520" s="288"/>
      <c r="G520" s="288"/>
      <c r="H520" s="288"/>
      <c r="I520" s="288"/>
      <c r="J520" s="288"/>
      <c r="K520" s="288"/>
      <c r="L520" s="288"/>
      <c r="M520" s="288"/>
      <c r="N520" s="288"/>
      <c r="P520" s="288"/>
      <c r="Q520" s="288"/>
      <c r="R520" s="288"/>
      <c r="S520" s="288"/>
      <c r="T520" s="288"/>
      <c r="U520" s="288"/>
      <c r="V520" s="288"/>
      <c r="W520" s="288"/>
      <c r="X520" s="288"/>
      <c r="Y520" s="288"/>
      <c r="Z520" s="288"/>
      <c r="AA520" s="288"/>
      <c r="AB520" s="288"/>
      <c r="AC520" s="288"/>
    </row>
    <row r="521" spans="1:29" x14ac:dyDescent="0.25">
      <c r="A521" s="288"/>
      <c r="B521" s="288"/>
      <c r="C521" s="288"/>
      <c r="D521" s="288"/>
      <c r="E521" s="288"/>
      <c r="F521" s="288"/>
      <c r="G521" s="288"/>
      <c r="H521" s="288"/>
      <c r="I521" s="288"/>
      <c r="J521" s="288"/>
      <c r="K521" s="288"/>
      <c r="L521" s="288"/>
      <c r="M521" s="288"/>
      <c r="N521" s="288"/>
      <c r="P521" s="288"/>
      <c r="Q521" s="288"/>
      <c r="R521" s="288"/>
      <c r="S521" s="288"/>
      <c r="T521" s="288"/>
      <c r="U521" s="288"/>
      <c r="V521" s="288"/>
      <c r="W521" s="288"/>
      <c r="X521" s="288"/>
      <c r="Y521" s="288"/>
      <c r="Z521" s="288"/>
      <c r="AA521" s="288"/>
      <c r="AB521" s="288"/>
      <c r="AC521" s="288"/>
    </row>
    <row r="522" spans="1:29" x14ac:dyDescent="0.25">
      <c r="A522" s="288"/>
      <c r="B522" s="288"/>
      <c r="C522" s="288"/>
      <c r="D522" s="288"/>
      <c r="E522" s="288"/>
      <c r="F522" s="288"/>
      <c r="G522" s="288"/>
      <c r="H522" s="288"/>
      <c r="I522" s="288"/>
      <c r="J522" s="288"/>
      <c r="K522" s="288"/>
      <c r="L522" s="288"/>
      <c r="M522" s="288"/>
      <c r="N522" s="288"/>
      <c r="P522" s="288"/>
      <c r="Q522" s="288"/>
      <c r="R522" s="288"/>
      <c r="S522" s="288"/>
      <c r="T522" s="288"/>
      <c r="U522" s="288"/>
      <c r="V522" s="288"/>
      <c r="W522" s="288"/>
      <c r="X522" s="288"/>
      <c r="Y522" s="288"/>
      <c r="Z522" s="288"/>
      <c r="AA522" s="288"/>
      <c r="AB522" s="288"/>
      <c r="AC522" s="288"/>
    </row>
    <row r="523" spans="1:29" x14ac:dyDescent="0.25">
      <c r="A523" s="288"/>
      <c r="B523" s="288"/>
      <c r="C523" s="288"/>
      <c r="D523" s="288"/>
      <c r="E523" s="288"/>
      <c r="F523" s="288"/>
      <c r="G523" s="288"/>
      <c r="H523" s="288"/>
      <c r="I523" s="288"/>
      <c r="J523" s="288"/>
      <c r="K523" s="288"/>
      <c r="L523" s="288"/>
      <c r="M523" s="288"/>
      <c r="N523" s="288"/>
      <c r="P523" s="288"/>
      <c r="Q523" s="288"/>
      <c r="R523" s="288"/>
      <c r="S523" s="288"/>
      <c r="T523" s="288"/>
      <c r="U523" s="288"/>
      <c r="V523" s="288"/>
      <c r="W523" s="288"/>
      <c r="X523" s="288"/>
      <c r="Y523" s="288"/>
      <c r="Z523" s="288"/>
      <c r="AA523" s="288"/>
      <c r="AB523" s="288"/>
      <c r="AC523" s="288"/>
    </row>
    <row r="524" spans="1:29" x14ac:dyDescent="0.25">
      <c r="A524" s="288"/>
      <c r="B524" s="288"/>
      <c r="C524" s="288"/>
      <c r="D524" s="288"/>
      <c r="E524" s="288"/>
      <c r="F524" s="288"/>
      <c r="G524" s="288"/>
      <c r="H524" s="288"/>
      <c r="I524" s="288"/>
      <c r="J524" s="288"/>
      <c r="K524" s="288"/>
      <c r="L524" s="288"/>
      <c r="M524" s="288"/>
      <c r="N524" s="288"/>
      <c r="P524" s="288"/>
      <c r="Q524" s="288"/>
      <c r="R524" s="288"/>
      <c r="S524" s="288"/>
      <c r="T524" s="288"/>
      <c r="U524" s="288"/>
      <c r="V524" s="288"/>
      <c r="W524" s="288"/>
      <c r="X524" s="288"/>
      <c r="Y524" s="288"/>
      <c r="Z524" s="288"/>
      <c r="AA524" s="288"/>
      <c r="AB524" s="288"/>
      <c r="AC524" s="288"/>
    </row>
    <row r="525" spans="1:29" x14ac:dyDescent="0.25">
      <c r="A525" s="288"/>
      <c r="B525" s="288"/>
      <c r="C525" s="288"/>
      <c r="D525" s="288"/>
      <c r="E525" s="288"/>
      <c r="F525" s="288"/>
      <c r="G525" s="288"/>
      <c r="H525" s="288"/>
      <c r="I525" s="288"/>
      <c r="J525" s="288"/>
      <c r="K525" s="288"/>
      <c r="L525" s="288"/>
      <c r="M525" s="288"/>
      <c r="N525" s="288"/>
      <c r="P525" s="288"/>
      <c r="Q525" s="288"/>
      <c r="R525" s="288"/>
      <c r="S525" s="288"/>
      <c r="T525" s="288"/>
      <c r="U525" s="288"/>
      <c r="V525" s="288"/>
      <c r="W525" s="288"/>
      <c r="X525" s="288"/>
      <c r="Y525" s="288"/>
      <c r="Z525" s="288"/>
      <c r="AA525" s="288"/>
      <c r="AB525" s="288"/>
      <c r="AC525" s="288"/>
    </row>
    <row r="526" spans="1:29" x14ac:dyDescent="0.25">
      <c r="A526" s="288"/>
      <c r="B526" s="288"/>
      <c r="C526" s="288"/>
      <c r="D526" s="288"/>
      <c r="E526" s="288"/>
      <c r="F526" s="288"/>
      <c r="G526" s="288"/>
      <c r="H526" s="288"/>
      <c r="I526" s="288"/>
      <c r="J526" s="288"/>
      <c r="K526" s="288"/>
      <c r="L526" s="288"/>
      <c r="M526" s="288"/>
      <c r="N526" s="288"/>
      <c r="P526" s="288"/>
      <c r="Q526" s="288"/>
      <c r="R526" s="288"/>
      <c r="S526" s="288"/>
      <c r="T526" s="288"/>
      <c r="U526" s="288"/>
      <c r="V526" s="288"/>
      <c r="W526" s="288"/>
      <c r="X526" s="288"/>
      <c r="Y526" s="288"/>
      <c r="Z526" s="288"/>
      <c r="AA526" s="288"/>
      <c r="AB526" s="288"/>
      <c r="AC526" s="288"/>
    </row>
    <row r="527" spans="1:29" x14ac:dyDescent="0.25">
      <c r="A527" s="288"/>
      <c r="B527" s="288"/>
      <c r="C527" s="288"/>
      <c r="D527" s="288"/>
      <c r="E527" s="288"/>
      <c r="F527" s="288"/>
      <c r="G527" s="288"/>
      <c r="H527" s="288"/>
      <c r="I527" s="288"/>
      <c r="J527" s="288"/>
      <c r="K527" s="288"/>
      <c r="L527" s="288"/>
      <c r="M527" s="288"/>
      <c r="N527" s="288"/>
      <c r="P527" s="288"/>
      <c r="Q527" s="288"/>
      <c r="R527" s="288"/>
      <c r="S527" s="288"/>
      <c r="T527" s="288"/>
      <c r="U527" s="288"/>
      <c r="V527" s="288"/>
      <c r="W527" s="288"/>
      <c r="X527" s="288"/>
      <c r="Y527" s="288"/>
      <c r="Z527" s="288"/>
      <c r="AA527" s="288"/>
      <c r="AB527" s="288"/>
      <c r="AC527" s="288"/>
    </row>
    <row r="528" spans="1:29" x14ac:dyDescent="0.25">
      <c r="A528" s="288"/>
      <c r="B528" s="288"/>
      <c r="C528" s="288"/>
      <c r="D528" s="288"/>
      <c r="E528" s="288"/>
      <c r="F528" s="288"/>
      <c r="G528" s="288"/>
      <c r="H528" s="288"/>
      <c r="I528" s="288"/>
      <c r="J528" s="288"/>
      <c r="K528" s="288"/>
      <c r="L528" s="288"/>
      <c r="M528" s="288"/>
      <c r="N528" s="288"/>
      <c r="P528" s="288"/>
      <c r="Q528" s="288"/>
      <c r="R528" s="288"/>
      <c r="S528" s="288"/>
      <c r="T528" s="288"/>
      <c r="U528" s="288"/>
      <c r="V528" s="288"/>
      <c r="W528" s="288"/>
      <c r="X528" s="288"/>
      <c r="Y528" s="288"/>
      <c r="Z528" s="288"/>
      <c r="AA528" s="288"/>
      <c r="AB528" s="288"/>
      <c r="AC528" s="288"/>
    </row>
    <row r="529" spans="1:29" x14ac:dyDescent="0.25">
      <c r="A529" s="288"/>
      <c r="B529" s="288"/>
      <c r="C529" s="288"/>
      <c r="D529" s="288"/>
      <c r="E529" s="288"/>
      <c r="F529" s="288"/>
      <c r="G529" s="288"/>
      <c r="H529" s="288"/>
      <c r="I529" s="288"/>
      <c r="J529" s="288"/>
      <c r="K529" s="288"/>
      <c r="L529" s="288"/>
      <c r="M529" s="288"/>
      <c r="N529" s="288"/>
      <c r="P529" s="288"/>
      <c r="Q529" s="288"/>
      <c r="R529" s="288"/>
      <c r="S529" s="288"/>
      <c r="T529" s="288"/>
      <c r="U529" s="288"/>
      <c r="V529" s="288"/>
      <c r="W529" s="288"/>
      <c r="X529" s="288"/>
      <c r="Y529" s="288"/>
      <c r="Z529" s="288"/>
      <c r="AA529" s="288"/>
      <c r="AB529" s="288"/>
      <c r="AC529" s="288"/>
    </row>
    <row r="530" spans="1:29" x14ac:dyDescent="0.25">
      <c r="A530" s="288"/>
      <c r="B530" s="288"/>
      <c r="C530" s="288"/>
      <c r="D530" s="288"/>
      <c r="E530" s="288"/>
      <c r="F530" s="288"/>
      <c r="G530" s="288"/>
      <c r="H530" s="288"/>
      <c r="I530" s="288"/>
      <c r="J530" s="288"/>
      <c r="K530" s="288"/>
      <c r="L530" s="288"/>
      <c r="M530" s="288"/>
      <c r="N530" s="288"/>
      <c r="P530" s="288"/>
      <c r="Q530" s="288"/>
      <c r="R530" s="288"/>
      <c r="S530" s="288"/>
      <c r="T530" s="288"/>
      <c r="U530" s="288"/>
      <c r="V530" s="288"/>
      <c r="W530" s="288"/>
      <c r="X530" s="288"/>
      <c r="Y530" s="288"/>
      <c r="Z530" s="288"/>
      <c r="AA530" s="288"/>
      <c r="AB530" s="288"/>
      <c r="AC530" s="288"/>
    </row>
    <row r="531" spans="1:29" x14ac:dyDescent="0.25">
      <c r="A531" s="288"/>
      <c r="B531" s="288"/>
      <c r="C531" s="288"/>
      <c r="D531" s="288"/>
      <c r="E531" s="288"/>
      <c r="F531" s="288"/>
      <c r="G531" s="288"/>
      <c r="H531" s="288"/>
      <c r="I531" s="288"/>
      <c r="J531" s="288"/>
      <c r="K531" s="288"/>
      <c r="L531" s="288"/>
      <c r="M531" s="288"/>
      <c r="N531" s="288"/>
      <c r="P531" s="288"/>
      <c r="Q531" s="288"/>
      <c r="R531" s="288"/>
      <c r="S531" s="288"/>
      <c r="T531" s="288"/>
      <c r="U531" s="288"/>
      <c r="V531" s="288"/>
      <c r="W531" s="288"/>
      <c r="X531" s="288"/>
      <c r="Y531" s="288"/>
      <c r="Z531" s="288"/>
      <c r="AA531" s="288"/>
      <c r="AB531" s="288"/>
      <c r="AC531" s="288"/>
    </row>
    <row r="532" spans="1:29" x14ac:dyDescent="0.25">
      <c r="A532" s="288"/>
      <c r="B532" s="288"/>
      <c r="C532" s="288"/>
      <c r="D532" s="288"/>
      <c r="E532" s="288"/>
      <c r="F532" s="288"/>
      <c r="G532" s="288"/>
      <c r="H532" s="288"/>
      <c r="I532" s="288"/>
      <c r="J532" s="288"/>
      <c r="K532" s="288"/>
      <c r="L532" s="288"/>
      <c r="M532" s="288"/>
      <c r="N532" s="288"/>
      <c r="P532" s="288"/>
      <c r="Q532" s="288"/>
      <c r="R532" s="288"/>
      <c r="S532" s="288"/>
      <c r="T532" s="288"/>
      <c r="U532" s="288"/>
      <c r="V532" s="288"/>
      <c r="W532" s="288"/>
      <c r="X532" s="288"/>
      <c r="Y532" s="288"/>
      <c r="Z532" s="288"/>
      <c r="AA532" s="288"/>
      <c r="AB532" s="288"/>
      <c r="AC532" s="288"/>
    </row>
    <row r="533" spans="1:29" x14ac:dyDescent="0.25">
      <c r="A533" s="288"/>
      <c r="B533" s="288"/>
      <c r="C533" s="288"/>
      <c r="D533" s="288"/>
      <c r="E533" s="288"/>
      <c r="F533" s="288"/>
      <c r="G533" s="288"/>
      <c r="H533" s="288"/>
      <c r="I533" s="288"/>
      <c r="J533" s="288"/>
      <c r="K533" s="288"/>
      <c r="L533" s="288"/>
      <c r="M533" s="288"/>
      <c r="N533" s="288"/>
      <c r="P533" s="288"/>
      <c r="Q533" s="288"/>
      <c r="R533" s="288"/>
      <c r="S533" s="288"/>
      <c r="T533" s="288"/>
      <c r="U533" s="288"/>
      <c r="V533" s="288"/>
      <c r="W533" s="288"/>
      <c r="X533" s="288"/>
      <c r="Y533" s="288"/>
      <c r="Z533" s="288"/>
      <c r="AA533" s="288"/>
      <c r="AB533" s="288"/>
      <c r="AC533" s="288"/>
    </row>
    <row r="534" spans="1:29" x14ac:dyDescent="0.25">
      <c r="A534" s="288"/>
      <c r="B534" s="288"/>
      <c r="C534" s="288"/>
      <c r="D534" s="288"/>
      <c r="E534" s="288"/>
      <c r="F534" s="288"/>
      <c r="G534" s="288"/>
      <c r="H534" s="288"/>
      <c r="I534" s="288"/>
      <c r="J534" s="288"/>
      <c r="K534" s="288"/>
      <c r="L534" s="288"/>
      <c r="M534" s="288"/>
      <c r="N534" s="288"/>
      <c r="P534" s="288"/>
      <c r="Q534" s="288"/>
      <c r="R534" s="288"/>
      <c r="S534" s="288"/>
      <c r="T534" s="288"/>
      <c r="U534" s="288"/>
      <c r="V534" s="288"/>
      <c r="W534" s="288"/>
      <c r="X534" s="288"/>
      <c r="Y534" s="288"/>
      <c r="Z534" s="288"/>
      <c r="AA534" s="288"/>
      <c r="AB534" s="288"/>
      <c r="AC534" s="288"/>
    </row>
    <row r="535" spans="1:29" x14ac:dyDescent="0.25">
      <c r="A535" s="288"/>
      <c r="B535" s="288"/>
      <c r="C535" s="288"/>
      <c r="D535" s="288"/>
      <c r="E535" s="288"/>
      <c r="F535" s="288"/>
      <c r="G535" s="288"/>
      <c r="H535" s="288"/>
      <c r="I535" s="288"/>
      <c r="J535" s="288"/>
      <c r="K535" s="288"/>
      <c r="L535" s="288"/>
      <c r="M535" s="288"/>
      <c r="N535" s="288"/>
      <c r="P535" s="288"/>
      <c r="Q535" s="288"/>
      <c r="R535" s="288"/>
      <c r="S535" s="288"/>
      <c r="T535" s="288"/>
      <c r="U535" s="288"/>
      <c r="V535" s="288"/>
      <c r="W535" s="288"/>
      <c r="X535" s="288"/>
      <c r="Y535" s="288"/>
      <c r="Z535" s="288"/>
      <c r="AA535" s="288"/>
      <c r="AB535" s="288"/>
      <c r="AC535" s="288"/>
    </row>
    <row r="536" spans="1:29" x14ac:dyDescent="0.25">
      <c r="A536" s="288"/>
      <c r="B536" s="288"/>
      <c r="C536" s="288"/>
      <c r="D536" s="288"/>
      <c r="E536" s="288"/>
      <c r="F536" s="288"/>
      <c r="G536" s="288"/>
      <c r="H536" s="288"/>
      <c r="I536" s="288"/>
      <c r="J536" s="288"/>
      <c r="K536" s="288"/>
      <c r="L536" s="288"/>
      <c r="M536" s="288"/>
      <c r="N536" s="288"/>
      <c r="P536" s="288"/>
      <c r="Q536" s="288"/>
      <c r="R536" s="288"/>
      <c r="S536" s="288"/>
      <c r="T536" s="288"/>
      <c r="U536" s="288"/>
      <c r="V536" s="288"/>
      <c r="W536" s="288"/>
      <c r="X536" s="288"/>
      <c r="Y536" s="288"/>
      <c r="Z536" s="288"/>
      <c r="AA536" s="288"/>
      <c r="AB536" s="288"/>
      <c r="AC536" s="288"/>
    </row>
    <row r="537" spans="1:29" x14ac:dyDescent="0.25">
      <c r="A537" s="288"/>
      <c r="B537" s="288"/>
      <c r="C537" s="288"/>
      <c r="D537" s="288"/>
      <c r="E537" s="288"/>
      <c r="F537" s="288"/>
      <c r="G537" s="288"/>
      <c r="H537" s="288"/>
      <c r="I537" s="288"/>
      <c r="J537" s="288"/>
      <c r="K537" s="288"/>
      <c r="L537" s="288"/>
      <c r="M537" s="288"/>
      <c r="N537" s="288"/>
      <c r="P537" s="288"/>
      <c r="Q537" s="288"/>
      <c r="R537" s="288"/>
      <c r="S537" s="288"/>
      <c r="T537" s="288"/>
      <c r="U537" s="288"/>
      <c r="V537" s="288"/>
      <c r="W537" s="288"/>
      <c r="X537" s="288"/>
      <c r="Y537" s="288"/>
      <c r="Z537" s="288"/>
      <c r="AA537" s="288"/>
      <c r="AB537" s="288"/>
      <c r="AC537" s="288"/>
    </row>
    <row r="538" spans="1:29" x14ac:dyDescent="0.25">
      <c r="A538" s="288"/>
      <c r="B538" s="288"/>
      <c r="C538" s="288"/>
      <c r="D538" s="288"/>
      <c r="E538" s="288"/>
      <c r="F538" s="288"/>
      <c r="G538" s="288"/>
      <c r="H538" s="288"/>
      <c r="I538" s="288"/>
      <c r="J538" s="288"/>
      <c r="K538" s="288"/>
      <c r="L538" s="288"/>
      <c r="M538" s="288"/>
      <c r="N538" s="288"/>
      <c r="P538" s="288"/>
      <c r="Q538" s="288"/>
      <c r="R538" s="288"/>
      <c r="S538" s="288"/>
      <c r="T538" s="288"/>
      <c r="U538" s="288"/>
      <c r="V538" s="288"/>
      <c r="W538" s="288"/>
      <c r="X538" s="288"/>
      <c r="Y538" s="288"/>
      <c r="Z538" s="288"/>
      <c r="AA538" s="288"/>
      <c r="AB538" s="288"/>
      <c r="AC538" s="288"/>
    </row>
    <row r="539" spans="1:29" x14ac:dyDescent="0.25">
      <c r="A539" s="288"/>
      <c r="B539" s="288"/>
      <c r="C539" s="288"/>
      <c r="D539" s="288"/>
      <c r="E539" s="288"/>
      <c r="F539" s="288"/>
      <c r="G539" s="288"/>
      <c r="H539" s="288"/>
      <c r="I539" s="288"/>
      <c r="J539" s="288"/>
      <c r="K539" s="288"/>
      <c r="L539" s="288"/>
      <c r="M539" s="288"/>
      <c r="N539" s="288"/>
      <c r="P539" s="288"/>
      <c r="Q539" s="288"/>
      <c r="R539" s="288"/>
      <c r="S539" s="288"/>
      <c r="T539" s="288"/>
      <c r="U539" s="288"/>
      <c r="V539" s="288"/>
      <c r="W539" s="288"/>
      <c r="X539" s="288"/>
      <c r="Y539" s="288"/>
      <c r="Z539" s="288"/>
      <c r="AA539" s="288"/>
      <c r="AB539" s="288"/>
      <c r="AC539" s="288"/>
    </row>
    <row r="540" spans="1:29" x14ac:dyDescent="0.25">
      <c r="A540" s="288"/>
      <c r="B540" s="288"/>
      <c r="C540" s="288"/>
      <c r="D540" s="288"/>
      <c r="E540" s="288"/>
      <c r="F540" s="288"/>
      <c r="G540" s="288"/>
      <c r="H540" s="288"/>
      <c r="I540" s="288"/>
      <c r="J540" s="288"/>
      <c r="K540" s="288"/>
      <c r="L540" s="288"/>
      <c r="M540" s="288"/>
      <c r="N540" s="288"/>
      <c r="P540" s="288"/>
      <c r="Q540" s="288"/>
      <c r="R540" s="288"/>
      <c r="S540" s="288"/>
      <c r="T540" s="288"/>
      <c r="U540" s="288"/>
      <c r="V540" s="288"/>
      <c r="W540" s="288"/>
      <c r="X540" s="288"/>
      <c r="Y540" s="288"/>
      <c r="Z540" s="288"/>
      <c r="AA540" s="288"/>
      <c r="AB540" s="288"/>
      <c r="AC540" s="288"/>
    </row>
    <row r="541" spans="1:29" x14ac:dyDescent="0.25">
      <c r="A541" s="288"/>
      <c r="B541" s="288"/>
      <c r="C541" s="288"/>
      <c r="D541" s="288"/>
      <c r="E541" s="288"/>
      <c r="F541" s="288"/>
      <c r="G541" s="288"/>
      <c r="H541" s="288"/>
      <c r="I541" s="288"/>
      <c r="J541" s="288"/>
      <c r="K541" s="288"/>
      <c r="L541" s="288"/>
      <c r="M541" s="288"/>
      <c r="N541" s="288"/>
      <c r="P541" s="288"/>
      <c r="Q541" s="288"/>
      <c r="R541" s="288"/>
      <c r="S541" s="288"/>
      <c r="T541" s="288"/>
      <c r="U541" s="288"/>
      <c r="V541" s="288"/>
      <c r="W541" s="288"/>
      <c r="X541" s="288"/>
      <c r="Y541" s="288"/>
      <c r="Z541" s="288"/>
      <c r="AA541" s="288"/>
      <c r="AB541" s="288"/>
      <c r="AC541" s="288"/>
    </row>
    <row r="542" spans="1:29" x14ac:dyDescent="0.25">
      <c r="A542" s="288"/>
      <c r="B542" s="288"/>
      <c r="C542" s="288"/>
      <c r="D542" s="288"/>
      <c r="E542" s="288"/>
      <c r="F542" s="288"/>
      <c r="G542" s="288"/>
      <c r="H542" s="288"/>
      <c r="I542" s="288"/>
      <c r="J542" s="288"/>
      <c r="K542" s="288"/>
      <c r="L542" s="288"/>
      <c r="M542" s="288"/>
      <c r="N542" s="288"/>
      <c r="P542" s="288"/>
      <c r="Q542" s="288"/>
      <c r="R542" s="288"/>
      <c r="S542" s="288"/>
      <c r="T542" s="288"/>
      <c r="U542" s="288"/>
      <c r="V542" s="288"/>
      <c r="W542" s="288"/>
      <c r="X542" s="288"/>
      <c r="Y542" s="288"/>
      <c r="Z542" s="288"/>
      <c r="AA542" s="288"/>
      <c r="AB542" s="288"/>
      <c r="AC542" s="288"/>
    </row>
    <row r="543" spans="1:29" x14ac:dyDescent="0.25">
      <c r="A543" s="288"/>
      <c r="B543" s="288"/>
      <c r="C543" s="288"/>
      <c r="D543" s="288"/>
      <c r="E543" s="288"/>
      <c r="F543" s="288"/>
      <c r="G543" s="288"/>
      <c r="H543" s="288"/>
      <c r="I543" s="288"/>
      <c r="J543" s="288"/>
      <c r="K543" s="288"/>
      <c r="L543" s="288"/>
      <c r="M543" s="288"/>
      <c r="N543" s="288"/>
      <c r="P543" s="288"/>
      <c r="Q543" s="288"/>
      <c r="R543" s="288"/>
      <c r="S543" s="288"/>
      <c r="T543" s="288"/>
      <c r="U543" s="288"/>
      <c r="V543" s="288"/>
      <c r="W543" s="288"/>
      <c r="X543" s="288"/>
      <c r="Y543" s="288"/>
      <c r="Z543" s="288"/>
      <c r="AA543" s="288"/>
      <c r="AB543" s="288"/>
      <c r="AC543" s="288"/>
    </row>
    <row r="544" spans="1:29" x14ac:dyDescent="0.25">
      <c r="A544" s="288"/>
      <c r="B544" s="288"/>
      <c r="C544" s="288"/>
      <c r="D544" s="288"/>
      <c r="E544" s="288"/>
      <c r="F544" s="288"/>
      <c r="G544" s="288"/>
      <c r="H544" s="288"/>
      <c r="I544" s="288"/>
      <c r="J544" s="288"/>
      <c r="K544" s="288"/>
      <c r="L544" s="288"/>
      <c r="M544" s="288"/>
      <c r="N544" s="288"/>
      <c r="P544" s="288"/>
      <c r="Q544" s="288"/>
      <c r="R544" s="288"/>
      <c r="S544" s="288"/>
      <c r="T544" s="288"/>
      <c r="U544" s="288"/>
      <c r="V544" s="288"/>
      <c r="W544" s="288"/>
      <c r="X544" s="288"/>
      <c r="Y544" s="288"/>
      <c r="Z544" s="288"/>
      <c r="AA544" s="288"/>
      <c r="AB544" s="288"/>
      <c r="AC544" s="288"/>
    </row>
    <row r="545" spans="1:29" x14ac:dyDescent="0.25">
      <c r="A545" s="288"/>
      <c r="B545" s="288"/>
      <c r="C545" s="288"/>
      <c r="D545" s="288"/>
      <c r="E545" s="288"/>
      <c r="F545" s="288"/>
      <c r="G545" s="288"/>
      <c r="H545" s="288"/>
      <c r="I545" s="288"/>
      <c r="J545" s="288"/>
      <c r="K545" s="288"/>
      <c r="L545" s="288"/>
      <c r="M545" s="288"/>
      <c r="N545" s="288"/>
      <c r="P545" s="288"/>
      <c r="Q545" s="288"/>
      <c r="R545" s="288"/>
      <c r="S545" s="288"/>
      <c r="T545" s="288"/>
      <c r="U545" s="288"/>
      <c r="V545" s="288"/>
      <c r="W545" s="288"/>
      <c r="X545" s="288"/>
      <c r="Y545" s="288"/>
      <c r="Z545" s="288"/>
      <c r="AA545" s="288"/>
      <c r="AB545" s="288"/>
      <c r="AC545" s="288"/>
    </row>
    <row r="546" spans="1:29" x14ac:dyDescent="0.25">
      <c r="A546" s="288"/>
      <c r="B546" s="288"/>
      <c r="C546" s="288"/>
      <c r="D546" s="288"/>
      <c r="E546" s="288"/>
      <c r="F546" s="288"/>
      <c r="G546" s="288"/>
      <c r="H546" s="288"/>
      <c r="I546" s="288"/>
      <c r="J546" s="288"/>
      <c r="K546" s="288"/>
      <c r="L546" s="288"/>
      <c r="M546" s="288"/>
      <c r="N546" s="288"/>
      <c r="P546" s="288"/>
      <c r="Q546" s="288"/>
      <c r="R546" s="288"/>
      <c r="S546" s="288"/>
      <c r="T546" s="288"/>
      <c r="U546" s="288"/>
      <c r="V546" s="288"/>
      <c r="W546" s="288"/>
      <c r="X546" s="288"/>
      <c r="Y546" s="288"/>
      <c r="Z546" s="288"/>
      <c r="AA546" s="288"/>
      <c r="AB546" s="288"/>
      <c r="AC546" s="288"/>
    </row>
    <row r="547" spans="1:29" x14ac:dyDescent="0.25">
      <c r="A547" s="288"/>
      <c r="B547" s="288"/>
      <c r="C547" s="288"/>
      <c r="D547" s="288"/>
      <c r="E547" s="288"/>
      <c r="F547" s="288"/>
      <c r="G547" s="288"/>
      <c r="H547" s="288"/>
      <c r="I547" s="288"/>
      <c r="J547" s="288"/>
      <c r="K547" s="288"/>
      <c r="L547" s="288"/>
      <c r="M547" s="288"/>
      <c r="N547" s="288"/>
      <c r="P547" s="288"/>
      <c r="Q547" s="288"/>
      <c r="R547" s="288"/>
      <c r="S547" s="288"/>
      <c r="T547" s="288"/>
      <c r="U547" s="288"/>
      <c r="V547" s="288"/>
      <c r="W547" s="288"/>
      <c r="X547" s="288"/>
      <c r="Y547" s="288"/>
      <c r="Z547" s="288"/>
      <c r="AA547" s="288"/>
      <c r="AB547" s="288"/>
      <c r="AC547" s="288"/>
    </row>
    <row r="548" spans="1:29" x14ac:dyDescent="0.25">
      <c r="A548" s="288"/>
      <c r="B548" s="288"/>
      <c r="C548" s="288"/>
      <c r="D548" s="288"/>
      <c r="E548" s="288"/>
      <c r="F548" s="288"/>
      <c r="G548" s="288"/>
      <c r="H548" s="288"/>
      <c r="I548" s="288"/>
      <c r="J548" s="288"/>
      <c r="K548" s="288"/>
      <c r="L548" s="288"/>
      <c r="M548" s="288"/>
      <c r="N548" s="288"/>
      <c r="P548" s="288"/>
      <c r="Q548" s="288"/>
      <c r="R548" s="288"/>
      <c r="S548" s="288"/>
      <c r="T548" s="288"/>
      <c r="U548" s="288"/>
      <c r="V548" s="288"/>
      <c r="W548" s="288"/>
      <c r="X548" s="288"/>
      <c r="Y548" s="288"/>
      <c r="Z548" s="288"/>
      <c r="AA548" s="288"/>
      <c r="AB548" s="288"/>
      <c r="AC548" s="288"/>
    </row>
    <row r="549" spans="1:29" x14ac:dyDescent="0.25">
      <c r="A549" s="288"/>
      <c r="B549" s="288"/>
      <c r="C549" s="288"/>
      <c r="D549" s="288"/>
      <c r="E549" s="288"/>
      <c r="F549" s="288"/>
      <c r="G549" s="288"/>
      <c r="H549" s="288"/>
      <c r="I549" s="288"/>
      <c r="J549" s="288"/>
      <c r="K549" s="288"/>
      <c r="L549" s="288"/>
      <c r="M549" s="288"/>
      <c r="N549" s="288"/>
      <c r="P549" s="288"/>
      <c r="Q549" s="288"/>
      <c r="R549" s="288"/>
      <c r="S549" s="288"/>
      <c r="T549" s="288"/>
      <c r="U549" s="288"/>
      <c r="V549" s="288"/>
      <c r="W549" s="288"/>
      <c r="X549" s="288"/>
      <c r="Y549" s="288"/>
      <c r="Z549" s="288"/>
      <c r="AA549" s="288"/>
      <c r="AB549" s="288"/>
      <c r="AC549" s="288"/>
    </row>
    <row r="550" spans="1:29" x14ac:dyDescent="0.25">
      <c r="A550" s="288"/>
      <c r="B550" s="288"/>
      <c r="C550" s="288"/>
      <c r="D550" s="288"/>
      <c r="E550" s="288"/>
      <c r="F550" s="288"/>
      <c r="G550" s="288"/>
      <c r="H550" s="288"/>
      <c r="I550" s="288"/>
      <c r="J550" s="288"/>
      <c r="K550" s="288"/>
      <c r="L550" s="288"/>
      <c r="M550" s="288"/>
      <c r="N550" s="288"/>
      <c r="P550" s="288"/>
      <c r="Q550" s="288"/>
      <c r="R550" s="288"/>
      <c r="S550" s="288"/>
      <c r="T550" s="288"/>
      <c r="U550" s="288"/>
      <c r="V550" s="288"/>
      <c r="W550" s="288"/>
      <c r="X550" s="288"/>
      <c r="Y550" s="288"/>
      <c r="Z550" s="288"/>
      <c r="AA550" s="288"/>
      <c r="AB550" s="288"/>
      <c r="AC550" s="288"/>
    </row>
    <row r="551" spans="1:29" x14ac:dyDescent="0.25">
      <c r="A551" s="288"/>
      <c r="B551" s="288"/>
      <c r="C551" s="288"/>
      <c r="D551" s="288"/>
      <c r="E551" s="288"/>
      <c r="F551" s="288"/>
      <c r="G551" s="288"/>
      <c r="H551" s="288"/>
      <c r="I551" s="288"/>
      <c r="J551" s="288"/>
      <c r="K551" s="288"/>
      <c r="L551" s="288"/>
      <c r="M551" s="288"/>
      <c r="N551" s="288"/>
      <c r="P551" s="288"/>
      <c r="Q551" s="288"/>
      <c r="R551" s="288"/>
      <c r="S551" s="288"/>
      <c r="T551" s="288"/>
      <c r="U551" s="288"/>
      <c r="V551" s="288"/>
      <c r="W551" s="288"/>
      <c r="X551" s="288"/>
      <c r="Y551" s="288"/>
      <c r="Z551" s="288"/>
      <c r="AA551" s="288"/>
      <c r="AB551" s="288"/>
      <c r="AC551" s="288"/>
    </row>
    <row r="552" spans="1:29" x14ac:dyDescent="0.25">
      <c r="A552" s="288"/>
      <c r="B552" s="288"/>
      <c r="C552" s="288"/>
      <c r="D552" s="288"/>
      <c r="E552" s="288"/>
      <c r="F552" s="288"/>
      <c r="G552" s="288"/>
      <c r="H552" s="288"/>
      <c r="I552" s="288"/>
      <c r="J552" s="288"/>
      <c r="K552" s="288"/>
      <c r="L552" s="288"/>
      <c r="M552" s="288"/>
      <c r="N552" s="288"/>
      <c r="P552" s="288"/>
      <c r="Q552" s="288"/>
      <c r="R552" s="288"/>
      <c r="S552" s="288"/>
      <c r="T552" s="288"/>
      <c r="U552" s="288"/>
      <c r="V552" s="288"/>
      <c r="W552" s="288"/>
      <c r="X552" s="288"/>
      <c r="Y552" s="288"/>
      <c r="Z552" s="288"/>
      <c r="AA552" s="288"/>
      <c r="AB552" s="288"/>
      <c r="AC552" s="288"/>
    </row>
    <row r="553" spans="1:29" x14ac:dyDescent="0.25">
      <c r="A553" s="288"/>
      <c r="B553" s="288"/>
      <c r="C553" s="288"/>
      <c r="D553" s="288"/>
      <c r="E553" s="288"/>
      <c r="F553" s="288"/>
      <c r="G553" s="288"/>
      <c r="H553" s="288"/>
      <c r="I553" s="288"/>
      <c r="J553" s="288"/>
      <c r="K553" s="288"/>
      <c r="L553" s="288"/>
      <c r="M553" s="288"/>
      <c r="N553" s="288"/>
      <c r="P553" s="288"/>
      <c r="Q553" s="288"/>
      <c r="R553" s="288"/>
      <c r="S553" s="288"/>
      <c r="T553" s="288"/>
      <c r="U553" s="288"/>
      <c r="V553" s="288"/>
      <c r="W553" s="288"/>
      <c r="X553" s="288"/>
      <c r="Y553" s="288"/>
      <c r="Z553" s="288"/>
      <c r="AA553" s="288"/>
      <c r="AB553" s="288"/>
      <c r="AC553" s="288"/>
    </row>
    <row r="554" spans="1:29" x14ac:dyDescent="0.25">
      <c r="A554" s="288"/>
      <c r="B554" s="288"/>
      <c r="C554" s="288"/>
      <c r="D554" s="288"/>
      <c r="E554" s="288"/>
      <c r="F554" s="288"/>
      <c r="G554" s="288"/>
      <c r="H554" s="288"/>
      <c r="I554" s="288"/>
      <c r="J554" s="288"/>
      <c r="K554" s="288"/>
      <c r="L554" s="288"/>
      <c r="M554" s="288"/>
      <c r="N554" s="288"/>
      <c r="P554" s="288"/>
      <c r="Q554" s="288"/>
      <c r="R554" s="288"/>
      <c r="S554" s="288"/>
      <c r="T554" s="288"/>
      <c r="U554" s="288"/>
      <c r="V554" s="288"/>
      <c r="W554" s="288"/>
      <c r="X554" s="288"/>
      <c r="Y554" s="288"/>
      <c r="Z554" s="288"/>
      <c r="AA554" s="288"/>
      <c r="AB554" s="288"/>
      <c r="AC554" s="288"/>
    </row>
    <row r="555" spans="1:29" x14ac:dyDescent="0.25">
      <c r="A555" s="288"/>
      <c r="B555" s="288"/>
      <c r="C555" s="288"/>
      <c r="D555" s="288"/>
      <c r="E555" s="288"/>
      <c r="F555" s="288"/>
      <c r="G555" s="288"/>
      <c r="H555" s="288"/>
      <c r="I555" s="288"/>
      <c r="J555" s="288"/>
      <c r="K555" s="288"/>
      <c r="L555" s="288"/>
      <c r="M555" s="288"/>
      <c r="N555" s="288"/>
      <c r="P555" s="288"/>
      <c r="Q555" s="288"/>
      <c r="R555" s="288"/>
      <c r="S555" s="288"/>
      <c r="T555" s="288"/>
      <c r="U555" s="288"/>
      <c r="V555" s="288"/>
      <c r="W555" s="288"/>
      <c r="X555" s="288"/>
      <c r="Y555" s="288"/>
      <c r="Z555" s="288"/>
      <c r="AA555" s="288"/>
      <c r="AB555" s="288"/>
      <c r="AC555" s="288"/>
    </row>
    <row r="556" spans="1:29" x14ac:dyDescent="0.25">
      <c r="A556" s="288"/>
      <c r="B556" s="288"/>
      <c r="C556" s="288"/>
      <c r="D556" s="288"/>
      <c r="E556" s="288"/>
      <c r="F556" s="288"/>
      <c r="G556" s="288"/>
      <c r="H556" s="288"/>
      <c r="I556" s="288"/>
      <c r="J556" s="288"/>
      <c r="K556" s="288"/>
      <c r="L556" s="288"/>
      <c r="M556" s="288"/>
      <c r="N556" s="288"/>
      <c r="P556" s="288"/>
      <c r="Q556" s="288"/>
      <c r="R556" s="288"/>
      <c r="S556" s="288"/>
      <c r="T556" s="288"/>
      <c r="U556" s="288"/>
      <c r="V556" s="288"/>
      <c r="W556" s="288"/>
      <c r="X556" s="288"/>
      <c r="Y556" s="288"/>
      <c r="Z556" s="288"/>
      <c r="AA556" s="288"/>
      <c r="AB556" s="288"/>
      <c r="AC556" s="288"/>
    </row>
    <row r="557" spans="1:29" x14ac:dyDescent="0.25">
      <c r="A557" s="288"/>
      <c r="B557" s="288"/>
      <c r="C557" s="288"/>
      <c r="D557" s="288"/>
      <c r="E557" s="288"/>
      <c r="F557" s="288"/>
      <c r="G557" s="288"/>
      <c r="H557" s="288"/>
      <c r="I557" s="288"/>
      <c r="J557" s="288"/>
      <c r="K557" s="288"/>
      <c r="L557" s="288"/>
      <c r="M557" s="288"/>
      <c r="N557" s="288"/>
      <c r="P557" s="288"/>
      <c r="Q557" s="288"/>
      <c r="R557" s="288"/>
      <c r="S557" s="288"/>
      <c r="T557" s="288"/>
      <c r="U557" s="288"/>
      <c r="V557" s="288"/>
      <c r="W557" s="288"/>
      <c r="X557" s="288"/>
      <c r="Y557" s="288"/>
      <c r="Z557" s="288"/>
      <c r="AA557" s="288"/>
      <c r="AB557" s="288"/>
      <c r="AC557" s="288"/>
    </row>
    <row r="558" spans="1:29" x14ac:dyDescent="0.25">
      <c r="A558" s="288"/>
      <c r="B558" s="288"/>
      <c r="C558" s="288"/>
      <c r="D558" s="288"/>
      <c r="E558" s="288"/>
      <c r="F558" s="288"/>
      <c r="G558" s="288"/>
      <c r="H558" s="288"/>
      <c r="I558" s="288"/>
      <c r="J558" s="288"/>
      <c r="K558" s="288"/>
      <c r="L558" s="288"/>
      <c r="M558" s="288"/>
      <c r="N558" s="288"/>
      <c r="P558" s="288"/>
      <c r="Q558" s="288"/>
      <c r="R558" s="288"/>
      <c r="S558" s="288"/>
      <c r="T558" s="288"/>
      <c r="U558" s="288"/>
      <c r="V558" s="288"/>
      <c r="W558" s="288"/>
      <c r="X558" s="288"/>
      <c r="Y558" s="288"/>
      <c r="Z558" s="288"/>
      <c r="AA558" s="288"/>
      <c r="AB558" s="288"/>
      <c r="AC558" s="288"/>
    </row>
    <row r="559" spans="1:29" x14ac:dyDescent="0.25">
      <c r="A559" s="288"/>
      <c r="B559" s="288"/>
      <c r="C559" s="288"/>
      <c r="D559" s="288"/>
      <c r="E559" s="288"/>
      <c r="F559" s="288"/>
      <c r="G559" s="288"/>
      <c r="H559" s="288"/>
      <c r="I559" s="288"/>
      <c r="J559" s="288"/>
      <c r="K559" s="288"/>
      <c r="L559" s="288"/>
      <c r="M559" s="288"/>
      <c r="N559" s="288"/>
      <c r="P559" s="288"/>
      <c r="Q559" s="288"/>
      <c r="R559" s="288"/>
      <c r="S559" s="288"/>
      <c r="T559" s="288"/>
      <c r="U559" s="288"/>
      <c r="V559" s="288"/>
      <c r="W559" s="288"/>
      <c r="X559" s="288"/>
      <c r="Y559" s="288"/>
      <c r="Z559" s="288"/>
      <c r="AA559" s="288"/>
      <c r="AB559" s="288"/>
      <c r="AC559" s="288"/>
    </row>
    <row r="560" spans="1:29" x14ac:dyDescent="0.25">
      <c r="A560" s="288"/>
      <c r="B560" s="288"/>
      <c r="C560" s="288"/>
      <c r="D560" s="288"/>
      <c r="E560" s="288"/>
      <c r="F560" s="288"/>
      <c r="G560" s="288"/>
      <c r="H560" s="288"/>
      <c r="I560" s="288"/>
      <c r="J560" s="288"/>
      <c r="K560" s="288"/>
      <c r="L560" s="288"/>
      <c r="M560" s="288"/>
      <c r="N560" s="288"/>
      <c r="P560" s="288"/>
      <c r="Q560" s="288"/>
      <c r="R560" s="288"/>
      <c r="S560" s="288"/>
      <c r="T560" s="288"/>
      <c r="U560" s="288"/>
      <c r="V560" s="288"/>
      <c r="W560" s="288"/>
      <c r="X560" s="288"/>
      <c r="Y560" s="288"/>
      <c r="Z560" s="288"/>
      <c r="AA560" s="288"/>
      <c r="AB560" s="288"/>
      <c r="AC560" s="288"/>
    </row>
    <row r="561" spans="1:29" x14ac:dyDescent="0.25">
      <c r="A561" s="288"/>
      <c r="B561" s="288"/>
      <c r="C561" s="288"/>
      <c r="D561" s="288"/>
      <c r="E561" s="288"/>
      <c r="F561" s="288"/>
      <c r="G561" s="288"/>
      <c r="H561" s="288"/>
      <c r="I561" s="288"/>
      <c r="J561" s="288"/>
      <c r="K561" s="288"/>
      <c r="L561" s="288"/>
      <c r="M561" s="288"/>
      <c r="N561" s="288"/>
      <c r="P561" s="288"/>
      <c r="Q561" s="288"/>
      <c r="R561" s="288"/>
      <c r="S561" s="288"/>
      <c r="T561" s="288"/>
      <c r="U561" s="288"/>
      <c r="V561" s="288"/>
      <c r="W561" s="288"/>
      <c r="X561" s="288"/>
      <c r="Y561" s="288"/>
      <c r="Z561" s="288"/>
      <c r="AA561" s="288"/>
      <c r="AB561" s="288"/>
      <c r="AC561" s="288"/>
    </row>
    <row r="562" spans="1:29" x14ac:dyDescent="0.25">
      <c r="A562" s="288"/>
      <c r="B562" s="288"/>
      <c r="C562" s="288"/>
      <c r="D562" s="288"/>
      <c r="E562" s="288"/>
      <c r="F562" s="288"/>
      <c r="G562" s="288"/>
      <c r="H562" s="288"/>
      <c r="I562" s="288"/>
      <c r="J562" s="288"/>
      <c r="K562" s="288"/>
      <c r="L562" s="288"/>
      <c r="M562" s="288"/>
      <c r="N562" s="288"/>
      <c r="P562" s="288"/>
      <c r="Q562" s="288"/>
      <c r="R562" s="288"/>
      <c r="S562" s="288"/>
      <c r="T562" s="288"/>
      <c r="U562" s="288"/>
      <c r="V562" s="288"/>
      <c r="W562" s="288"/>
      <c r="X562" s="288"/>
      <c r="Y562" s="288"/>
      <c r="Z562" s="288"/>
      <c r="AA562" s="288"/>
      <c r="AB562" s="288"/>
      <c r="AC562" s="288"/>
    </row>
    <row r="563" spans="1:29" x14ac:dyDescent="0.25">
      <c r="A563" s="288"/>
      <c r="B563" s="288"/>
      <c r="C563" s="288"/>
      <c r="D563" s="288"/>
      <c r="E563" s="288"/>
      <c r="F563" s="288"/>
      <c r="G563" s="288"/>
      <c r="H563" s="288"/>
      <c r="I563" s="288"/>
      <c r="J563" s="288"/>
      <c r="K563" s="288"/>
      <c r="L563" s="288"/>
      <c r="M563" s="288"/>
      <c r="N563" s="288"/>
      <c r="P563" s="288"/>
      <c r="Q563" s="288"/>
      <c r="R563" s="288"/>
      <c r="S563" s="288"/>
      <c r="T563" s="288"/>
      <c r="U563" s="288"/>
      <c r="V563" s="288"/>
      <c r="W563" s="288"/>
      <c r="X563" s="288"/>
      <c r="Y563" s="288"/>
      <c r="Z563" s="288"/>
      <c r="AA563" s="288"/>
      <c r="AB563" s="288"/>
      <c r="AC563" s="288"/>
    </row>
    <row r="564" spans="1:29" x14ac:dyDescent="0.25">
      <c r="A564" s="288"/>
      <c r="B564" s="288"/>
      <c r="C564" s="288"/>
      <c r="D564" s="288"/>
      <c r="E564" s="288"/>
      <c r="F564" s="288"/>
      <c r="G564" s="288"/>
      <c r="H564" s="288"/>
      <c r="I564" s="288"/>
      <c r="J564" s="288"/>
      <c r="K564" s="288"/>
      <c r="L564" s="288"/>
      <c r="M564" s="288"/>
      <c r="N564" s="288"/>
      <c r="P564" s="288"/>
      <c r="Q564" s="288"/>
      <c r="R564" s="288"/>
      <c r="S564" s="288"/>
      <c r="T564" s="288"/>
      <c r="U564" s="288"/>
      <c r="V564" s="288"/>
      <c r="W564" s="288"/>
      <c r="X564" s="288"/>
      <c r="Y564" s="288"/>
      <c r="Z564" s="288"/>
      <c r="AA564" s="288"/>
      <c r="AB564" s="288"/>
      <c r="AC564" s="288"/>
    </row>
    <row r="565" spans="1:29" x14ac:dyDescent="0.25">
      <c r="A565" s="288"/>
      <c r="B565" s="288"/>
      <c r="C565" s="288"/>
      <c r="D565" s="288"/>
      <c r="E565" s="288"/>
      <c r="F565" s="288"/>
      <c r="G565" s="288"/>
      <c r="H565" s="288"/>
      <c r="I565" s="288"/>
      <c r="J565" s="288"/>
      <c r="K565" s="288"/>
      <c r="L565" s="288"/>
      <c r="M565" s="288"/>
      <c r="N565" s="288"/>
      <c r="P565" s="288"/>
      <c r="Q565" s="288"/>
      <c r="R565" s="288"/>
      <c r="S565" s="288"/>
      <c r="T565" s="288"/>
      <c r="U565" s="288"/>
      <c r="V565" s="288"/>
      <c r="W565" s="288"/>
      <c r="X565" s="288"/>
      <c r="Y565" s="288"/>
      <c r="Z565" s="288"/>
      <c r="AA565" s="288"/>
      <c r="AB565" s="288"/>
      <c r="AC565" s="288"/>
    </row>
    <row r="566" spans="1:29" x14ac:dyDescent="0.25">
      <c r="A566" s="288"/>
      <c r="B566" s="288"/>
      <c r="C566" s="288"/>
      <c r="D566" s="288"/>
      <c r="E566" s="288"/>
      <c r="F566" s="288"/>
      <c r="G566" s="288"/>
      <c r="H566" s="288"/>
      <c r="I566" s="288"/>
      <c r="J566" s="288"/>
      <c r="K566" s="288"/>
      <c r="L566" s="288"/>
      <c r="M566" s="288"/>
      <c r="N566" s="288"/>
      <c r="P566" s="288"/>
      <c r="Q566" s="288"/>
      <c r="R566" s="288"/>
      <c r="S566" s="288"/>
      <c r="T566" s="288"/>
      <c r="U566" s="288"/>
      <c r="V566" s="288"/>
      <c r="W566" s="288"/>
      <c r="X566" s="288"/>
      <c r="Y566" s="288"/>
      <c r="Z566" s="288"/>
      <c r="AA566" s="288"/>
      <c r="AB566" s="288"/>
      <c r="AC566" s="288"/>
    </row>
    <row r="567" spans="1:29" x14ac:dyDescent="0.25">
      <c r="A567" s="288"/>
      <c r="B567" s="288"/>
      <c r="C567" s="288"/>
      <c r="D567" s="288"/>
      <c r="E567" s="288"/>
      <c r="F567" s="288"/>
      <c r="G567" s="288"/>
      <c r="H567" s="288"/>
      <c r="I567" s="288"/>
      <c r="J567" s="288"/>
      <c r="K567" s="288"/>
      <c r="L567" s="288"/>
      <c r="M567" s="288"/>
      <c r="N567" s="288"/>
      <c r="P567" s="288"/>
      <c r="Q567" s="288"/>
      <c r="R567" s="288"/>
      <c r="S567" s="288"/>
      <c r="T567" s="288"/>
      <c r="U567" s="288"/>
      <c r="V567" s="288"/>
      <c r="W567" s="288"/>
      <c r="X567" s="288"/>
      <c r="Y567" s="288"/>
      <c r="Z567" s="288"/>
      <c r="AA567" s="288"/>
      <c r="AB567" s="288"/>
      <c r="AC567" s="288"/>
    </row>
    <row r="568" spans="1:29" x14ac:dyDescent="0.25">
      <c r="A568" s="288"/>
      <c r="B568" s="288"/>
      <c r="C568" s="288"/>
      <c r="D568" s="288"/>
      <c r="E568" s="288"/>
      <c r="F568" s="288"/>
      <c r="G568" s="288"/>
      <c r="H568" s="288"/>
      <c r="I568" s="288"/>
      <c r="J568" s="288"/>
      <c r="K568" s="288"/>
      <c r="L568" s="288"/>
      <c r="M568" s="288"/>
      <c r="N568" s="288"/>
      <c r="P568" s="288"/>
      <c r="Q568" s="288"/>
      <c r="R568" s="288"/>
      <c r="S568" s="288"/>
      <c r="T568" s="288"/>
      <c r="U568" s="288"/>
      <c r="V568" s="288"/>
      <c r="W568" s="288"/>
      <c r="X568" s="288"/>
      <c r="Y568" s="288"/>
      <c r="Z568" s="288"/>
      <c r="AA568" s="288"/>
      <c r="AB568" s="288"/>
      <c r="AC568" s="288"/>
    </row>
    <row r="569" spans="1:29" x14ac:dyDescent="0.25">
      <c r="A569" s="288"/>
      <c r="B569" s="288"/>
      <c r="C569" s="288"/>
      <c r="D569" s="288"/>
      <c r="E569" s="288"/>
      <c r="F569" s="288"/>
      <c r="G569" s="288"/>
      <c r="H569" s="288"/>
      <c r="I569" s="288"/>
      <c r="J569" s="288"/>
      <c r="K569" s="288"/>
      <c r="L569" s="288"/>
      <c r="M569" s="288"/>
      <c r="N569" s="288"/>
      <c r="P569" s="288"/>
      <c r="Q569" s="288"/>
      <c r="R569" s="288"/>
      <c r="S569" s="288"/>
      <c r="T569" s="288"/>
      <c r="U569" s="288"/>
      <c r="V569" s="288"/>
      <c r="W569" s="288"/>
      <c r="X569" s="288"/>
      <c r="Y569" s="288"/>
      <c r="Z569" s="288"/>
      <c r="AA569" s="288"/>
      <c r="AB569" s="288"/>
      <c r="AC569" s="288"/>
    </row>
    <row r="570" spans="1:29" x14ac:dyDescent="0.25">
      <c r="A570" s="288"/>
      <c r="B570" s="288"/>
      <c r="C570" s="288"/>
      <c r="D570" s="288"/>
      <c r="E570" s="288"/>
      <c r="F570" s="288"/>
      <c r="G570" s="288"/>
      <c r="H570" s="288"/>
      <c r="I570" s="288"/>
      <c r="J570" s="288"/>
      <c r="K570" s="288"/>
      <c r="L570" s="288"/>
      <c r="M570" s="288"/>
      <c r="N570" s="288"/>
      <c r="P570" s="288"/>
      <c r="Q570" s="288"/>
      <c r="R570" s="288"/>
      <c r="S570" s="288"/>
      <c r="T570" s="288"/>
      <c r="U570" s="288"/>
      <c r="V570" s="288"/>
      <c r="W570" s="288"/>
      <c r="X570" s="288"/>
      <c r="Y570" s="288"/>
      <c r="Z570" s="288"/>
      <c r="AA570" s="288"/>
      <c r="AB570" s="288"/>
      <c r="AC570" s="288"/>
    </row>
    <row r="571" spans="1:29" x14ac:dyDescent="0.25">
      <c r="A571" s="288"/>
      <c r="B571" s="288"/>
      <c r="C571" s="288"/>
      <c r="D571" s="288"/>
      <c r="E571" s="288"/>
      <c r="F571" s="288"/>
      <c r="G571" s="288"/>
      <c r="H571" s="288"/>
      <c r="I571" s="288"/>
      <c r="J571" s="288"/>
      <c r="K571" s="288"/>
      <c r="L571" s="288"/>
      <c r="M571" s="288"/>
      <c r="N571" s="288"/>
      <c r="P571" s="288"/>
      <c r="Q571" s="288"/>
      <c r="R571" s="288"/>
      <c r="S571" s="288"/>
      <c r="T571" s="288"/>
      <c r="U571" s="288"/>
      <c r="V571" s="288"/>
      <c r="W571" s="288"/>
      <c r="X571" s="288"/>
      <c r="Y571" s="288"/>
      <c r="Z571" s="288"/>
      <c r="AA571" s="288"/>
      <c r="AB571" s="288"/>
      <c r="AC571" s="288"/>
    </row>
    <row r="572" spans="1:29" x14ac:dyDescent="0.25">
      <c r="A572" s="288"/>
      <c r="B572" s="288"/>
      <c r="C572" s="288"/>
      <c r="D572" s="288"/>
      <c r="E572" s="288"/>
      <c r="F572" s="288"/>
      <c r="G572" s="288"/>
      <c r="H572" s="288"/>
      <c r="I572" s="288"/>
      <c r="J572" s="288"/>
      <c r="K572" s="288"/>
      <c r="L572" s="288"/>
      <c r="M572" s="288"/>
      <c r="N572" s="288"/>
      <c r="P572" s="288"/>
      <c r="Q572" s="288"/>
      <c r="R572" s="288"/>
      <c r="S572" s="288"/>
      <c r="T572" s="288"/>
      <c r="U572" s="288"/>
      <c r="V572" s="288"/>
      <c r="W572" s="288"/>
      <c r="X572" s="288"/>
      <c r="Y572" s="288"/>
      <c r="Z572" s="288"/>
      <c r="AA572" s="288"/>
      <c r="AB572" s="288"/>
      <c r="AC572" s="288"/>
    </row>
    <row r="573" spans="1:29" x14ac:dyDescent="0.25">
      <c r="A573" s="288"/>
      <c r="B573" s="288"/>
      <c r="C573" s="288"/>
      <c r="D573" s="288"/>
      <c r="E573" s="288"/>
      <c r="F573" s="288"/>
      <c r="G573" s="288"/>
      <c r="H573" s="288"/>
      <c r="I573" s="288"/>
      <c r="J573" s="288"/>
      <c r="K573" s="288"/>
      <c r="L573" s="288"/>
      <c r="M573" s="288"/>
      <c r="N573" s="288"/>
      <c r="P573" s="288"/>
      <c r="Q573" s="288"/>
      <c r="R573" s="288"/>
      <c r="S573" s="288"/>
      <c r="T573" s="288"/>
      <c r="U573" s="288"/>
      <c r="V573" s="288"/>
      <c r="W573" s="288"/>
      <c r="X573" s="288"/>
      <c r="Y573" s="288"/>
      <c r="Z573" s="288"/>
      <c r="AA573" s="288"/>
      <c r="AB573" s="288"/>
      <c r="AC573" s="288"/>
    </row>
    <row r="574" spans="1:29" x14ac:dyDescent="0.25">
      <c r="A574" s="288"/>
      <c r="B574" s="288"/>
      <c r="C574" s="288"/>
      <c r="D574" s="288"/>
      <c r="E574" s="288"/>
      <c r="F574" s="288"/>
      <c r="G574" s="288"/>
      <c r="H574" s="288"/>
      <c r="I574" s="288"/>
      <c r="J574" s="288"/>
      <c r="K574" s="288"/>
      <c r="L574" s="288"/>
      <c r="M574" s="288"/>
      <c r="N574" s="288"/>
      <c r="P574" s="288"/>
      <c r="Q574" s="288"/>
      <c r="R574" s="288"/>
      <c r="S574" s="288"/>
      <c r="T574" s="288"/>
      <c r="U574" s="288"/>
      <c r="V574" s="288"/>
      <c r="W574" s="288"/>
      <c r="X574" s="288"/>
      <c r="Y574" s="288"/>
      <c r="Z574" s="288"/>
      <c r="AA574" s="288"/>
      <c r="AB574" s="288"/>
      <c r="AC574" s="288"/>
    </row>
    <row r="575" spans="1:29" x14ac:dyDescent="0.25">
      <c r="A575" s="288"/>
      <c r="B575" s="288"/>
      <c r="C575" s="288"/>
      <c r="D575" s="288"/>
      <c r="E575" s="288"/>
      <c r="F575" s="288"/>
      <c r="G575" s="288"/>
      <c r="H575" s="288"/>
      <c r="I575" s="288"/>
      <c r="J575" s="288"/>
      <c r="K575" s="288"/>
      <c r="L575" s="288"/>
      <c r="M575" s="288"/>
      <c r="N575" s="288"/>
      <c r="P575" s="288"/>
      <c r="Q575" s="288"/>
      <c r="R575" s="288"/>
      <c r="S575" s="288"/>
      <c r="T575" s="288"/>
      <c r="U575" s="288"/>
      <c r="V575" s="288"/>
      <c r="W575" s="288"/>
      <c r="X575" s="288"/>
      <c r="Y575" s="288"/>
      <c r="Z575" s="288"/>
      <c r="AA575" s="288"/>
      <c r="AB575" s="288"/>
      <c r="AC575" s="288"/>
    </row>
    <row r="576" spans="1:29" x14ac:dyDescent="0.25">
      <c r="A576" s="288"/>
      <c r="B576" s="288"/>
      <c r="C576" s="288"/>
      <c r="D576" s="288"/>
      <c r="E576" s="288"/>
      <c r="F576" s="288"/>
      <c r="G576" s="288"/>
      <c r="H576" s="288"/>
      <c r="I576" s="288"/>
      <c r="J576" s="288"/>
      <c r="K576" s="288"/>
      <c r="L576" s="288"/>
      <c r="M576" s="288"/>
      <c r="N576" s="288"/>
      <c r="P576" s="288"/>
      <c r="Q576" s="288"/>
      <c r="R576" s="288"/>
      <c r="S576" s="288"/>
      <c r="T576" s="288"/>
      <c r="U576" s="288"/>
      <c r="V576" s="288"/>
      <c r="W576" s="288"/>
      <c r="X576" s="288"/>
      <c r="Y576" s="288"/>
      <c r="Z576" s="288"/>
      <c r="AA576" s="288"/>
      <c r="AB576" s="288"/>
      <c r="AC576" s="288"/>
    </row>
    <row r="577" spans="1:29" x14ac:dyDescent="0.25">
      <c r="A577" s="288"/>
      <c r="B577" s="288"/>
      <c r="C577" s="288"/>
      <c r="D577" s="288"/>
      <c r="E577" s="288"/>
      <c r="F577" s="288"/>
      <c r="G577" s="288"/>
      <c r="H577" s="288"/>
      <c r="I577" s="288"/>
      <c r="J577" s="288"/>
      <c r="K577" s="288"/>
      <c r="L577" s="288"/>
      <c r="M577" s="288"/>
      <c r="N577" s="288"/>
      <c r="P577" s="288"/>
      <c r="Q577" s="288"/>
      <c r="R577" s="288"/>
      <c r="S577" s="288"/>
      <c r="T577" s="288"/>
      <c r="U577" s="288"/>
      <c r="V577" s="288"/>
      <c r="W577" s="288"/>
      <c r="X577" s="288"/>
      <c r="Y577" s="288"/>
      <c r="Z577" s="288"/>
      <c r="AA577" s="288"/>
      <c r="AB577" s="288"/>
      <c r="AC577" s="288"/>
    </row>
    <row r="578" spans="1:29" x14ac:dyDescent="0.25">
      <c r="A578" s="288"/>
      <c r="B578" s="288"/>
      <c r="C578" s="288"/>
      <c r="D578" s="288"/>
      <c r="E578" s="288"/>
      <c r="F578" s="288"/>
      <c r="G578" s="288"/>
      <c r="H578" s="288"/>
      <c r="I578" s="288"/>
      <c r="J578" s="288"/>
      <c r="K578" s="288"/>
      <c r="L578" s="288"/>
      <c r="M578" s="288"/>
      <c r="N578" s="288"/>
      <c r="P578" s="288"/>
      <c r="Q578" s="288"/>
      <c r="R578" s="288"/>
      <c r="S578" s="288"/>
      <c r="T578" s="288"/>
      <c r="U578" s="288"/>
      <c r="V578" s="288"/>
      <c r="W578" s="288"/>
      <c r="X578" s="288"/>
      <c r="Y578" s="288"/>
      <c r="Z578" s="288"/>
      <c r="AA578" s="288"/>
      <c r="AB578" s="288"/>
      <c r="AC578" s="288"/>
    </row>
    <row r="579" spans="1:29" x14ac:dyDescent="0.25">
      <c r="A579" s="288"/>
      <c r="B579" s="288"/>
      <c r="C579" s="288"/>
      <c r="D579" s="288"/>
      <c r="E579" s="288"/>
      <c r="F579" s="288"/>
      <c r="G579" s="288"/>
      <c r="H579" s="288"/>
      <c r="I579" s="288"/>
      <c r="J579" s="288"/>
      <c r="K579" s="288"/>
      <c r="L579" s="288"/>
      <c r="M579" s="288"/>
      <c r="N579" s="288"/>
      <c r="P579" s="288"/>
      <c r="Q579" s="288"/>
      <c r="R579" s="288"/>
      <c r="S579" s="288"/>
      <c r="T579" s="288"/>
      <c r="U579" s="288"/>
      <c r="V579" s="288"/>
      <c r="W579" s="288"/>
      <c r="X579" s="288"/>
      <c r="Y579" s="288"/>
      <c r="Z579" s="288"/>
      <c r="AA579" s="288"/>
      <c r="AB579" s="288"/>
      <c r="AC579" s="288"/>
    </row>
    <row r="580" spans="1:29" x14ac:dyDescent="0.25">
      <c r="A580" s="288"/>
      <c r="B580" s="288"/>
      <c r="C580" s="288"/>
      <c r="D580" s="288"/>
      <c r="E580" s="288"/>
      <c r="F580" s="288"/>
      <c r="G580" s="288"/>
      <c r="H580" s="288"/>
      <c r="I580" s="288"/>
      <c r="J580" s="288"/>
      <c r="K580" s="288"/>
      <c r="L580" s="288"/>
      <c r="M580" s="288"/>
      <c r="N580" s="288"/>
      <c r="P580" s="288"/>
      <c r="Q580" s="288"/>
      <c r="R580" s="288"/>
      <c r="S580" s="288"/>
      <c r="T580" s="288"/>
      <c r="U580" s="288"/>
      <c r="V580" s="288"/>
      <c r="W580" s="288"/>
      <c r="X580" s="288"/>
      <c r="Y580" s="288"/>
      <c r="Z580" s="288"/>
      <c r="AA580" s="288"/>
      <c r="AB580" s="288"/>
      <c r="AC580" s="288"/>
    </row>
    <row r="581" spans="1:29" x14ac:dyDescent="0.25">
      <c r="A581" s="288"/>
      <c r="B581" s="288"/>
      <c r="C581" s="288"/>
      <c r="D581" s="288"/>
      <c r="E581" s="288"/>
      <c r="F581" s="288"/>
      <c r="G581" s="288"/>
      <c r="H581" s="288"/>
      <c r="I581" s="288"/>
      <c r="J581" s="288"/>
      <c r="K581" s="288"/>
      <c r="L581" s="288"/>
      <c r="M581" s="288"/>
      <c r="N581" s="288"/>
      <c r="P581" s="288"/>
      <c r="Q581" s="288"/>
      <c r="R581" s="288"/>
      <c r="S581" s="288"/>
      <c r="T581" s="288"/>
      <c r="U581" s="288"/>
      <c r="V581" s="288"/>
      <c r="W581" s="288"/>
      <c r="X581" s="288"/>
      <c r="Y581" s="288"/>
      <c r="Z581" s="288"/>
      <c r="AA581" s="288"/>
      <c r="AB581" s="288"/>
      <c r="AC581" s="288"/>
    </row>
    <row r="582" spans="1:29" x14ac:dyDescent="0.25">
      <c r="A582" s="288"/>
      <c r="B582" s="288"/>
      <c r="C582" s="288"/>
      <c r="D582" s="288"/>
      <c r="E582" s="288"/>
      <c r="F582" s="288"/>
      <c r="G582" s="288"/>
      <c r="H582" s="288"/>
      <c r="I582" s="288"/>
      <c r="J582" s="288"/>
      <c r="K582" s="288"/>
      <c r="L582" s="288"/>
      <c r="M582" s="288"/>
      <c r="N582" s="288"/>
      <c r="P582" s="288"/>
      <c r="Q582" s="288"/>
      <c r="R582" s="288"/>
      <c r="S582" s="288"/>
      <c r="T582" s="288"/>
      <c r="U582" s="288"/>
      <c r="V582" s="288"/>
      <c r="W582" s="288"/>
      <c r="X582" s="288"/>
      <c r="Y582" s="288"/>
      <c r="Z582" s="288"/>
      <c r="AA582" s="288"/>
      <c r="AB582" s="288"/>
      <c r="AC582" s="288"/>
    </row>
    <row r="583" spans="1:29" x14ac:dyDescent="0.25">
      <c r="A583" s="288"/>
      <c r="B583" s="288"/>
      <c r="C583" s="288"/>
      <c r="D583" s="288"/>
      <c r="E583" s="288"/>
      <c r="F583" s="288"/>
      <c r="G583" s="288"/>
      <c r="H583" s="288"/>
      <c r="I583" s="288"/>
      <c r="J583" s="288"/>
      <c r="K583" s="288"/>
      <c r="L583" s="288"/>
      <c r="M583" s="288"/>
      <c r="N583" s="288"/>
      <c r="P583" s="288"/>
      <c r="Q583" s="288"/>
      <c r="R583" s="288"/>
      <c r="S583" s="288"/>
      <c r="T583" s="288"/>
      <c r="U583" s="288"/>
      <c r="V583" s="288"/>
      <c r="W583" s="288"/>
      <c r="X583" s="288"/>
      <c r="Y583" s="288"/>
      <c r="Z583" s="288"/>
      <c r="AA583" s="288"/>
      <c r="AB583" s="288"/>
      <c r="AC583" s="288"/>
    </row>
    <row r="584" spans="1:29" x14ac:dyDescent="0.25">
      <c r="A584" s="288"/>
      <c r="B584" s="288"/>
      <c r="C584" s="288"/>
      <c r="D584" s="288"/>
      <c r="E584" s="288"/>
      <c r="F584" s="288"/>
      <c r="G584" s="288"/>
      <c r="H584" s="288"/>
      <c r="I584" s="288"/>
      <c r="J584" s="288"/>
      <c r="K584" s="288"/>
      <c r="L584" s="288"/>
      <c r="M584" s="288"/>
      <c r="N584" s="288"/>
      <c r="P584" s="288"/>
      <c r="Q584" s="288"/>
      <c r="R584" s="288"/>
      <c r="S584" s="288"/>
      <c r="T584" s="288"/>
      <c r="U584" s="288"/>
      <c r="V584" s="288"/>
      <c r="W584" s="288"/>
      <c r="X584" s="288"/>
      <c r="Y584" s="288"/>
      <c r="Z584" s="288"/>
      <c r="AA584" s="288"/>
      <c r="AB584" s="288"/>
      <c r="AC584" s="288"/>
    </row>
    <row r="585" spans="1:29" x14ac:dyDescent="0.25">
      <c r="A585" s="288"/>
      <c r="B585" s="288"/>
      <c r="C585" s="288"/>
      <c r="D585" s="288"/>
      <c r="E585" s="288"/>
      <c r="F585" s="288"/>
      <c r="G585" s="288"/>
      <c r="H585" s="288"/>
      <c r="I585" s="288"/>
      <c r="J585" s="288"/>
      <c r="K585" s="288"/>
      <c r="L585" s="288"/>
      <c r="M585" s="288"/>
      <c r="N585" s="288"/>
      <c r="P585" s="288"/>
      <c r="Q585" s="288"/>
      <c r="R585" s="288"/>
      <c r="S585" s="288"/>
      <c r="T585" s="288"/>
      <c r="U585" s="288"/>
      <c r="V585" s="288"/>
      <c r="W585" s="288"/>
      <c r="X585" s="288"/>
      <c r="Y585" s="288"/>
      <c r="Z585" s="288"/>
      <c r="AA585" s="288"/>
      <c r="AB585" s="288"/>
      <c r="AC585" s="288"/>
    </row>
    <row r="586" spans="1:29" x14ac:dyDescent="0.25">
      <c r="A586" s="288"/>
      <c r="B586" s="288"/>
      <c r="C586" s="288"/>
      <c r="D586" s="288"/>
      <c r="E586" s="288"/>
      <c r="F586" s="288"/>
      <c r="G586" s="288"/>
      <c r="H586" s="288"/>
      <c r="I586" s="288"/>
      <c r="J586" s="288"/>
      <c r="K586" s="288"/>
      <c r="L586" s="288"/>
      <c r="M586" s="288"/>
      <c r="N586" s="288"/>
      <c r="P586" s="288"/>
      <c r="Q586" s="288"/>
      <c r="R586" s="288"/>
      <c r="S586" s="288"/>
      <c r="T586" s="288"/>
      <c r="U586" s="288"/>
      <c r="V586" s="288"/>
      <c r="W586" s="288"/>
      <c r="X586" s="288"/>
      <c r="Y586" s="288"/>
      <c r="Z586" s="288"/>
      <c r="AA586" s="288"/>
      <c r="AB586" s="288"/>
      <c r="AC586" s="288"/>
    </row>
    <row r="587" spans="1:29" x14ac:dyDescent="0.25">
      <c r="A587" s="288"/>
      <c r="B587" s="288"/>
      <c r="C587" s="288"/>
      <c r="D587" s="288"/>
      <c r="E587" s="288"/>
      <c r="F587" s="288"/>
      <c r="G587" s="288"/>
      <c r="H587" s="288"/>
      <c r="I587" s="288"/>
      <c r="J587" s="288"/>
      <c r="K587" s="288"/>
      <c r="L587" s="288"/>
      <c r="M587" s="288"/>
      <c r="N587" s="288"/>
      <c r="P587" s="288"/>
      <c r="Q587" s="288"/>
      <c r="R587" s="288"/>
      <c r="S587" s="288"/>
      <c r="T587" s="288"/>
      <c r="U587" s="288"/>
      <c r="V587" s="288"/>
      <c r="W587" s="288"/>
      <c r="X587" s="288"/>
      <c r="Y587" s="288"/>
      <c r="Z587" s="288"/>
      <c r="AA587" s="288"/>
      <c r="AB587" s="288"/>
      <c r="AC587" s="288"/>
    </row>
    <row r="588" spans="1:29" x14ac:dyDescent="0.25">
      <c r="A588" s="288"/>
      <c r="B588" s="288"/>
      <c r="C588" s="288"/>
      <c r="D588" s="288"/>
      <c r="E588" s="288"/>
      <c r="F588" s="288"/>
      <c r="G588" s="288"/>
      <c r="H588" s="288"/>
      <c r="I588" s="288"/>
      <c r="J588" s="288"/>
      <c r="K588" s="288"/>
      <c r="L588" s="288"/>
      <c r="M588" s="288"/>
      <c r="N588" s="288"/>
      <c r="P588" s="288"/>
      <c r="Q588" s="288"/>
      <c r="R588" s="288"/>
      <c r="S588" s="288"/>
      <c r="T588" s="288"/>
      <c r="U588" s="288"/>
      <c r="V588" s="288"/>
      <c r="W588" s="288"/>
      <c r="X588" s="288"/>
      <c r="Y588" s="288"/>
      <c r="Z588" s="288"/>
      <c r="AA588" s="288"/>
      <c r="AB588" s="288"/>
      <c r="AC588" s="288"/>
    </row>
    <row r="589" spans="1:29" x14ac:dyDescent="0.25">
      <c r="A589" s="288"/>
      <c r="B589" s="288"/>
      <c r="C589" s="288"/>
      <c r="D589" s="288"/>
      <c r="E589" s="288"/>
      <c r="F589" s="288"/>
      <c r="G589" s="288"/>
      <c r="H589" s="288"/>
      <c r="I589" s="288"/>
      <c r="J589" s="288"/>
      <c r="K589" s="288"/>
      <c r="L589" s="288"/>
      <c r="M589" s="288"/>
      <c r="N589" s="288"/>
      <c r="P589" s="288"/>
      <c r="Q589" s="288"/>
      <c r="R589" s="288"/>
      <c r="S589" s="288"/>
      <c r="T589" s="288"/>
      <c r="U589" s="288"/>
      <c r="V589" s="288"/>
      <c r="W589" s="288"/>
      <c r="X589" s="288"/>
      <c r="Y589" s="288"/>
      <c r="Z589" s="288"/>
      <c r="AA589" s="288"/>
      <c r="AB589" s="288"/>
      <c r="AC589" s="288"/>
    </row>
    <row r="590" spans="1:29" x14ac:dyDescent="0.25">
      <c r="A590" s="288"/>
      <c r="B590" s="288"/>
      <c r="C590" s="288"/>
      <c r="D590" s="288"/>
      <c r="E590" s="288"/>
      <c r="F590" s="288"/>
      <c r="G590" s="288"/>
      <c r="H590" s="288"/>
      <c r="I590" s="288"/>
      <c r="J590" s="288"/>
      <c r="K590" s="288"/>
      <c r="L590" s="288"/>
      <c r="M590" s="288"/>
      <c r="N590" s="288"/>
      <c r="P590" s="288"/>
      <c r="Q590" s="288"/>
      <c r="R590" s="288"/>
      <c r="S590" s="288"/>
      <c r="T590" s="288"/>
      <c r="U590" s="288"/>
      <c r="V590" s="288"/>
      <c r="W590" s="288"/>
      <c r="X590" s="288"/>
      <c r="Y590" s="288"/>
      <c r="Z590" s="288"/>
      <c r="AA590" s="288"/>
      <c r="AB590" s="288"/>
      <c r="AC590" s="288"/>
    </row>
    <row r="591" spans="1:29" x14ac:dyDescent="0.25">
      <c r="A591" s="288"/>
      <c r="B591" s="288"/>
      <c r="C591" s="288"/>
      <c r="D591" s="288"/>
      <c r="E591" s="288"/>
      <c r="F591" s="288"/>
      <c r="G591" s="288"/>
      <c r="H591" s="288"/>
      <c r="I591" s="288"/>
      <c r="J591" s="288"/>
      <c r="K591" s="288"/>
      <c r="L591" s="288"/>
      <c r="M591" s="288"/>
      <c r="N591" s="288"/>
      <c r="P591" s="288"/>
      <c r="Q591" s="288"/>
      <c r="R591" s="288"/>
      <c r="S591" s="288"/>
      <c r="T591" s="288"/>
      <c r="U591" s="288"/>
      <c r="V591" s="288"/>
      <c r="W591" s="288"/>
      <c r="X591" s="288"/>
      <c r="Y591" s="288"/>
      <c r="Z591" s="288"/>
      <c r="AA591" s="288"/>
      <c r="AB591" s="288"/>
      <c r="AC591" s="288"/>
    </row>
    <row r="592" spans="1:29" x14ac:dyDescent="0.25">
      <c r="A592" s="288"/>
      <c r="B592" s="288"/>
      <c r="C592" s="288"/>
      <c r="D592" s="288"/>
      <c r="E592" s="288"/>
      <c r="F592" s="288"/>
      <c r="G592" s="288"/>
      <c r="H592" s="288"/>
      <c r="I592" s="288"/>
      <c r="J592" s="288"/>
      <c r="K592" s="288"/>
      <c r="L592" s="288"/>
      <c r="M592" s="288"/>
      <c r="N592" s="288"/>
      <c r="P592" s="288"/>
      <c r="Q592" s="288"/>
      <c r="R592" s="288"/>
      <c r="S592" s="288"/>
      <c r="T592" s="288"/>
      <c r="U592" s="288"/>
      <c r="V592" s="288"/>
      <c r="W592" s="288"/>
      <c r="X592" s="288"/>
      <c r="Y592" s="288"/>
      <c r="Z592" s="288"/>
      <c r="AA592" s="288"/>
      <c r="AB592" s="288"/>
      <c r="AC592" s="288"/>
    </row>
    <row r="593" spans="1:29" x14ac:dyDescent="0.25">
      <c r="A593" s="288"/>
      <c r="B593" s="288"/>
      <c r="C593" s="288"/>
      <c r="D593" s="288"/>
      <c r="E593" s="288"/>
      <c r="F593" s="288"/>
      <c r="G593" s="288"/>
      <c r="H593" s="288"/>
      <c r="I593" s="288"/>
      <c r="J593" s="288"/>
      <c r="K593" s="288"/>
      <c r="L593" s="288"/>
      <c r="M593" s="288"/>
      <c r="N593" s="288"/>
      <c r="P593" s="288"/>
      <c r="Q593" s="288"/>
      <c r="R593" s="288"/>
      <c r="S593" s="288"/>
      <c r="T593" s="288"/>
      <c r="U593" s="288"/>
      <c r="V593" s="288"/>
      <c r="W593" s="288"/>
      <c r="X593" s="288"/>
      <c r="Y593" s="288"/>
      <c r="Z593" s="288"/>
      <c r="AA593" s="288"/>
      <c r="AB593" s="288"/>
      <c r="AC593" s="288"/>
    </row>
    <row r="594" spans="1:29" x14ac:dyDescent="0.25">
      <c r="A594" s="288"/>
      <c r="B594" s="288"/>
      <c r="C594" s="288"/>
      <c r="D594" s="288"/>
      <c r="E594" s="288"/>
      <c r="F594" s="288"/>
      <c r="G594" s="288"/>
      <c r="H594" s="288"/>
      <c r="I594" s="288"/>
      <c r="J594" s="288"/>
      <c r="K594" s="288"/>
      <c r="L594" s="288"/>
      <c r="M594" s="288"/>
      <c r="N594" s="288"/>
      <c r="P594" s="288"/>
      <c r="Q594" s="288"/>
      <c r="R594" s="288"/>
      <c r="S594" s="288"/>
      <c r="T594" s="288"/>
      <c r="U594" s="288"/>
      <c r="V594" s="288"/>
      <c r="W594" s="288"/>
      <c r="X594" s="288"/>
      <c r="Y594" s="288"/>
      <c r="Z594" s="288"/>
      <c r="AA594" s="288"/>
      <c r="AB594" s="288"/>
      <c r="AC594" s="288"/>
    </row>
    <row r="595" spans="1:29" x14ac:dyDescent="0.25">
      <c r="A595" s="288"/>
      <c r="B595" s="288"/>
      <c r="C595" s="288"/>
      <c r="D595" s="288"/>
      <c r="E595" s="288"/>
      <c r="F595" s="288"/>
      <c r="G595" s="288"/>
      <c r="H595" s="288"/>
      <c r="I595" s="288"/>
      <c r="J595" s="288"/>
      <c r="K595" s="288"/>
      <c r="L595" s="288"/>
      <c r="M595" s="288"/>
      <c r="N595" s="288"/>
      <c r="P595" s="288"/>
      <c r="Q595" s="288"/>
      <c r="R595" s="288"/>
      <c r="S595" s="288"/>
      <c r="T595" s="288"/>
      <c r="U595" s="288"/>
      <c r="V595" s="288"/>
      <c r="W595" s="288"/>
      <c r="X595" s="288"/>
      <c r="Y595" s="288"/>
      <c r="Z595" s="288"/>
      <c r="AA595" s="288"/>
      <c r="AB595" s="288"/>
      <c r="AC595" s="288"/>
    </row>
    <row r="596" spans="1:29" x14ac:dyDescent="0.25">
      <c r="A596" s="288"/>
      <c r="B596" s="288"/>
      <c r="C596" s="288"/>
      <c r="D596" s="288"/>
      <c r="E596" s="288"/>
      <c r="F596" s="288"/>
      <c r="G596" s="288"/>
      <c r="H596" s="288"/>
      <c r="I596" s="288"/>
      <c r="J596" s="288"/>
      <c r="K596" s="288"/>
      <c r="L596" s="288"/>
      <c r="M596" s="288"/>
      <c r="N596" s="288"/>
      <c r="P596" s="288"/>
      <c r="Q596" s="288"/>
      <c r="R596" s="288"/>
      <c r="S596" s="288"/>
      <c r="T596" s="288"/>
      <c r="U596" s="288"/>
      <c r="V596" s="288"/>
      <c r="W596" s="288"/>
      <c r="X596" s="288"/>
      <c r="Y596" s="288"/>
      <c r="Z596" s="288"/>
      <c r="AA596" s="288"/>
      <c r="AB596" s="288"/>
      <c r="AC596" s="288"/>
    </row>
    <row r="597" spans="1:29" x14ac:dyDescent="0.25">
      <c r="A597" s="288"/>
      <c r="B597" s="288"/>
      <c r="C597" s="288"/>
      <c r="D597" s="288"/>
      <c r="E597" s="288"/>
      <c r="F597" s="288"/>
      <c r="G597" s="288"/>
      <c r="H597" s="288"/>
      <c r="I597" s="288"/>
      <c r="J597" s="288"/>
      <c r="K597" s="288"/>
      <c r="L597" s="288"/>
      <c r="M597" s="288"/>
      <c r="N597" s="288"/>
      <c r="P597" s="288"/>
      <c r="Q597" s="288"/>
      <c r="R597" s="288"/>
      <c r="S597" s="288"/>
      <c r="T597" s="288"/>
      <c r="U597" s="288"/>
      <c r="V597" s="288"/>
      <c r="W597" s="288"/>
      <c r="X597" s="288"/>
      <c r="Y597" s="288"/>
      <c r="Z597" s="288"/>
      <c r="AA597" s="288"/>
      <c r="AB597" s="288"/>
      <c r="AC597" s="288"/>
    </row>
    <row r="598" spans="1:29" x14ac:dyDescent="0.25">
      <c r="A598" s="288"/>
      <c r="B598" s="288"/>
      <c r="C598" s="288"/>
      <c r="D598" s="288"/>
      <c r="E598" s="288"/>
      <c r="F598" s="288"/>
      <c r="G598" s="288"/>
      <c r="H598" s="288"/>
      <c r="I598" s="288"/>
      <c r="J598" s="288"/>
      <c r="K598" s="288"/>
      <c r="L598" s="288"/>
      <c r="M598" s="288"/>
      <c r="N598" s="288"/>
      <c r="P598" s="288"/>
      <c r="Q598" s="288"/>
      <c r="R598" s="288"/>
      <c r="S598" s="288"/>
      <c r="T598" s="288"/>
      <c r="U598" s="288"/>
      <c r="V598" s="288"/>
      <c r="W598" s="288"/>
      <c r="X598" s="288"/>
      <c r="Y598" s="288"/>
      <c r="Z598" s="288"/>
      <c r="AA598" s="288"/>
      <c r="AB598" s="288"/>
      <c r="AC598" s="288"/>
    </row>
    <row r="599" spans="1:29" x14ac:dyDescent="0.25">
      <c r="A599" s="288"/>
      <c r="B599" s="288"/>
      <c r="C599" s="288"/>
      <c r="D599" s="288"/>
      <c r="E599" s="288"/>
      <c r="F599" s="288"/>
      <c r="G599" s="288"/>
      <c r="H599" s="288"/>
      <c r="I599" s="288"/>
      <c r="J599" s="288"/>
      <c r="K599" s="288"/>
      <c r="L599" s="288"/>
      <c r="M599" s="288"/>
      <c r="N599" s="288"/>
      <c r="P599" s="288"/>
      <c r="Q599" s="288"/>
      <c r="R599" s="288"/>
      <c r="S599" s="288"/>
      <c r="T599" s="288"/>
      <c r="U599" s="288"/>
      <c r="V599" s="288"/>
      <c r="W599" s="288"/>
      <c r="X599" s="288"/>
      <c r="Y599" s="288"/>
      <c r="Z599" s="288"/>
      <c r="AA599" s="288"/>
      <c r="AB599" s="288"/>
      <c r="AC599" s="288"/>
    </row>
    <row r="600" spans="1:29" x14ac:dyDescent="0.25">
      <c r="A600" s="288"/>
      <c r="B600" s="288"/>
      <c r="C600" s="288"/>
      <c r="D600" s="288"/>
      <c r="E600" s="288"/>
      <c r="F600" s="288"/>
      <c r="G600" s="288"/>
      <c r="H600" s="288"/>
      <c r="I600" s="288"/>
      <c r="J600" s="288"/>
      <c r="K600" s="288"/>
      <c r="L600" s="288"/>
      <c r="M600" s="288"/>
      <c r="N600" s="288"/>
      <c r="P600" s="288"/>
      <c r="Q600" s="288"/>
      <c r="R600" s="288"/>
      <c r="S600" s="288"/>
      <c r="T600" s="288"/>
      <c r="U600" s="288"/>
      <c r="V600" s="288"/>
      <c r="W600" s="288"/>
      <c r="X600" s="288"/>
      <c r="Y600" s="288"/>
      <c r="Z600" s="288"/>
      <c r="AA600" s="288"/>
      <c r="AB600" s="288"/>
      <c r="AC600" s="288"/>
    </row>
    <row r="601" spans="1:29" x14ac:dyDescent="0.25">
      <c r="A601" s="288"/>
      <c r="B601" s="288"/>
      <c r="C601" s="288"/>
      <c r="D601" s="288"/>
      <c r="E601" s="288"/>
      <c r="F601" s="288"/>
      <c r="G601" s="288"/>
      <c r="H601" s="288"/>
      <c r="I601" s="288"/>
      <c r="J601" s="288"/>
      <c r="K601" s="288"/>
      <c r="L601" s="288"/>
      <c r="M601" s="288"/>
      <c r="N601" s="288"/>
      <c r="P601" s="288"/>
      <c r="Q601" s="288"/>
      <c r="R601" s="288"/>
      <c r="S601" s="288"/>
      <c r="T601" s="288"/>
      <c r="U601" s="288"/>
      <c r="V601" s="288"/>
      <c r="W601" s="288"/>
      <c r="X601" s="288"/>
      <c r="Y601" s="288"/>
      <c r="Z601" s="288"/>
      <c r="AA601" s="288"/>
      <c r="AB601" s="288"/>
      <c r="AC601" s="288"/>
    </row>
    <row r="602" spans="1:29" x14ac:dyDescent="0.25">
      <c r="A602" s="288"/>
      <c r="B602" s="288"/>
      <c r="C602" s="288"/>
      <c r="D602" s="288"/>
      <c r="E602" s="288"/>
      <c r="F602" s="288"/>
      <c r="G602" s="288"/>
      <c r="H602" s="288"/>
      <c r="I602" s="288"/>
      <c r="J602" s="288"/>
      <c r="K602" s="288"/>
      <c r="L602" s="288"/>
      <c r="M602" s="288"/>
      <c r="N602" s="288"/>
      <c r="P602" s="288"/>
      <c r="Q602" s="288"/>
      <c r="R602" s="288"/>
      <c r="S602" s="288"/>
      <c r="T602" s="288"/>
      <c r="U602" s="288"/>
      <c r="V602" s="288"/>
      <c r="W602" s="288"/>
      <c r="X602" s="288"/>
      <c r="Y602" s="288"/>
      <c r="Z602" s="288"/>
      <c r="AA602" s="288"/>
      <c r="AB602" s="288"/>
      <c r="AC602" s="288"/>
    </row>
    <row r="603" spans="1:29" x14ac:dyDescent="0.25">
      <c r="A603" s="288"/>
      <c r="B603" s="288"/>
      <c r="C603" s="288"/>
      <c r="D603" s="288"/>
      <c r="E603" s="288"/>
      <c r="F603" s="288"/>
      <c r="G603" s="288"/>
      <c r="H603" s="288"/>
      <c r="I603" s="288"/>
      <c r="J603" s="288"/>
      <c r="K603" s="288"/>
      <c r="L603" s="288"/>
      <c r="M603" s="288"/>
      <c r="N603" s="288"/>
      <c r="P603" s="288"/>
      <c r="Q603" s="288"/>
      <c r="R603" s="288"/>
      <c r="S603" s="288"/>
      <c r="T603" s="288"/>
      <c r="U603" s="288"/>
      <c r="V603" s="288"/>
      <c r="W603" s="288"/>
      <c r="X603" s="288"/>
      <c r="Y603" s="288"/>
      <c r="Z603" s="288"/>
      <c r="AA603" s="288"/>
      <c r="AB603" s="288"/>
      <c r="AC603" s="288"/>
    </row>
    <row r="604" spans="1:29" x14ac:dyDescent="0.25">
      <c r="A604" s="288"/>
      <c r="B604" s="288"/>
      <c r="C604" s="288"/>
      <c r="D604" s="288"/>
      <c r="E604" s="288"/>
      <c r="F604" s="288"/>
      <c r="G604" s="288"/>
      <c r="H604" s="288"/>
      <c r="I604" s="288"/>
      <c r="J604" s="288"/>
      <c r="K604" s="288"/>
      <c r="L604" s="288"/>
      <c r="M604" s="288"/>
      <c r="N604" s="288"/>
      <c r="P604" s="288"/>
      <c r="Q604" s="288"/>
      <c r="R604" s="288"/>
      <c r="S604" s="288"/>
      <c r="T604" s="288"/>
      <c r="U604" s="288"/>
      <c r="V604" s="288"/>
      <c r="W604" s="288"/>
      <c r="X604" s="288"/>
      <c r="Y604" s="288"/>
      <c r="Z604" s="288"/>
      <c r="AA604" s="288"/>
      <c r="AB604" s="288"/>
      <c r="AC604" s="288"/>
    </row>
    <row r="605" spans="1:29" x14ac:dyDescent="0.25">
      <c r="A605" s="288"/>
      <c r="B605" s="288"/>
      <c r="C605" s="288"/>
      <c r="D605" s="288"/>
      <c r="E605" s="288"/>
      <c r="F605" s="288"/>
      <c r="G605" s="288"/>
      <c r="H605" s="288"/>
      <c r="I605" s="288"/>
      <c r="J605" s="288"/>
      <c r="K605" s="288"/>
      <c r="L605" s="288"/>
      <c r="M605" s="288"/>
      <c r="N605" s="288"/>
      <c r="P605" s="288"/>
      <c r="Q605" s="288"/>
      <c r="R605" s="288"/>
      <c r="S605" s="288"/>
      <c r="T605" s="288"/>
      <c r="U605" s="288"/>
      <c r="V605" s="288"/>
      <c r="W605" s="288"/>
      <c r="X605" s="288"/>
      <c r="Y605" s="288"/>
      <c r="Z605" s="288"/>
      <c r="AA605" s="288"/>
      <c r="AB605" s="288"/>
      <c r="AC605" s="288"/>
    </row>
    <row r="606" spans="1:29" x14ac:dyDescent="0.25">
      <c r="A606" s="288"/>
      <c r="B606" s="288"/>
      <c r="C606" s="288"/>
      <c r="D606" s="288"/>
      <c r="E606" s="288"/>
      <c r="F606" s="288"/>
      <c r="G606" s="288"/>
      <c r="H606" s="288"/>
      <c r="I606" s="288"/>
      <c r="J606" s="288"/>
      <c r="K606" s="288"/>
      <c r="L606" s="288"/>
      <c r="M606" s="288"/>
      <c r="N606" s="288"/>
      <c r="P606" s="288"/>
      <c r="Q606" s="288"/>
      <c r="R606" s="288"/>
      <c r="S606" s="288"/>
      <c r="T606" s="288"/>
      <c r="U606" s="288"/>
      <c r="V606" s="288"/>
      <c r="W606" s="288"/>
      <c r="X606" s="288"/>
      <c r="Y606" s="288"/>
      <c r="Z606" s="288"/>
      <c r="AA606" s="288"/>
      <c r="AB606" s="288"/>
      <c r="AC606" s="288"/>
    </row>
    <row r="607" spans="1:29" x14ac:dyDescent="0.25">
      <c r="A607" s="288"/>
      <c r="B607" s="288"/>
      <c r="C607" s="288"/>
      <c r="D607" s="288"/>
      <c r="E607" s="288"/>
      <c r="F607" s="288"/>
      <c r="G607" s="288"/>
      <c r="H607" s="288"/>
      <c r="I607" s="288"/>
      <c r="J607" s="288"/>
      <c r="K607" s="288"/>
      <c r="L607" s="288"/>
      <c r="M607" s="288"/>
      <c r="N607" s="288"/>
      <c r="P607" s="288"/>
      <c r="Q607" s="288"/>
      <c r="R607" s="288"/>
      <c r="S607" s="288"/>
      <c r="T607" s="288"/>
      <c r="U607" s="288"/>
      <c r="V607" s="288"/>
      <c r="W607" s="288"/>
      <c r="X607" s="288"/>
      <c r="Y607" s="288"/>
      <c r="Z607" s="288"/>
      <c r="AA607" s="288"/>
      <c r="AB607" s="288"/>
      <c r="AC607" s="288"/>
    </row>
    <row r="608" spans="1:29" x14ac:dyDescent="0.25">
      <c r="A608" s="288"/>
      <c r="B608" s="288"/>
      <c r="C608" s="288"/>
      <c r="D608" s="288"/>
      <c r="E608" s="288"/>
      <c r="F608" s="288"/>
      <c r="G608" s="288"/>
      <c r="H608" s="288"/>
      <c r="I608" s="288"/>
      <c r="J608" s="288"/>
      <c r="K608" s="288"/>
      <c r="L608" s="288"/>
      <c r="M608" s="288"/>
      <c r="N608" s="288"/>
      <c r="P608" s="288"/>
      <c r="Q608" s="288"/>
      <c r="R608" s="288"/>
      <c r="S608" s="288"/>
      <c r="T608" s="288"/>
      <c r="U608" s="288"/>
      <c r="V608" s="288"/>
      <c r="W608" s="288"/>
      <c r="X608" s="288"/>
      <c r="Y608" s="288"/>
      <c r="Z608" s="288"/>
      <c r="AA608" s="288"/>
      <c r="AB608" s="288"/>
      <c r="AC608" s="288"/>
    </row>
    <row r="609" spans="1:29" x14ac:dyDescent="0.25">
      <c r="A609" s="288"/>
      <c r="B609" s="288"/>
      <c r="C609" s="288"/>
      <c r="D609" s="288"/>
      <c r="E609" s="288"/>
      <c r="F609" s="288"/>
      <c r="G609" s="288"/>
      <c r="H609" s="288"/>
      <c r="I609" s="288"/>
      <c r="J609" s="288"/>
      <c r="K609" s="288"/>
      <c r="L609" s="288"/>
      <c r="M609" s="288"/>
      <c r="N609" s="288"/>
      <c r="P609" s="288"/>
      <c r="Q609" s="288"/>
      <c r="R609" s="288"/>
      <c r="S609" s="288"/>
      <c r="T609" s="288"/>
      <c r="U609" s="288"/>
      <c r="V609" s="288"/>
      <c r="W609" s="288"/>
      <c r="X609" s="288"/>
      <c r="Y609" s="288"/>
      <c r="Z609" s="288"/>
      <c r="AA609" s="288"/>
      <c r="AB609" s="288"/>
      <c r="AC609" s="288"/>
    </row>
    <row r="610" spans="1:29" x14ac:dyDescent="0.25">
      <c r="A610" s="288"/>
      <c r="B610" s="288"/>
      <c r="C610" s="288"/>
      <c r="D610" s="288"/>
      <c r="E610" s="288"/>
      <c r="F610" s="288"/>
      <c r="G610" s="288"/>
      <c r="H610" s="288"/>
      <c r="I610" s="288"/>
      <c r="J610" s="288"/>
      <c r="K610" s="288"/>
      <c r="L610" s="288"/>
      <c r="M610" s="288"/>
      <c r="N610" s="288"/>
      <c r="P610" s="288"/>
      <c r="Q610" s="288"/>
      <c r="R610" s="288"/>
      <c r="S610" s="288"/>
      <c r="T610" s="288"/>
      <c r="U610" s="288"/>
      <c r="V610" s="288"/>
      <c r="W610" s="288"/>
      <c r="X610" s="288"/>
      <c r="Y610" s="288"/>
      <c r="Z610" s="288"/>
      <c r="AA610" s="288"/>
      <c r="AB610" s="288"/>
      <c r="AC610" s="288"/>
    </row>
    <row r="611" spans="1:29" x14ac:dyDescent="0.25">
      <c r="A611" s="288"/>
      <c r="B611" s="288"/>
      <c r="C611" s="288"/>
      <c r="D611" s="288"/>
      <c r="E611" s="288"/>
      <c r="F611" s="288"/>
      <c r="G611" s="288"/>
      <c r="H611" s="288"/>
      <c r="I611" s="288"/>
      <c r="J611" s="288"/>
      <c r="K611" s="288"/>
      <c r="L611" s="288"/>
      <c r="M611" s="288"/>
      <c r="N611" s="288"/>
      <c r="P611" s="288"/>
      <c r="Q611" s="288"/>
      <c r="R611" s="288"/>
      <c r="S611" s="288"/>
      <c r="T611" s="288"/>
      <c r="U611" s="288"/>
      <c r="V611" s="288"/>
      <c r="W611" s="288"/>
      <c r="X611" s="288"/>
      <c r="Y611" s="288"/>
      <c r="Z611" s="288"/>
      <c r="AA611" s="288"/>
      <c r="AB611" s="288"/>
      <c r="AC611" s="288"/>
    </row>
    <row r="612" spans="1:29" x14ac:dyDescent="0.25">
      <c r="A612" s="288"/>
      <c r="B612" s="288"/>
      <c r="C612" s="288"/>
      <c r="D612" s="288"/>
      <c r="E612" s="288"/>
      <c r="F612" s="288"/>
      <c r="G612" s="288"/>
      <c r="H612" s="288"/>
      <c r="I612" s="288"/>
      <c r="J612" s="288"/>
      <c r="K612" s="288"/>
      <c r="L612" s="288"/>
      <c r="M612" s="288"/>
      <c r="N612" s="288"/>
      <c r="P612" s="288"/>
      <c r="Q612" s="288"/>
      <c r="R612" s="288"/>
      <c r="S612" s="288"/>
      <c r="T612" s="288"/>
      <c r="U612" s="288"/>
      <c r="V612" s="288"/>
      <c r="W612" s="288"/>
      <c r="X612" s="288"/>
      <c r="Y612" s="288"/>
      <c r="Z612" s="288"/>
      <c r="AA612" s="288"/>
      <c r="AB612" s="288"/>
      <c r="AC612" s="288"/>
    </row>
    <row r="613" spans="1:29" x14ac:dyDescent="0.25">
      <c r="A613" s="288"/>
      <c r="B613" s="288"/>
      <c r="C613" s="288"/>
      <c r="D613" s="288"/>
      <c r="E613" s="288"/>
      <c r="F613" s="288"/>
      <c r="G613" s="288"/>
      <c r="H613" s="288"/>
      <c r="I613" s="288"/>
      <c r="J613" s="288"/>
      <c r="K613" s="288"/>
      <c r="L613" s="288"/>
      <c r="M613" s="288"/>
      <c r="N613" s="288"/>
      <c r="P613" s="288"/>
      <c r="Q613" s="288"/>
      <c r="R613" s="288"/>
      <c r="S613" s="288"/>
      <c r="T613" s="288"/>
      <c r="U613" s="288"/>
      <c r="V613" s="288"/>
      <c r="W613" s="288"/>
      <c r="X613" s="288"/>
      <c r="Y613" s="288"/>
      <c r="Z613" s="288"/>
      <c r="AA613" s="288"/>
      <c r="AB613" s="288"/>
      <c r="AC613" s="288"/>
    </row>
    <row r="614" spans="1:29" x14ac:dyDescent="0.25">
      <c r="A614" s="288"/>
      <c r="B614" s="288"/>
      <c r="C614" s="288"/>
      <c r="D614" s="288"/>
      <c r="E614" s="288"/>
      <c r="F614" s="288"/>
      <c r="I614" s="288"/>
      <c r="J614" s="288"/>
      <c r="K614" s="288"/>
      <c r="L614" s="288"/>
      <c r="M614" s="288"/>
      <c r="N614" s="288"/>
      <c r="P614" s="288"/>
      <c r="Q614" s="288"/>
      <c r="R614" s="288"/>
      <c r="S614" s="288"/>
      <c r="T614" s="288"/>
      <c r="U614" s="288"/>
      <c r="V614" s="288"/>
      <c r="W614" s="288"/>
      <c r="X614" s="288"/>
      <c r="Y614" s="288"/>
      <c r="Z614" s="288"/>
      <c r="AA614" s="288"/>
      <c r="AB614" s="288"/>
      <c r="AC614" s="288"/>
    </row>
    <row r="615" spans="1:29" x14ac:dyDescent="0.25">
      <c r="A615" s="288"/>
      <c r="B615" s="288"/>
      <c r="C615" s="288"/>
      <c r="D615" s="288"/>
      <c r="E615" s="288"/>
      <c r="F615" s="288"/>
      <c r="I615" s="288"/>
      <c r="J615" s="288"/>
      <c r="K615" s="288"/>
      <c r="L615" s="288"/>
      <c r="M615" s="288"/>
      <c r="N615" s="288"/>
      <c r="P615" s="288"/>
      <c r="Q615" s="288"/>
      <c r="R615" s="288"/>
      <c r="S615" s="288"/>
      <c r="T615" s="288"/>
      <c r="U615" s="288"/>
      <c r="V615" s="288"/>
      <c r="W615" s="288"/>
      <c r="X615" s="288"/>
      <c r="Y615" s="288"/>
      <c r="Z615" s="288"/>
      <c r="AA615" s="288"/>
      <c r="AB615" s="288"/>
      <c r="AC615" s="288"/>
    </row>
    <row r="616" spans="1:29" x14ac:dyDescent="0.25">
      <c r="A616" s="288"/>
      <c r="B616" s="288"/>
      <c r="C616" s="288"/>
      <c r="D616" s="288"/>
      <c r="E616" s="288"/>
      <c r="F616" s="288"/>
      <c r="I616" s="288"/>
      <c r="J616" s="288"/>
      <c r="K616" s="288"/>
      <c r="L616" s="288"/>
      <c r="M616" s="288"/>
      <c r="N616" s="288"/>
      <c r="P616" s="288"/>
      <c r="Q616" s="288"/>
      <c r="R616" s="288"/>
      <c r="S616" s="288"/>
      <c r="T616" s="288"/>
      <c r="U616" s="288"/>
      <c r="V616" s="288"/>
      <c r="W616" s="288"/>
      <c r="X616" s="288"/>
      <c r="Y616" s="288"/>
      <c r="Z616" s="288"/>
      <c r="AA616" s="288"/>
      <c r="AB616" s="288"/>
      <c r="AC616" s="288"/>
    </row>
    <row r="617" spans="1:29" x14ac:dyDescent="0.25">
      <c r="A617" s="288"/>
      <c r="B617" s="288"/>
      <c r="C617" s="288"/>
      <c r="D617" s="288"/>
      <c r="E617" s="288"/>
      <c r="F617" s="288"/>
      <c r="I617" s="288"/>
      <c r="J617" s="288"/>
      <c r="K617" s="288"/>
      <c r="L617" s="288"/>
      <c r="M617" s="288"/>
      <c r="N617" s="288"/>
      <c r="P617" s="288"/>
      <c r="Q617" s="288"/>
      <c r="R617" s="288"/>
      <c r="S617" s="288"/>
      <c r="T617" s="288"/>
      <c r="U617" s="288"/>
      <c r="V617" s="288"/>
      <c r="W617" s="288"/>
      <c r="X617" s="288"/>
      <c r="Y617" s="288"/>
      <c r="Z617" s="288"/>
      <c r="AA617" s="288"/>
      <c r="AB617" s="288"/>
      <c r="AC617" s="288"/>
    </row>
    <row r="618" spans="1:29" x14ac:dyDescent="0.25">
      <c r="A618" s="288"/>
      <c r="B618" s="288"/>
      <c r="C618" s="288"/>
      <c r="D618" s="288"/>
      <c r="E618" s="288"/>
      <c r="F618" s="288"/>
      <c r="I618" s="288"/>
      <c r="J618" s="288"/>
      <c r="K618" s="288"/>
      <c r="L618" s="288"/>
      <c r="M618" s="288"/>
      <c r="N618" s="288"/>
      <c r="P618" s="288"/>
      <c r="Q618" s="288"/>
      <c r="R618" s="288"/>
      <c r="S618" s="288"/>
      <c r="T618" s="288"/>
      <c r="U618" s="288"/>
      <c r="V618" s="288"/>
      <c r="W618" s="288"/>
      <c r="X618" s="288"/>
      <c r="Y618" s="288"/>
      <c r="Z618" s="288"/>
      <c r="AA618" s="288"/>
      <c r="AB618" s="288"/>
      <c r="AC618" s="288"/>
    </row>
    <row r="619" spans="1:29" x14ac:dyDescent="0.25">
      <c r="A619" s="288"/>
      <c r="B619" s="288"/>
      <c r="C619" s="288"/>
      <c r="D619" s="288"/>
      <c r="E619" s="288"/>
      <c r="F619" s="288"/>
      <c r="I619" s="288"/>
      <c r="J619" s="288"/>
      <c r="K619" s="288"/>
      <c r="L619" s="288"/>
      <c r="M619" s="288"/>
      <c r="N619" s="288"/>
      <c r="P619" s="288"/>
      <c r="Q619" s="288"/>
      <c r="R619" s="288"/>
      <c r="S619" s="288"/>
      <c r="T619" s="288"/>
      <c r="U619" s="288"/>
      <c r="V619" s="288"/>
      <c r="W619" s="288"/>
      <c r="X619" s="288"/>
      <c r="Y619" s="288"/>
      <c r="Z619" s="288"/>
      <c r="AA619" s="288"/>
      <c r="AB619" s="288"/>
      <c r="AC619" s="288"/>
    </row>
    <row r="620" spans="1:29" x14ac:dyDescent="0.25">
      <c r="A620" s="288"/>
      <c r="B620" s="288"/>
      <c r="C620" s="288"/>
      <c r="D620" s="288"/>
      <c r="E620" s="288"/>
      <c r="F620" s="288"/>
      <c r="I620" s="288"/>
      <c r="J620" s="288"/>
      <c r="K620" s="288"/>
      <c r="L620" s="288"/>
      <c r="M620" s="288"/>
      <c r="N620" s="288"/>
      <c r="P620" s="288"/>
      <c r="Q620" s="288"/>
      <c r="R620" s="288"/>
      <c r="S620" s="288"/>
      <c r="T620" s="288"/>
      <c r="U620" s="288"/>
      <c r="V620" s="288"/>
      <c r="W620" s="288"/>
      <c r="X620" s="288"/>
      <c r="Y620" s="288"/>
      <c r="Z620" s="288"/>
      <c r="AA620" s="288"/>
      <c r="AB620" s="288"/>
      <c r="AC620" s="288"/>
    </row>
    <row r="621" spans="1:29" x14ac:dyDescent="0.25">
      <c r="A621" s="288"/>
      <c r="B621" s="288"/>
      <c r="C621" s="288"/>
      <c r="D621" s="288"/>
      <c r="E621" s="288"/>
      <c r="F621" s="288"/>
      <c r="I621" s="288"/>
      <c r="J621" s="288"/>
      <c r="K621" s="288"/>
      <c r="L621" s="288"/>
      <c r="M621" s="288"/>
      <c r="N621" s="288"/>
      <c r="P621" s="288"/>
      <c r="Q621" s="288"/>
      <c r="R621" s="288"/>
      <c r="S621" s="288"/>
      <c r="T621" s="288"/>
      <c r="U621" s="288"/>
      <c r="V621" s="288"/>
      <c r="W621" s="288"/>
      <c r="X621" s="288"/>
      <c r="Y621" s="288"/>
      <c r="Z621" s="288"/>
      <c r="AA621" s="288"/>
      <c r="AB621" s="288"/>
      <c r="AC621" s="288"/>
    </row>
    <row r="622" spans="1:29" x14ac:dyDescent="0.25">
      <c r="A622" s="288"/>
      <c r="B622" s="288"/>
      <c r="C622" s="288"/>
      <c r="D622" s="288"/>
      <c r="E622" s="288"/>
      <c r="F622" s="288"/>
      <c r="I622" s="288"/>
      <c r="J622" s="288"/>
      <c r="K622" s="288"/>
      <c r="L622" s="288"/>
      <c r="M622" s="288"/>
      <c r="N622" s="288"/>
      <c r="P622" s="288"/>
      <c r="Q622" s="288"/>
      <c r="R622" s="288"/>
      <c r="S622" s="288"/>
      <c r="T622" s="288"/>
      <c r="U622" s="288"/>
      <c r="V622" s="288"/>
      <c r="W622" s="288"/>
      <c r="X622" s="288"/>
      <c r="Y622" s="288"/>
      <c r="Z622" s="288"/>
      <c r="AA622" s="288"/>
      <c r="AB622" s="288"/>
      <c r="AC622" s="288"/>
    </row>
    <row r="623" spans="1:29" x14ac:dyDescent="0.25">
      <c r="A623" s="288"/>
      <c r="B623" s="288"/>
      <c r="C623" s="288"/>
      <c r="D623" s="288"/>
      <c r="E623" s="288"/>
      <c r="F623" s="288"/>
      <c r="I623" s="288"/>
      <c r="J623" s="288"/>
      <c r="K623" s="288"/>
      <c r="L623" s="288"/>
      <c r="M623" s="288"/>
      <c r="N623" s="288"/>
      <c r="P623" s="288"/>
      <c r="Q623" s="288"/>
      <c r="R623" s="288"/>
      <c r="S623" s="288"/>
      <c r="T623" s="288"/>
      <c r="U623" s="288"/>
      <c r="V623" s="288"/>
      <c r="W623" s="288"/>
      <c r="X623" s="288"/>
      <c r="Y623" s="288"/>
      <c r="Z623" s="288"/>
      <c r="AA623" s="288"/>
      <c r="AB623" s="288"/>
      <c r="AC623" s="288"/>
    </row>
    <row r="624" spans="1:29" x14ac:dyDescent="0.25">
      <c r="A624" s="288"/>
      <c r="B624" s="288"/>
      <c r="C624" s="288"/>
      <c r="D624" s="288"/>
      <c r="E624" s="288"/>
      <c r="F624" s="288"/>
      <c r="I624" s="288"/>
      <c r="J624" s="288"/>
      <c r="K624" s="288"/>
      <c r="L624" s="288"/>
      <c r="M624" s="288"/>
      <c r="N624" s="288"/>
      <c r="P624" s="288"/>
      <c r="Q624" s="288"/>
      <c r="R624" s="288"/>
      <c r="S624" s="288"/>
      <c r="T624" s="288"/>
      <c r="U624" s="288"/>
      <c r="V624" s="288"/>
      <c r="W624" s="288"/>
      <c r="X624" s="288"/>
      <c r="Y624" s="288"/>
      <c r="Z624" s="288"/>
      <c r="AA624" s="288"/>
      <c r="AB624" s="288"/>
      <c r="AC624" s="288"/>
    </row>
    <row r="625" spans="1:29" x14ac:dyDescent="0.25">
      <c r="A625" s="288"/>
      <c r="B625" s="288"/>
      <c r="C625" s="288"/>
      <c r="D625" s="288"/>
      <c r="E625" s="288"/>
      <c r="F625" s="288"/>
      <c r="I625" s="288"/>
      <c r="J625" s="288"/>
      <c r="K625" s="288"/>
      <c r="L625" s="288"/>
      <c r="M625" s="288"/>
      <c r="N625" s="288"/>
      <c r="P625" s="288"/>
      <c r="Q625" s="288"/>
      <c r="R625" s="288"/>
      <c r="S625" s="288"/>
      <c r="T625" s="288"/>
      <c r="U625" s="288"/>
      <c r="V625" s="288"/>
      <c r="W625" s="288"/>
      <c r="X625" s="288"/>
      <c r="Y625" s="288"/>
      <c r="Z625" s="288"/>
      <c r="AA625" s="288"/>
      <c r="AB625" s="288"/>
      <c r="AC625" s="288"/>
    </row>
    <row r="626" spans="1:29" x14ac:dyDescent="0.25">
      <c r="A626" s="288"/>
      <c r="B626" s="288"/>
      <c r="C626" s="288"/>
      <c r="D626" s="288"/>
      <c r="E626" s="288"/>
      <c r="F626" s="288"/>
      <c r="I626" s="288"/>
      <c r="J626" s="288"/>
      <c r="K626" s="288"/>
      <c r="L626" s="288"/>
      <c r="M626" s="288"/>
      <c r="N626" s="288"/>
      <c r="P626" s="288"/>
      <c r="Q626" s="288"/>
      <c r="R626" s="288"/>
      <c r="S626" s="288"/>
      <c r="T626" s="288"/>
      <c r="U626" s="288"/>
      <c r="V626" s="288"/>
      <c r="W626" s="288"/>
      <c r="X626" s="288"/>
      <c r="Y626" s="288"/>
      <c r="Z626" s="288"/>
      <c r="AA626" s="288"/>
      <c r="AB626" s="288"/>
      <c r="AC626" s="288"/>
    </row>
    <row r="627" spans="1:29" x14ac:dyDescent="0.25">
      <c r="A627" s="288"/>
      <c r="B627" s="288"/>
      <c r="C627" s="288"/>
      <c r="D627" s="288"/>
      <c r="E627" s="288"/>
      <c r="F627" s="288"/>
      <c r="I627" s="288"/>
      <c r="J627" s="288"/>
      <c r="K627" s="288"/>
      <c r="L627" s="288"/>
      <c r="M627" s="288"/>
      <c r="N627" s="288"/>
      <c r="P627" s="288"/>
      <c r="Q627" s="288"/>
      <c r="R627" s="288"/>
      <c r="S627" s="288"/>
      <c r="T627" s="288"/>
      <c r="U627" s="288"/>
      <c r="V627" s="288"/>
      <c r="W627" s="288"/>
      <c r="X627" s="288"/>
      <c r="Y627" s="288"/>
      <c r="Z627" s="288"/>
      <c r="AA627" s="288"/>
      <c r="AB627" s="288"/>
      <c r="AC627" s="288"/>
    </row>
    <row r="628" spans="1:29" x14ac:dyDescent="0.25">
      <c r="A628" s="288"/>
      <c r="B628" s="288"/>
      <c r="C628" s="288"/>
      <c r="D628" s="288"/>
      <c r="E628" s="288"/>
      <c r="F628" s="288"/>
      <c r="I628" s="288"/>
      <c r="J628" s="288"/>
      <c r="K628" s="288"/>
      <c r="L628" s="288"/>
      <c r="M628" s="288"/>
      <c r="N628" s="288"/>
      <c r="P628" s="288"/>
      <c r="Q628" s="288"/>
      <c r="R628" s="288"/>
      <c r="S628" s="288"/>
      <c r="T628" s="288"/>
      <c r="U628" s="288"/>
      <c r="V628" s="288"/>
      <c r="W628" s="288"/>
      <c r="X628" s="288"/>
      <c r="Y628" s="288"/>
      <c r="Z628" s="288"/>
      <c r="AA628" s="288"/>
      <c r="AB628" s="288"/>
      <c r="AC628" s="288"/>
    </row>
    <row r="629" spans="1:29" x14ac:dyDescent="0.25">
      <c r="A629" s="288"/>
      <c r="B629" s="288"/>
      <c r="C629" s="288"/>
      <c r="D629" s="288"/>
      <c r="E629" s="288"/>
      <c r="F629" s="288"/>
      <c r="I629" s="288"/>
      <c r="J629" s="288"/>
      <c r="K629" s="288"/>
      <c r="L629" s="288"/>
      <c r="M629" s="288"/>
      <c r="N629" s="288"/>
      <c r="P629" s="288"/>
      <c r="Q629" s="288"/>
      <c r="R629" s="288"/>
      <c r="S629" s="288"/>
      <c r="T629" s="288"/>
      <c r="U629" s="288"/>
      <c r="V629" s="288"/>
      <c r="W629" s="288"/>
      <c r="X629" s="288"/>
      <c r="Y629" s="288"/>
      <c r="Z629" s="288"/>
      <c r="AA629" s="288"/>
      <c r="AB629" s="288"/>
      <c r="AC629" s="288"/>
    </row>
    <row r="630" spans="1:29" x14ac:dyDescent="0.25">
      <c r="A630" s="288"/>
      <c r="B630" s="288"/>
      <c r="C630" s="288"/>
      <c r="D630" s="288"/>
      <c r="E630" s="288"/>
      <c r="F630" s="288"/>
      <c r="I630" s="288"/>
      <c r="J630" s="288"/>
      <c r="K630" s="288"/>
      <c r="L630" s="288"/>
      <c r="M630" s="288"/>
      <c r="N630" s="288"/>
      <c r="P630" s="288"/>
      <c r="Q630" s="288"/>
      <c r="R630" s="288"/>
      <c r="S630" s="288"/>
      <c r="T630" s="288"/>
      <c r="U630" s="288"/>
      <c r="V630" s="288"/>
      <c r="W630" s="288"/>
      <c r="X630" s="288"/>
      <c r="Y630" s="288"/>
      <c r="Z630" s="288"/>
      <c r="AA630" s="288"/>
      <c r="AB630" s="288"/>
      <c r="AC630" s="288"/>
    </row>
    <row r="631" spans="1:29" x14ac:dyDescent="0.25">
      <c r="A631" s="288"/>
      <c r="B631" s="288"/>
      <c r="C631" s="288"/>
      <c r="D631" s="288"/>
      <c r="E631" s="288"/>
      <c r="F631" s="288"/>
      <c r="I631" s="288"/>
      <c r="J631" s="288"/>
      <c r="K631" s="288"/>
      <c r="L631" s="288"/>
      <c r="M631" s="288"/>
      <c r="N631" s="288"/>
      <c r="P631" s="288"/>
      <c r="Q631" s="288"/>
      <c r="R631" s="288"/>
      <c r="S631" s="288"/>
      <c r="T631" s="288"/>
      <c r="U631" s="288"/>
      <c r="V631" s="288"/>
      <c r="W631" s="288"/>
      <c r="X631" s="288"/>
      <c r="Y631" s="288"/>
      <c r="Z631" s="288"/>
      <c r="AA631" s="288"/>
      <c r="AB631" s="288"/>
      <c r="AC631" s="288"/>
    </row>
    <row r="632" spans="1:29" x14ac:dyDescent="0.25">
      <c r="A632" s="288"/>
      <c r="B632" s="288"/>
      <c r="C632" s="288"/>
      <c r="D632" s="288"/>
      <c r="E632" s="288"/>
      <c r="F632" s="288"/>
      <c r="I632" s="288"/>
      <c r="J632" s="288"/>
      <c r="K632" s="288"/>
      <c r="L632" s="288"/>
      <c r="M632" s="288"/>
      <c r="N632" s="288"/>
      <c r="P632" s="288"/>
      <c r="Q632" s="288"/>
      <c r="R632" s="288"/>
      <c r="S632" s="288"/>
      <c r="T632" s="288"/>
      <c r="U632" s="288"/>
      <c r="V632" s="288"/>
      <c r="W632" s="288"/>
      <c r="X632" s="288"/>
      <c r="Y632" s="288"/>
      <c r="Z632" s="288"/>
      <c r="AA632" s="288"/>
      <c r="AB632" s="288"/>
      <c r="AC632" s="288"/>
    </row>
    <row r="633" spans="1:29" x14ac:dyDescent="0.25">
      <c r="A633" s="288"/>
      <c r="B633" s="288"/>
      <c r="C633" s="288"/>
      <c r="D633" s="288"/>
      <c r="E633" s="288"/>
      <c r="F633" s="288"/>
      <c r="I633" s="288"/>
      <c r="J633" s="288"/>
      <c r="K633" s="288"/>
      <c r="L633" s="288"/>
      <c r="M633" s="288"/>
      <c r="N633" s="288"/>
      <c r="P633" s="288"/>
      <c r="Q633" s="288"/>
      <c r="R633" s="288"/>
      <c r="S633" s="288"/>
      <c r="T633" s="288"/>
      <c r="U633" s="288"/>
      <c r="V633" s="288"/>
      <c r="W633" s="288"/>
      <c r="X633" s="288"/>
      <c r="Y633" s="288"/>
      <c r="Z633" s="288"/>
      <c r="AA633" s="288"/>
      <c r="AB633" s="288"/>
      <c r="AC633" s="288"/>
    </row>
    <row r="634" spans="1:29" x14ac:dyDescent="0.25">
      <c r="A634" s="288"/>
      <c r="B634" s="288"/>
      <c r="C634" s="288"/>
      <c r="D634" s="288"/>
      <c r="E634" s="288"/>
      <c r="F634" s="288"/>
      <c r="I634" s="288"/>
      <c r="J634" s="288"/>
      <c r="K634" s="288"/>
      <c r="L634" s="288"/>
      <c r="M634" s="288"/>
      <c r="N634" s="288"/>
      <c r="P634" s="288"/>
      <c r="Q634" s="288"/>
      <c r="R634" s="288"/>
      <c r="S634" s="288"/>
      <c r="T634" s="288"/>
      <c r="U634" s="288"/>
      <c r="V634" s="288"/>
      <c r="W634" s="288"/>
      <c r="X634" s="288"/>
      <c r="Y634" s="288"/>
      <c r="Z634" s="288"/>
      <c r="AA634" s="288"/>
      <c r="AB634" s="288"/>
      <c r="AC634" s="288"/>
    </row>
    <row r="635" spans="1:29" x14ac:dyDescent="0.25">
      <c r="A635" s="288"/>
      <c r="B635" s="288"/>
      <c r="C635" s="288"/>
      <c r="D635" s="288"/>
      <c r="E635" s="288"/>
      <c r="F635" s="288"/>
      <c r="I635" s="288"/>
      <c r="J635" s="288"/>
      <c r="K635" s="288"/>
      <c r="L635" s="288"/>
      <c r="M635" s="288"/>
      <c r="N635" s="288"/>
      <c r="P635" s="288"/>
      <c r="Q635" s="288"/>
      <c r="R635" s="288"/>
      <c r="S635" s="288"/>
      <c r="T635" s="288"/>
      <c r="U635" s="288"/>
      <c r="V635" s="288"/>
      <c r="W635" s="288"/>
      <c r="X635" s="288"/>
      <c r="Y635" s="288"/>
      <c r="Z635" s="288"/>
      <c r="AA635" s="288"/>
      <c r="AB635" s="288"/>
      <c r="AC635" s="288"/>
    </row>
    <row r="636" spans="1:29" x14ac:dyDescent="0.25">
      <c r="A636" s="288"/>
      <c r="B636" s="288"/>
      <c r="C636" s="288"/>
      <c r="D636" s="288"/>
      <c r="E636" s="288"/>
      <c r="F636" s="288"/>
      <c r="I636" s="288"/>
      <c r="J636" s="288"/>
      <c r="K636" s="288"/>
      <c r="L636" s="288"/>
      <c r="M636" s="288"/>
      <c r="N636" s="288"/>
      <c r="P636" s="288"/>
      <c r="Q636" s="288"/>
      <c r="R636" s="288"/>
      <c r="S636" s="288"/>
      <c r="T636" s="288"/>
      <c r="U636" s="288"/>
      <c r="V636" s="288"/>
      <c r="W636" s="288"/>
      <c r="X636" s="288"/>
      <c r="Y636" s="288"/>
      <c r="Z636" s="288"/>
      <c r="AA636" s="288"/>
      <c r="AB636" s="288"/>
      <c r="AC636" s="288"/>
    </row>
    <row r="637" spans="1:29" x14ac:dyDescent="0.25">
      <c r="A637" s="288"/>
      <c r="B637" s="288"/>
      <c r="C637" s="288"/>
      <c r="D637" s="288"/>
      <c r="E637" s="288"/>
      <c r="F637" s="288"/>
      <c r="I637" s="288"/>
      <c r="J637" s="288"/>
      <c r="K637" s="288"/>
      <c r="L637" s="288"/>
      <c r="M637" s="288"/>
      <c r="N637" s="288"/>
      <c r="P637" s="288"/>
      <c r="Q637" s="288"/>
      <c r="R637" s="288"/>
      <c r="S637" s="288"/>
      <c r="T637" s="288"/>
      <c r="U637" s="288"/>
      <c r="V637" s="288"/>
      <c r="W637" s="288"/>
      <c r="X637" s="288"/>
      <c r="Y637" s="288"/>
      <c r="Z637" s="288"/>
      <c r="AA637" s="288"/>
      <c r="AB637" s="288"/>
      <c r="AC637" s="288"/>
    </row>
    <row r="638" spans="1:29" x14ac:dyDescent="0.25">
      <c r="A638" s="288"/>
      <c r="B638" s="288"/>
      <c r="C638" s="288"/>
      <c r="D638" s="288"/>
      <c r="E638" s="288"/>
      <c r="F638" s="288"/>
      <c r="I638" s="288"/>
      <c r="J638" s="288"/>
      <c r="K638" s="288"/>
      <c r="L638" s="288"/>
      <c r="M638" s="288"/>
      <c r="N638" s="288"/>
      <c r="P638" s="288"/>
      <c r="Q638" s="288"/>
      <c r="R638" s="288"/>
      <c r="S638" s="288"/>
      <c r="T638" s="288"/>
      <c r="U638" s="288"/>
      <c r="V638" s="288"/>
      <c r="W638" s="288"/>
      <c r="X638" s="288"/>
      <c r="Y638" s="288"/>
      <c r="Z638" s="288"/>
      <c r="AA638" s="288"/>
      <c r="AB638" s="288"/>
      <c r="AC638" s="288"/>
    </row>
    <row r="639" spans="1:29" x14ac:dyDescent="0.25">
      <c r="A639" s="288"/>
      <c r="B639" s="288"/>
      <c r="C639" s="288"/>
      <c r="D639" s="288"/>
      <c r="E639" s="288"/>
      <c r="F639" s="288"/>
      <c r="I639" s="288"/>
      <c r="J639" s="288"/>
      <c r="K639" s="288"/>
      <c r="L639" s="288"/>
      <c r="M639" s="288"/>
      <c r="N639" s="288"/>
      <c r="P639" s="288"/>
      <c r="Q639" s="288"/>
      <c r="R639" s="288"/>
      <c r="S639" s="288"/>
      <c r="T639" s="288"/>
      <c r="U639" s="288"/>
      <c r="V639" s="288"/>
      <c r="W639" s="288"/>
      <c r="X639" s="288"/>
      <c r="Y639" s="288"/>
      <c r="Z639" s="288"/>
      <c r="AA639" s="288"/>
      <c r="AB639" s="288"/>
      <c r="AC639" s="288"/>
    </row>
    <row r="640" spans="1:29" x14ac:dyDescent="0.25">
      <c r="A640" s="288"/>
      <c r="B640" s="288"/>
      <c r="C640" s="288"/>
      <c r="D640" s="288"/>
      <c r="E640" s="288"/>
      <c r="F640" s="288"/>
      <c r="I640" s="288"/>
      <c r="J640" s="288"/>
      <c r="K640" s="288"/>
      <c r="L640" s="288"/>
      <c r="M640" s="288"/>
      <c r="N640" s="288"/>
      <c r="P640" s="288"/>
      <c r="Q640" s="288"/>
      <c r="R640" s="288"/>
      <c r="S640" s="288"/>
      <c r="T640" s="288"/>
      <c r="U640" s="288"/>
      <c r="V640" s="288"/>
      <c r="W640" s="288"/>
      <c r="X640" s="288"/>
      <c r="Y640" s="288"/>
      <c r="Z640" s="288"/>
      <c r="AA640" s="288"/>
      <c r="AB640" s="288"/>
      <c r="AC640" s="288"/>
    </row>
    <row r="641" spans="1:29" x14ac:dyDescent="0.25">
      <c r="A641" s="288"/>
      <c r="B641" s="288"/>
      <c r="C641" s="288"/>
      <c r="D641" s="288"/>
      <c r="E641" s="288"/>
      <c r="F641" s="288"/>
      <c r="I641" s="288"/>
      <c r="J641" s="288"/>
      <c r="K641" s="288"/>
      <c r="L641" s="288"/>
      <c r="M641" s="288"/>
      <c r="N641" s="288"/>
      <c r="P641" s="288"/>
      <c r="Q641" s="288"/>
      <c r="R641" s="288"/>
      <c r="S641" s="288"/>
      <c r="T641" s="288"/>
      <c r="U641" s="288"/>
      <c r="V641" s="288"/>
      <c r="W641" s="288"/>
      <c r="X641" s="288"/>
      <c r="Y641" s="288"/>
      <c r="Z641" s="288"/>
      <c r="AA641" s="288"/>
      <c r="AB641" s="288"/>
      <c r="AC641" s="288"/>
    </row>
    <row r="642" spans="1:29" x14ac:dyDescent="0.25">
      <c r="A642" s="288"/>
      <c r="B642" s="288"/>
      <c r="C642" s="288"/>
      <c r="D642" s="288"/>
      <c r="E642" s="288"/>
      <c r="F642" s="288"/>
      <c r="I642" s="288"/>
      <c r="J642" s="288"/>
      <c r="K642" s="288"/>
      <c r="L642" s="288"/>
      <c r="M642" s="288"/>
      <c r="N642" s="288"/>
      <c r="P642" s="288"/>
      <c r="Q642" s="288"/>
      <c r="R642" s="288"/>
      <c r="S642" s="288"/>
      <c r="T642" s="288"/>
      <c r="U642" s="288"/>
      <c r="V642" s="288"/>
      <c r="W642" s="288"/>
      <c r="X642" s="288"/>
      <c r="Y642" s="288"/>
      <c r="Z642" s="288"/>
      <c r="AA642" s="288"/>
      <c r="AB642" s="288"/>
      <c r="AC642" s="288"/>
    </row>
    <row r="643" spans="1:29" x14ac:dyDescent="0.25">
      <c r="A643" s="288"/>
      <c r="B643" s="288"/>
      <c r="C643" s="288"/>
      <c r="D643" s="288"/>
      <c r="E643" s="288"/>
      <c r="F643" s="288"/>
      <c r="I643" s="288"/>
      <c r="J643" s="288"/>
      <c r="K643" s="288"/>
      <c r="L643" s="288"/>
      <c r="M643" s="288"/>
      <c r="N643" s="288"/>
      <c r="P643" s="288"/>
      <c r="Q643" s="288"/>
      <c r="R643" s="288"/>
      <c r="S643" s="288"/>
      <c r="T643" s="288"/>
      <c r="U643" s="288"/>
      <c r="V643" s="288"/>
      <c r="W643" s="288"/>
      <c r="X643" s="288"/>
      <c r="Y643" s="288"/>
      <c r="Z643" s="288"/>
      <c r="AA643" s="288"/>
      <c r="AB643" s="288"/>
      <c r="AC643" s="288"/>
    </row>
    <row r="644" spans="1:29" x14ac:dyDescent="0.25">
      <c r="A644" s="288"/>
      <c r="B644" s="288"/>
      <c r="C644" s="288"/>
      <c r="D644" s="288"/>
      <c r="E644" s="288"/>
      <c r="F644" s="288"/>
      <c r="I644" s="288"/>
      <c r="J644" s="288"/>
      <c r="K644" s="288"/>
      <c r="L644" s="288"/>
      <c r="M644" s="288"/>
      <c r="N644" s="288"/>
      <c r="P644" s="288"/>
      <c r="Q644" s="288"/>
      <c r="R644" s="288"/>
      <c r="S644" s="288"/>
      <c r="T644" s="288"/>
      <c r="U644" s="288"/>
      <c r="V644" s="288"/>
      <c r="W644" s="288"/>
      <c r="X644" s="288"/>
      <c r="Y644" s="288"/>
      <c r="Z644" s="288"/>
      <c r="AA644" s="288"/>
      <c r="AB644" s="288"/>
      <c r="AC644" s="288"/>
    </row>
    <row r="645" spans="1:29" x14ac:dyDescent="0.25">
      <c r="A645" s="288"/>
      <c r="B645" s="288"/>
      <c r="C645" s="288"/>
      <c r="D645" s="288"/>
      <c r="E645" s="288"/>
      <c r="F645" s="288"/>
      <c r="I645" s="288"/>
      <c r="J645" s="288"/>
      <c r="K645" s="288"/>
      <c r="L645" s="288"/>
      <c r="M645" s="288"/>
      <c r="N645" s="288"/>
      <c r="P645" s="288"/>
      <c r="Q645" s="288"/>
      <c r="R645" s="288"/>
      <c r="S645" s="288"/>
      <c r="T645" s="288"/>
      <c r="U645" s="288"/>
      <c r="V645" s="288"/>
      <c r="W645" s="288"/>
      <c r="X645" s="288"/>
      <c r="Y645" s="288"/>
      <c r="Z645" s="288"/>
      <c r="AA645" s="288"/>
      <c r="AB645" s="288"/>
      <c r="AC645" s="288"/>
    </row>
    <row r="646" spans="1:29" x14ac:dyDescent="0.25">
      <c r="A646" s="288"/>
      <c r="B646" s="288"/>
      <c r="C646" s="288"/>
      <c r="D646" s="288"/>
      <c r="E646" s="288"/>
      <c r="F646" s="288"/>
      <c r="I646" s="288"/>
      <c r="J646" s="288"/>
      <c r="K646" s="288"/>
      <c r="L646" s="288"/>
      <c r="M646" s="288"/>
      <c r="N646" s="288"/>
      <c r="P646" s="288"/>
      <c r="Q646" s="288"/>
      <c r="R646" s="288"/>
      <c r="S646" s="288"/>
      <c r="T646" s="288"/>
      <c r="U646" s="288"/>
      <c r="V646" s="288"/>
      <c r="W646" s="288"/>
      <c r="X646" s="288"/>
      <c r="Y646" s="288"/>
      <c r="Z646" s="288"/>
      <c r="AA646" s="288"/>
      <c r="AB646" s="288"/>
      <c r="AC646" s="288"/>
    </row>
    <row r="647" spans="1:29" x14ac:dyDescent="0.25">
      <c r="A647" s="288"/>
      <c r="B647" s="288"/>
      <c r="C647" s="288"/>
      <c r="D647" s="288"/>
      <c r="E647" s="288"/>
      <c r="F647" s="288"/>
      <c r="I647" s="288"/>
      <c r="J647" s="288"/>
      <c r="K647" s="288"/>
      <c r="L647" s="288"/>
      <c r="M647" s="288"/>
      <c r="N647" s="288"/>
      <c r="P647" s="288"/>
      <c r="Q647" s="288"/>
      <c r="R647" s="288"/>
      <c r="S647" s="288"/>
      <c r="T647" s="288"/>
      <c r="U647" s="288"/>
      <c r="V647" s="288"/>
      <c r="W647" s="288"/>
      <c r="X647" s="288"/>
      <c r="Y647" s="288"/>
      <c r="Z647" s="288"/>
      <c r="AA647" s="288"/>
      <c r="AB647" s="288"/>
      <c r="AC647" s="288"/>
    </row>
    <row r="648" spans="1:29" x14ac:dyDescent="0.25">
      <c r="A648" s="288"/>
      <c r="B648" s="288"/>
      <c r="C648" s="288"/>
      <c r="D648" s="288"/>
      <c r="E648" s="288"/>
      <c r="F648" s="288"/>
      <c r="I648" s="288"/>
      <c r="J648" s="288"/>
      <c r="K648" s="288"/>
      <c r="L648" s="288"/>
      <c r="M648" s="288"/>
      <c r="N648" s="288"/>
      <c r="P648" s="288"/>
      <c r="Q648" s="288"/>
      <c r="R648" s="288"/>
      <c r="S648" s="288"/>
      <c r="T648" s="288"/>
      <c r="U648" s="288"/>
      <c r="V648" s="288"/>
      <c r="W648" s="288"/>
      <c r="X648" s="288"/>
      <c r="Y648" s="288"/>
      <c r="Z648" s="288"/>
      <c r="AA648" s="288"/>
      <c r="AB648" s="288"/>
      <c r="AC648" s="288"/>
    </row>
    <row r="649" spans="1:29" x14ac:dyDescent="0.25">
      <c r="A649" s="288"/>
      <c r="B649" s="288"/>
      <c r="C649" s="288"/>
      <c r="D649" s="288"/>
      <c r="E649" s="288"/>
      <c r="F649" s="288"/>
      <c r="I649" s="288"/>
      <c r="J649" s="288"/>
      <c r="K649" s="288"/>
      <c r="L649" s="288"/>
      <c r="M649" s="288"/>
      <c r="N649" s="288"/>
      <c r="P649" s="288"/>
      <c r="Q649" s="288"/>
      <c r="R649" s="288"/>
      <c r="S649" s="288"/>
      <c r="T649" s="288"/>
      <c r="U649" s="288"/>
      <c r="V649" s="288"/>
      <c r="W649" s="288"/>
      <c r="X649" s="288"/>
      <c r="Y649" s="288"/>
      <c r="Z649" s="288"/>
      <c r="AA649" s="288"/>
      <c r="AB649" s="288"/>
      <c r="AC649" s="288"/>
    </row>
    <row r="650" spans="1:29" x14ac:dyDescent="0.25">
      <c r="A650" s="288"/>
      <c r="B650" s="288"/>
      <c r="C650" s="288"/>
      <c r="D650" s="288"/>
      <c r="E650" s="288"/>
      <c r="F650" s="288"/>
      <c r="I650" s="288"/>
      <c r="J650" s="288"/>
      <c r="K650" s="288"/>
      <c r="L650" s="288"/>
      <c r="M650" s="288"/>
      <c r="N650" s="288"/>
      <c r="P650" s="288"/>
      <c r="Q650" s="288"/>
      <c r="R650" s="288"/>
      <c r="S650" s="288"/>
      <c r="T650" s="288"/>
      <c r="U650" s="288"/>
      <c r="V650" s="288"/>
      <c r="W650" s="288"/>
      <c r="X650" s="288"/>
      <c r="Y650" s="288"/>
      <c r="Z650" s="288"/>
      <c r="AA650" s="288"/>
      <c r="AB650" s="288"/>
      <c r="AC650" s="288"/>
    </row>
    <row r="651" spans="1:29" x14ac:dyDescent="0.25">
      <c r="A651" s="288"/>
      <c r="B651" s="288"/>
      <c r="C651" s="288"/>
      <c r="D651" s="288"/>
      <c r="E651" s="288"/>
      <c r="F651" s="288"/>
      <c r="I651" s="288"/>
      <c r="J651" s="288"/>
      <c r="K651" s="288"/>
      <c r="L651" s="288"/>
      <c r="M651" s="288"/>
      <c r="N651" s="288"/>
      <c r="P651" s="288"/>
      <c r="Q651" s="288"/>
      <c r="R651" s="288"/>
      <c r="S651" s="288"/>
      <c r="T651" s="288"/>
      <c r="U651" s="288"/>
      <c r="V651" s="288"/>
      <c r="W651" s="288"/>
      <c r="X651" s="288"/>
      <c r="Y651" s="288"/>
      <c r="Z651" s="288"/>
      <c r="AA651" s="288"/>
      <c r="AB651" s="288"/>
      <c r="AC651" s="288"/>
    </row>
    <row r="652" spans="1:29" x14ac:dyDescent="0.25">
      <c r="A652" s="288"/>
      <c r="B652" s="288"/>
      <c r="C652" s="288"/>
      <c r="D652" s="288"/>
      <c r="E652" s="288"/>
      <c r="F652" s="288"/>
      <c r="I652" s="288"/>
      <c r="J652" s="288"/>
      <c r="K652" s="288"/>
      <c r="L652" s="288"/>
      <c r="M652" s="288"/>
      <c r="N652" s="288"/>
      <c r="P652" s="288"/>
      <c r="Q652" s="288"/>
      <c r="R652" s="288"/>
      <c r="S652" s="288"/>
      <c r="T652" s="288"/>
      <c r="U652" s="288"/>
      <c r="V652" s="288"/>
      <c r="W652" s="288"/>
      <c r="X652" s="288"/>
      <c r="Y652" s="288"/>
      <c r="Z652" s="288"/>
      <c r="AA652" s="288"/>
      <c r="AB652" s="288"/>
      <c r="AC652" s="288"/>
    </row>
    <row r="653" spans="1:29" x14ac:dyDescent="0.25">
      <c r="A653" s="288"/>
      <c r="B653" s="288"/>
      <c r="C653" s="288"/>
      <c r="D653" s="288"/>
      <c r="E653" s="288"/>
      <c r="F653" s="288"/>
      <c r="I653" s="288"/>
      <c r="J653" s="288"/>
      <c r="K653" s="288"/>
      <c r="L653" s="288"/>
      <c r="M653" s="288"/>
      <c r="N653" s="288"/>
      <c r="P653" s="288"/>
      <c r="Q653" s="288"/>
      <c r="R653" s="288"/>
      <c r="S653" s="288"/>
      <c r="T653" s="288"/>
      <c r="U653" s="288"/>
      <c r="V653" s="288"/>
      <c r="W653" s="288"/>
      <c r="X653" s="288"/>
      <c r="Y653" s="288"/>
      <c r="Z653" s="288"/>
      <c r="AA653" s="288"/>
      <c r="AB653" s="288"/>
      <c r="AC653" s="288"/>
    </row>
    <row r="654" spans="1:29" x14ac:dyDescent="0.25">
      <c r="A654" s="288"/>
      <c r="B654" s="288"/>
      <c r="C654" s="288"/>
      <c r="D654" s="288"/>
      <c r="E654" s="288"/>
      <c r="F654" s="288"/>
      <c r="I654" s="288"/>
      <c r="J654" s="288"/>
      <c r="K654" s="288"/>
      <c r="L654" s="288"/>
      <c r="M654" s="288"/>
      <c r="N654" s="288"/>
      <c r="P654" s="288"/>
      <c r="Q654" s="288"/>
      <c r="R654" s="288"/>
      <c r="S654" s="288"/>
      <c r="T654" s="288"/>
      <c r="U654" s="288"/>
      <c r="V654" s="288"/>
      <c r="W654" s="288"/>
      <c r="X654" s="288"/>
      <c r="Y654" s="288"/>
      <c r="Z654" s="288"/>
      <c r="AA654" s="288"/>
      <c r="AB654" s="288"/>
      <c r="AC654" s="288"/>
    </row>
    <row r="655" spans="1:29" x14ac:dyDescent="0.25">
      <c r="A655" s="288"/>
      <c r="B655" s="288"/>
      <c r="C655" s="288"/>
      <c r="D655" s="288"/>
      <c r="E655" s="288"/>
      <c r="F655" s="288"/>
      <c r="I655" s="288"/>
      <c r="J655" s="288"/>
      <c r="K655" s="288"/>
      <c r="L655" s="288"/>
      <c r="M655" s="288"/>
      <c r="N655" s="288"/>
      <c r="P655" s="288"/>
      <c r="Q655" s="288"/>
      <c r="R655" s="288"/>
      <c r="S655" s="288"/>
      <c r="T655" s="288"/>
      <c r="U655" s="288"/>
      <c r="V655" s="288"/>
      <c r="W655" s="288"/>
      <c r="X655" s="288"/>
      <c r="Y655" s="288"/>
      <c r="Z655" s="288"/>
      <c r="AA655" s="288"/>
      <c r="AB655" s="288"/>
      <c r="AC655" s="288"/>
    </row>
    <row r="656" spans="1:29" x14ac:dyDescent="0.25">
      <c r="A656" s="288"/>
      <c r="B656" s="288"/>
      <c r="C656" s="288"/>
      <c r="D656" s="288"/>
      <c r="E656" s="288"/>
      <c r="F656" s="288"/>
      <c r="I656" s="288"/>
      <c r="J656" s="288"/>
      <c r="K656" s="288"/>
      <c r="L656" s="288"/>
      <c r="M656" s="288"/>
      <c r="N656" s="288"/>
      <c r="P656" s="288"/>
      <c r="Q656" s="288"/>
      <c r="R656" s="288"/>
      <c r="S656" s="288"/>
      <c r="T656" s="288"/>
      <c r="U656" s="288"/>
      <c r="V656" s="288"/>
      <c r="W656" s="288"/>
      <c r="X656" s="288"/>
      <c r="Y656" s="288"/>
      <c r="Z656" s="288"/>
      <c r="AA656" s="288"/>
      <c r="AB656" s="288"/>
      <c r="AC656" s="288"/>
    </row>
    <row r="657" spans="1:29" x14ac:dyDescent="0.25">
      <c r="A657" s="288"/>
      <c r="B657" s="288"/>
      <c r="C657" s="288"/>
      <c r="D657" s="288"/>
      <c r="E657" s="288"/>
      <c r="F657" s="288"/>
      <c r="I657" s="288"/>
      <c r="J657" s="288"/>
      <c r="K657" s="288"/>
      <c r="L657" s="288"/>
      <c r="M657" s="288"/>
      <c r="N657" s="288"/>
      <c r="P657" s="288"/>
      <c r="Q657" s="288"/>
      <c r="R657" s="288"/>
      <c r="S657" s="288"/>
      <c r="T657" s="288"/>
      <c r="U657" s="288"/>
      <c r="V657" s="288"/>
      <c r="W657" s="288"/>
      <c r="X657" s="288"/>
      <c r="Y657" s="288"/>
      <c r="Z657" s="288"/>
      <c r="AA657" s="288"/>
      <c r="AB657" s="288"/>
      <c r="AC657" s="288"/>
    </row>
    <row r="658" spans="1:29" x14ac:dyDescent="0.25">
      <c r="A658" s="288"/>
      <c r="B658" s="288"/>
      <c r="C658" s="288"/>
      <c r="D658" s="288"/>
      <c r="E658" s="288"/>
      <c r="F658" s="288"/>
      <c r="I658" s="288"/>
      <c r="J658" s="288"/>
      <c r="K658" s="288"/>
      <c r="L658" s="288"/>
      <c r="M658" s="288"/>
      <c r="N658" s="288"/>
      <c r="P658" s="288"/>
      <c r="Q658" s="288"/>
      <c r="R658" s="288"/>
      <c r="S658" s="288"/>
      <c r="T658" s="288"/>
      <c r="U658" s="288"/>
      <c r="V658" s="288"/>
      <c r="W658" s="288"/>
      <c r="X658" s="288"/>
      <c r="Y658" s="288"/>
      <c r="Z658" s="288"/>
      <c r="AA658" s="288"/>
      <c r="AB658" s="288"/>
      <c r="AC658" s="288"/>
    </row>
    <row r="659" spans="1:29" x14ac:dyDescent="0.25">
      <c r="A659" s="288"/>
      <c r="B659" s="288"/>
      <c r="C659" s="288"/>
      <c r="D659" s="288"/>
      <c r="E659" s="288"/>
      <c r="F659" s="288"/>
      <c r="I659" s="288"/>
      <c r="J659" s="288"/>
      <c r="K659" s="288"/>
      <c r="L659" s="288"/>
      <c r="M659" s="288"/>
      <c r="N659" s="288"/>
      <c r="P659" s="288"/>
      <c r="Q659" s="288"/>
      <c r="R659" s="288"/>
      <c r="S659" s="288"/>
      <c r="T659" s="288"/>
      <c r="U659" s="288"/>
      <c r="V659" s="288"/>
      <c r="W659" s="288"/>
      <c r="X659" s="288"/>
      <c r="Y659" s="288"/>
      <c r="Z659" s="288"/>
      <c r="AA659" s="288"/>
      <c r="AB659" s="288"/>
      <c r="AC659" s="288"/>
    </row>
    <row r="660" spans="1:29" x14ac:dyDescent="0.25">
      <c r="A660" s="288"/>
      <c r="B660" s="288"/>
      <c r="C660" s="288"/>
      <c r="D660" s="288"/>
      <c r="E660" s="288"/>
      <c r="F660" s="288"/>
      <c r="I660" s="288"/>
      <c r="J660" s="288"/>
      <c r="K660" s="288"/>
      <c r="L660" s="288"/>
      <c r="M660" s="288"/>
      <c r="N660" s="288"/>
      <c r="P660" s="288"/>
      <c r="Q660" s="288"/>
      <c r="R660" s="288"/>
      <c r="S660" s="288"/>
      <c r="T660" s="288"/>
      <c r="U660" s="288"/>
      <c r="V660" s="288"/>
      <c r="W660" s="288"/>
      <c r="X660" s="288"/>
      <c r="Y660" s="288"/>
      <c r="Z660" s="288"/>
      <c r="AA660" s="288"/>
      <c r="AB660" s="288"/>
      <c r="AC660" s="288"/>
    </row>
    <row r="661" spans="1:29" x14ac:dyDescent="0.25">
      <c r="A661" s="288"/>
      <c r="B661" s="288"/>
      <c r="C661" s="288"/>
      <c r="D661" s="288"/>
      <c r="E661" s="288"/>
      <c r="F661" s="288"/>
      <c r="I661" s="288"/>
      <c r="J661" s="288"/>
      <c r="K661" s="288"/>
      <c r="L661" s="288"/>
      <c r="M661" s="288"/>
      <c r="N661" s="288"/>
      <c r="P661" s="288"/>
      <c r="Q661" s="288"/>
      <c r="R661" s="288"/>
      <c r="S661" s="288"/>
      <c r="T661" s="288"/>
      <c r="U661" s="288"/>
      <c r="V661" s="288"/>
      <c r="W661" s="288"/>
      <c r="X661" s="288"/>
      <c r="Y661" s="288"/>
      <c r="Z661" s="288"/>
      <c r="AA661" s="288"/>
      <c r="AB661" s="288"/>
      <c r="AC661" s="288"/>
    </row>
    <row r="662" spans="1:29" x14ac:dyDescent="0.25">
      <c r="A662" s="288"/>
      <c r="B662" s="288"/>
      <c r="C662" s="288"/>
      <c r="D662" s="288"/>
      <c r="E662" s="288"/>
      <c r="F662" s="288"/>
      <c r="I662" s="288"/>
      <c r="J662" s="288"/>
      <c r="K662" s="288"/>
      <c r="L662" s="288"/>
      <c r="M662" s="288"/>
      <c r="N662" s="288"/>
      <c r="P662" s="288"/>
      <c r="Q662" s="288"/>
      <c r="R662" s="288"/>
      <c r="S662" s="288"/>
      <c r="T662" s="288"/>
      <c r="U662" s="288"/>
      <c r="V662" s="288"/>
      <c r="W662" s="288"/>
      <c r="X662" s="288"/>
      <c r="Y662" s="288"/>
      <c r="Z662" s="288"/>
      <c r="AA662" s="288"/>
      <c r="AB662" s="288"/>
      <c r="AC662" s="288"/>
    </row>
    <row r="663" spans="1:29" x14ac:dyDescent="0.25">
      <c r="A663" s="288"/>
      <c r="B663" s="288"/>
      <c r="C663" s="288"/>
      <c r="D663" s="288"/>
      <c r="E663" s="288"/>
      <c r="F663" s="288"/>
      <c r="I663" s="288"/>
      <c r="J663" s="288"/>
      <c r="K663" s="288"/>
      <c r="L663" s="288"/>
      <c r="M663" s="288"/>
      <c r="N663" s="288"/>
      <c r="P663" s="288"/>
      <c r="Q663" s="288"/>
      <c r="R663" s="288"/>
      <c r="S663" s="288"/>
      <c r="T663" s="288"/>
      <c r="U663" s="288"/>
      <c r="V663" s="288"/>
      <c r="W663" s="288"/>
      <c r="X663" s="288"/>
      <c r="Y663" s="288"/>
      <c r="Z663" s="288"/>
      <c r="AA663" s="288"/>
      <c r="AB663" s="288"/>
      <c r="AC663" s="288"/>
    </row>
    <row r="664" spans="1:29" x14ac:dyDescent="0.25">
      <c r="A664" s="288"/>
      <c r="B664" s="288"/>
      <c r="C664" s="288"/>
      <c r="D664" s="288"/>
      <c r="E664" s="288"/>
      <c r="F664" s="288"/>
      <c r="I664" s="288"/>
      <c r="J664" s="288"/>
      <c r="K664" s="288"/>
      <c r="L664" s="288"/>
      <c r="M664" s="288"/>
      <c r="N664" s="288"/>
      <c r="P664" s="288"/>
      <c r="Q664" s="288"/>
      <c r="R664" s="288"/>
      <c r="S664" s="288"/>
      <c r="T664" s="288"/>
      <c r="U664" s="288"/>
      <c r="V664" s="288"/>
      <c r="W664" s="288"/>
      <c r="X664" s="288"/>
      <c r="Y664" s="288"/>
      <c r="Z664" s="288"/>
      <c r="AA664" s="288"/>
      <c r="AB664" s="288"/>
      <c r="AC664" s="288"/>
    </row>
    <row r="665" spans="1:29" x14ac:dyDescent="0.25">
      <c r="A665" s="288"/>
      <c r="B665" s="288"/>
      <c r="C665" s="288"/>
      <c r="D665" s="288"/>
      <c r="E665" s="288"/>
      <c r="F665" s="288"/>
      <c r="I665" s="288"/>
      <c r="J665" s="288"/>
      <c r="K665" s="288"/>
      <c r="L665" s="288"/>
      <c r="M665" s="288"/>
      <c r="N665" s="288"/>
      <c r="P665" s="288"/>
      <c r="Q665" s="288"/>
      <c r="R665" s="288"/>
      <c r="S665" s="288"/>
      <c r="T665" s="288"/>
      <c r="U665" s="288"/>
      <c r="V665" s="288"/>
      <c r="W665" s="288"/>
      <c r="X665" s="288"/>
      <c r="Y665" s="288"/>
      <c r="Z665" s="288"/>
      <c r="AA665" s="288"/>
      <c r="AB665" s="288"/>
      <c r="AC665" s="288"/>
    </row>
    <row r="666" spans="1:29" x14ac:dyDescent="0.25">
      <c r="A666" s="288"/>
      <c r="B666" s="288"/>
      <c r="C666" s="288"/>
      <c r="D666" s="288"/>
      <c r="E666" s="288"/>
      <c r="F666" s="288"/>
      <c r="I666" s="288"/>
      <c r="J666" s="288"/>
      <c r="K666" s="288"/>
      <c r="L666" s="288"/>
      <c r="M666" s="288"/>
      <c r="N666" s="288"/>
      <c r="P666" s="288"/>
      <c r="Q666" s="288"/>
      <c r="R666" s="288"/>
      <c r="S666" s="288"/>
      <c r="T666" s="288"/>
      <c r="U666" s="288"/>
      <c r="V666" s="288"/>
      <c r="W666" s="288"/>
      <c r="X666" s="288"/>
      <c r="Y666" s="288"/>
      <c r="Z666" s="288"/>
      <c r="AA666" s="288"/>
      <c r="AB666" s="288"/>
      <c r="AC666" s="288"/>
    </row>
    <row r="667" spans="1:29" x14ac:dyDescent="0.25">
      <c r="A667" s="288"/>
      <c r="B667" s="288"/>
      <c r="C667" s="288"/>
      <c r="D667" s="288"/>
      <c r="E667" s="288"/>
      <c r="F667" s="288"/>
      <c r="I667" s="288"/>
      <c r="J667" s="288"/>
      <c r="K667" s="288"/>
      <c r="L667" s="288"/>
      <c r="M667" s="288"/>
      <c r="N667" s="288"/>
      <c r="P667" s="288"/>
      <c r="Q667" s="288"/>
      <c r="R667" s="288"/>
      <c r="S667" s="288"/>
      <c r="T667" s="288"/>
      <c r="U667" s="288"/>
      <c r="V667" s="288"/>
      <c r="W667" s="288"/>
      <c r="X667" s="288"/>
      <c r="Y667" s="288"/>
      <c r="Z667" s="288"/>
      <c r="AA667" s="288"/>
      <c r="AB667" s="288"/>
      <c r="AC667" s="288"/>
    </row>
    <row r="668" spans="1:29" x14ac:dyDescent="0.25">
      <c r="A668" s="288"/>
      <c r="B668" s="288"/>
      <c r="C668" s="288"/>
      <c r="D668" s="288"/>
      <c r="E668" s="288"/>
      <c r="F668" s="288"/>
      <c r="I668" s="288"/>
      <c r="J668" s="288"/>
      <c r="K668" s="288"/>
      <c r="L668" s="288"/>
      <c r="M668" s="288"/>
      <c r="N668" s="288"/>
      <c r="P668" s="288"/>
      <c r="Q668" s="288"/>
      <c r="R668" s="288"/>
      <c r="S668" s="288"/>
      <c r="T668" s="288"/>
      <c r="U668" s="288"/>
      <c r="V668" s="288"/>
      <c r="W668" s="288"/>
      <c r="X668" s="288"/>
      <c r="Y668" s="288"/>
      <c r="Z668" s="288"/>
      <c r="AA668" s="288"/>
      <c r="AB668" s="288"/>
      <c r="AC668" s="288"/>
    </row>
    <row r="669" spans="1:29" x14ac:dyDescent="0.25">
      <c r="A669" s="288"/>
      <c r="B669" s="288"/>
      <c r="C669" s="288"/>
      <c r="D669" s="288"/>
      <c r="E669" s="288"/>
      <c r="F669" s="288"/>
      <c r="I669" s="288"/>
      <c r="J669" s="288"/>
      <c r="K669" s="288"/>
      <c r="L669" s="288"/>
      <c r="M669" s="288"/>
      <c r="N669" s="288"/>
      <c r="P669" s="288"/>
      <c r="Q669" s="288"/>
      <c r="R669" s="288"/>
      <c r="S669" s="288"/>
      <c r="T669" s="288"/>
      <c r="U669" s="288"/>
      <c r="V669" s="288"/>
      <c r="W669" s="288"/>
      <c r="X669" s="288"/>
      <c r="Y669" s="288"/>
      <c r="Z669" s="288"/>
      <c r="AA669" s="288"/>
      <c r="AB669" s="288"/>
      <c r="AC669" s="288"/>
    </row>
    <row r="670" spans="1:29" x14ac:dyDescent="0.25">
      <c r="A670" s="288"/>
      <c r="B670" s="288"/>
      <c r="C670" s="288"/>
      <c r="D670" s="288"/>
      <c r="E670" s="288"/>
      <c r="F670" s="288"/>
      <c r="I670" s="288"/>
      <c r="J670" s="288"/>
      <c r="K670" s="288"/>
      <c r="L670" s="288"/>
      <c r="M670" s="288"/>
      <c r="N670" s="288"/>
      <c r="P670" s="288"/>
      <c r="Q670" s="288"/>
      <c r="R670" s="288"/>
      <c r="S670" s="288"/>
      <c r="T670" s="288"/>
      <c r="U670" s="288"/>
      <c r="V670" s="288"/>
      <c r="W670" s="288"/>
      <c r="X670" s="288"/>
      <c r="Y670" s="288"/>
      <c r="Z670" s="288"/>
      <c r="AA670" s="288"/>
      <c r="AB670" s="288"/>
      <c r="AC670" s="288"/>
    </row>
    <row r="671" spans="1:29" x14ac:dyDescent="0.25">
      <c r="A671" s="288"/>
      <c r="B671" s="288"/>
      <c r="C671" s="288"/>
      <c r="D671" s="288"/>
      <c r="E671" s="288"/>
      <c r="F671" s="288"/>
      <c r="I671" s="288"/>
      <c r="J671" s="288"/>
      <c r="K671" s="288"/>
      <c r="L671" s="288"/>
      <c r="M671" s="288"/>
      <c r="N671" s="288"/>
      <c r="P671" s="288"/>
      <c r="Q671" s="288"/>
      <c r="R671" s="288"/>
      <c r="S671" s="288"/>
      <c r="T671" s="288"/>
      <c r="U671" s="288"/>
      <c r="V671" s="288"/>
      <c r="W671" s="288"/>
      <c r="X671" s="288"/>
      <c r="Y671" s="288"/>
      <c r="Z671" s="288"/>
      <c r="AA671" s="288"/>
      <c r="AB671" s="288"/>
      <c r="AC671" s="288"/>
    </row>
    <row r="672" spans="1:29" x14ac:dyDescent="0.25">
      <c r="A672" s="288"/>
      <c r="B672" s="288"/>
      <c r="C672" s="288"/>
      <c r="D672" s="288"/>
      <c r="E672" s="288"/>
      <c r="F672" s="288"/>
      <c r="I672" s="288"/>
      <c r="J672" s="288"/>
      <c r="K672" s="288"/>
      <c r="L672" s="288"/>
      <c r="M672" s="288"/>
      <c r="N672" s="288"/>
      <c r="P672" s="288"/>
      <c r="Q672" s="288"/>
      <c r="R672" s="288"/>
      <c r="S672" s="288"/>
      <c r="T672" s="288"/>
      <c r="U672" s="288"/>
      <c r="V672" s="288"/>
      <c r="W672" s="288"/>
      <c r="X672" s="288"/>
      <c r="Y672" s="288"/>
      <c r="Z672" s="288"/>
      <c r="AA672" s="288"/>
      <c r="AB672" s="288"/>
      <c r="AC672" s="288"/>
    </row>
    <row r="673" spans="1:29" x14ac:dyDescent="0.25">
      <c r="A673" s="288"/>
      <c r="B673" s="288"/>
      <c r="C673" s="288"/>
      <c r="D673" s="288"/>
      <c r="E673" s="288"/>
      <c r="F673" s="288"/>
      <c r="I673" s="288"/>
      <c r="J673" s="288"/>
      <c r="K673" s="288"/>
      <c r="L673" s="288"/>
      <c r="M673" s="288"/>
      <c r="N673" s="288"/>
      <c r="P673" s="288"/>
      <c r="Q673" s="288"/>
      <c r="R673" s="288"/>
      <c r="S673" s="288"/>
      <c r="T673" s="288"/>
      <c r="U673" s="288"/>
      <c r="V673" s="288"/>
      <c r="W673" s="288"/>
      <c r="X673" s="288"/>
      <c r="Y673" s="288"/>
      <c r="Z673" s="288"/>
      <c r="AA673" s="288"/>
      <c r="AB673" s="288"/>
      <c r="AC673" s="288"/>
    </row>
    <row r="674" spans="1:29" x14ac:dyDescent="0.25">
      <c r="A674" s="288"/>
      <c r="B674" s="288"/>
      <c r="C674" s="288"/>
      <c r="D674" s="288"/>
      <c r="E674" s="288"/>
      <c r="F674" s="288"/>
      <c r="I674" s="288"/>
      <c r="J674" s="288"/>
      <c r="K674" s="288"/>
      <c r="L674" s="288"/>
      <c r="M674" s="288"/>
      <c r="N674" s="288"/>
      <c r="P674" s="288"/>
      <c r="Q674" s="288"/>
      <c r="R674" s="288"/>
      <c r="S674" s="288"/>
      <c r="T674" s="288"/>
      <c r="U674" s="288"/>
      <c r="V674" s="288"/>
      <c r="W674" s="288"/>
      <c r="X674" s="288"/>
      <c r="Y674" s="288"/>
      <c r="Z674" s="288"/>
      <c r="AA674" s="288"/>
      <c r="AB674" s="288"/>
      <c r="AC674" s="288"/>
    </row>
    <row r="675" spans="1:29" x14ac:dyDescent="0.25">
      <c r="A675" s="288"/>
      <c r="B675" s="288"/>
      <c r="C675" s="288"/>
      <c r="D675" s="288"/>
      <c r="E675" s="288"/>
      <c r="F675" s="288"/>
      <c r="I675" s="288"/>
      <c r="J675" s="288"/>
      <c r="K675" s="288"/>
      <c r="L675" s="288"/>
      <c r="M675" s="288"/>
      <c r="N675" s="288"/>
      <c r="P675" s="288"/>
      <c r="Q675" s="288"/>
      <c r="R675" s="288"/>
      <c r="S675" s="288"/>
      <c r="T675" s="288"/>
      <c r="U675" s="288"/>
      <c r="V675" s="288"/>
      <c r="W675" s="288"/>
      <c r="X675" s="288"/>
      <c r="Y675" s="288"/>
      <c r="Z675" s="288"/>
      <c r="AA675" s="288"/>
      <c r="AB675" s="288"/>
      <c r="AC675" s="288"/>
    </row>
    <row r="676" spans="1:29" x14ac:dyDescent="0.25">
      <c r="A676" s="288"/>
      <c r="B676" s="288"/>
      <c r="C676" s="288"/>
      <c r="D676" s="288"/>
      <c r="E676" s="288"/>
      <c r="F676" s="288"/>
      <c r="I676" s="288"/>
      <c r="J676" s="288"/>
      <c r="K676" s="288"/>
      <c r="L676" s="288"/>
      <c r="M676" s="288"/>
      <c r="N676" s="288"/>
      <c r="P676" s="288"/>
      <c r="Q676" s="288"/>
      <c r="R676" s="288"/>
      <c r="S676" s="288"/>
      <c r="T676" s="288"/>
      <c r="U676" s="288"/>
      <c r="V676" s="288"/>
      <c r="W676" s="288"/>
      <c r="X676" s="288"/>
      <c r="Y676" s="288"/>
      <c r="Z676" s="288"/>
      <c r="AA676" s="288"/>
      <c r="AB676" s="288"/>
      <c r="AC676" s="288"/>
    </row>
    <row r="677" spans="1:29" x14ac:dyDescent="0.25">
      <c r="A677" s="288"/>
      <c r="B677" s="288"/>
      <c r="C677" s="288"/>
      <c r="D677" s="288"/>
      <c r="E677" s="288"/>
      <c r="F677" s="288"/>
      <c r="I677" s="288"/>
      <c r="J677" s="288"/>
      <c r="K677" s="288"/>
      <c r="L677" s="288"/>
      <c r="M677" s="288"/>
      <c r="N677" s="288"/>
      <c r="P677" s="288"/>
      <c r="Q677" s="288"/>
      <c r="R677" s="288"/>
      <c r="S677" s="288"/>
      <c r="T677" s="288"/>
      <c r="U677" s="288"/>
      <c r="V677" s="288"/>
      <c r="W677" s="288"/>
      <c r="X677" s="288"/>
      <c r="Y677" s="288"/>
      <c r="Z677" s="288"/>
      <c r="AA677" s="288"/>
      <c r="AB677" s="288"/>
      <c r="AC677" s="288"/>
    </row>
    <row r="678" spans="1:29" x14ac:dyDescent="0.25">
      <c r="A678" s="288"/>
      <c r="B678" s="288"/>
      <c r="C678" s="288"/>
      <c r="D678" s="288"/>
      <c r="E678" s="288"/>
      <c r="F678" s="288"/>
      <c r="I678" s="288"/>
      <c r="J678" s="288"/>
      <c r="K678" s="288"/>
      <c r="L678" s="288"/>
      <c r="M678" s="288"/>
      <c r="N678" s="288"/>
      <c r="P678" s="288"/>
      <c r="Q678" s="288"/>
      <c r="R678" s="288"/>
      <c r="S678" s="288"/>
      <c r="T678" s="288"/>
      <c r="U678" s="288"/>
      <c r="V678" s="288"/>
      <c r="W678" s="288"/>
      <c r="X678" s="288"/>
      <c r="Y678" s="288"/>
      <c r="Z678" s="288"/>
      <c r="AA678" s="288"/>
      <c r="AB678" s="288"/>
      <c r="AC678" s="288"/>
    </row>
    <row r="679" spans="1:29" x14ac:dyDescent="0.25">
      <c r="A679" s="288"/>
      <c r="B679" s="288"/>
      <c r="C679" s="288"/>
      <c r="D679" s="288"/>
      <c r="E679" s="288"/>
      <c r="F679" s="288"/>
      <c r="I679" s="288"/>
      <c r="J679" s="288"/>
      <c r="K679" s="288"/>
      <c r="L679" s="288"/>
      <c r="M679" s="288"/>
      <c r="N679" s="288"/>
      <c r="P679" s="288"/>
      <c r="Q679" s="288"/>
      <c r="R679" s="288"/>
      <c r="S679" s="288"/>
      <c r="T679" s="288"/>
      <c r="U679" s="288"/>
      <c r="V679" s="288"/>
      <c r="W679" s="288"/>
      <c r="X679" s="288"/>
      <c r="Y679" s="288"/>
      <c r="Z679" s="288"/>
      <c r="AA679" s="288"/>
      <c r="AB679" s="288"/>
      <c r="AC679" s="288"/>
    </row>
    <row r="680" spans="1:29" x14ac:dyDescent="0.25">
      <c r="A680" s="288"/>
      <c r="B680" s="288"/>
      <c r="C680" s="288"/>
      <c r="D680" s="288"/>
      <c r="E680" s="288"/>
      <c r="F680" s="288"/>
      <c r="I680" s="288"/>
      <c r="J680" s="288"/>
      <c r="K680" s="288"/>
      <c r="L680" s="288"/>
      <c r="M680" s="288"/>
      <c r="N680" s="288"/>
      <c r="P680" s="288"/>
      <c r="Q680" s="288"/>
      <c r="R680" s="288"/>
      <c r="S680" s="288"/>
      <c r="T680" s="288"/>
      <c r="U680" s="288"/>
      <c r="V680" s="288"/>
      <c r="W680" s="288"/>
      <c r="X680" s="288"/>
      <c r="Y680" s="288"/>
      <c r="Z680" s="288"/>
      <c r="AA680" s="288"/>
      <c r="AB680" s="288"/>
      <c r="AC680" s="288"/>
    </row>
    <row r="681" spans="1:29" x14ac:dyDescent="0.25">
      <c r="A681" s="288"/>
      <c r="B681" s="288"/>
      <c r="C681" s="288"/>
      <c r="D681" s="288"/>
      <c r="E681" s="288"/>
      <c r="F681" s="288"/>
      <c r="I681" s="288"/>
      <c r="J681" s="288"/>
      <c r="K681" s="288"/>
      <c r="L681" s="288"/>
      <c r="M681" s="288"/>
      <c r="N681" s="288"/>
      <c r="P681" s="288"/>
      <c r="Q681" s="288"/>
      <c r="R681" s="288"/>
      <c r="S681" s="288"/>
      <c r="T681" s="288"/>
      <c r="U681" s="288"/>
      <c r="V681" s="288"/>
      <c r="W681" s="288"/>
      <c r="X681" s="288"/>
      <c r="Y681" s="288"/>
      <c r="Z681" s="288"/>
      <c r="AA681" s="288"/>
      <c r="AB681" s="288"/>
      <c r="AC681" s="288"/>
    </row>
    <row r="682" spans="1:29" x14ac:dyDescent="0.25">
      <c r="A682" s="288"/>
      <c r="B682" s="288"/>
      <c r="C682" s="288"/>
      <c r="D682" s="288"/>
      <c r="E682" s="288"/>
      <c r="F682" s="288"/>
      <c r="I682" s="288"/>
      <c r="J682" s="288"/>
      <c r="K682" s="288"/>
      <c r="L682" s="288"/>
      <c r="M682" s="288"/>
      <c r="N682" s="288"/>
      <c r="P682" s="288"/>
      <c r="Q682" s="288"/>
      <c r="R682" s="288"/>
      <c r="S682" s="288"/>
      <c r="T682" s="288"/>
      <c r="U682" s="288"/>
      <c r="V682" s="288"/>
      <c r="W682" s="288"/>
      <c r="X682" s="288"/>
      <c r="Y682" s="288"/>
      <c r="Z682" s="288"/>
      <c r="AA682" s="288"/>
      <c r="AB682" s="288"/>
      <c r="AC682" s="288"/>
    </row>
    <row r="683" spans="1:29" x14ac:dyDescent="0.25">
      <c r="A683" s="288"/>
      <c r="B683" s="288"/>
      <c r="C683" s="288"/>
      <c r="D683" s="288"/>
      <c r="E683" s="288"/>
      <c r="F683" s="288"/>
      <c r="I683" s="288"/>
      <c r="J683" s="288"/>
      <c r="K683" s="288"/>
      <c r="L683" s="288"/>
      <c r="M683" s="288"/>
      <c r="N683" s="288"/>
      <c r="P683" s="288"/>
      <c r="Q683" s="288"/>
      <c r="R683" s="288"/>
      <c r="S683" s="288"/>
      <c r="T683" s="288"/>
      <c r="U683" s="288"/>
      <c r="V683" s="288"/>
      <c r="W683" s="288"/>
      <c r="X683" s="288"/>
      <c r="Y683" s="288"/>
      <c r="Z683" s="288"/>
      <c r="AA683" s="288"/>
      <c r="AB683" s="288"/>
      <c r="AC683" s="288"/>
    </row>
    <row r="684" spans="1:29" x14ac:dyDescent="0.25">
      <c r="A684" s="288"/>
      <c r="B684" s="288"/>
      <c r="C684" s="288"/>
      <c r="D684" s="288"/>
      <c r="E684" s="288"/>
      <c r="F684" s="288"/>
      <c r="I684" s="288"/>
      <c r="J684" s="288"/>
      <c r="K684" s="288"/>
      <c r="L684" s="288"/>
      <c r="M684" s="288"/>
      <c r="N684" s="288"/>
      <c r="P684" s="288"/>
      <c r="Q684" s="288"/>
      <c r="R684" s="288"/>
      <c r="S684" s="288"/>
      <c r="T684" s="288"/>
      <c r="U684" s="288"/>
      <c r="V684" s="288"/>
      <c r="W684" s="288"/>
      <c r="X684" s="288"/>
      <c r="Y684" s="288"/>
      <c r="Z684" s="288"/>
      <c r="AA684" s="288"/>
      <c r="AB684" s="288"/>
      <c r="AC684" s="288"/>
    </row>
    <row r="685" spans="1:29" x14ac:dyDescent="0.25">
      <c r="A685" s="288"/>
      <c r="B685" s="288"/>
      <c r="C685" s="288"/>
      <c r="D685" s="288"/>
      <c r="E685" s="288"/>
      <c r="F685" s="288"/>
      <c r="I685" s="288"/>
      <c r="J685" s="288"/>
      <c r="K685" s="288"/>
      <c r="L685" s="288"/>
      <c r="M685" s="288"/>
      <c r="N685" s="288"/>
      <c r="P685" s="288"/>
      <c r="Q685" s="288"/>
      <c r="R685" s="288"/>
      <c r="S685" s="288"/>
      <c r="T685" s="288"/>
      <c r="U685" s="288"/>
      <c r="V685" s="288"/>
      <c r="W685" s="288"/>
      <c r="X685" s="288"/>
      <c r="Y685" s="288"/>
      <c r="Z685" s="288"/>
      <c r="AA685" s="288"/>
      <c r="AB685" s="288"/>
      <c r="AC685" s="288"/>
    </row>
    <row r="686" spans="1:29" x14ac:dyDescent="0.25">
      <c r="A686" s="288"/>
      <c r="B686" s="288"/>
      <c r="C686" s="288"/>
      <c r="D686" s="288"/>
      <c r="E686" s="288"/>
      <c r="F686" s="288"/>
      <c r="I686" s="288"/>
      <c r="J686" s="288"/>
      <c r="K686" s="288"/>
      <c r="L686" s="288"/>
      <c r="M686" s="288"/>
      <c r="N686" s="288"/>
      <c r="P686" s="288"/>
      <c r="Q686" s="288"/>
      <c r="R686" s="288"/>
      <c r="S686" s="288"/>
      <c r="T686" s="288"/>
      <c r="U686" s="288"/>
      <c r="V686" s="288"/>
      <c r="W686" s="288"/>
      <c r="X686" s="288"/>
      <c r="Y686" s="288"/>
      <c r="Z686" s="288"/>
      <c r="AA686" s="288"/>
      <c r="AB686" s="288"/>
      <c r="AC686" s="288"/>
    </row>
    <row r="687" spans="1:29" x14ac:dyDescent="0.25">
      <c r="A687" s="288"/>
      <c r="B687" s="288"/>
      <c r="C687" s="288"/>
      <c r="D687" s="288"/>
      <c r="E687" s="288"/>
      <c r="F687" s="288"/>
      <c r="I687" s="288"/>
      <c r="J687" s="288"/>
      <c r="K687" s="288"/>
      <c r="L687" s="288"/>
      <c r="M687" s="288"/>
      <c r="N687" s="288"/>
      <c r="P687" s="288"/>
      <c r="Q687" s="288"/>
      <c r="R687" s="288"/>
      <c r="S687" s="288"/>
      <c r="T687" s="288"/>
      <c r="U687" s="288"/>
      <c r="V687" s="288"/>
      <c r="W687" s="288"/>
      <c r="X687" s="288"/>
      <c r="Y687" s="288"/>
      <c r="Z687" s="288"/>
      <c r="AA687" s="288"/>
      <c r="AB687" s="288"/>
      <c r="AC687" s="288"/>
    </row>
    <row r="688" spans="1:29" x14ac:dyDescent="0.25">
      <c r="A688" s="288"/>
      <c r="B688" s="288"/>
      <c r="C688" s="288"/>
      <c r="D688" s="288"/>
      <c r="E688" s="288"/>
      <c r="F688" s="288"/>
      <c r="I688" s="288"/>
      <c r="J688" s="288"/>
      <c r="K688" s="288"/>
      <c r="L688" s="288"/>
      <c r="M688" s="288"/>
      <c r="N688" s="288"/>
      <c r="P688" s="288"/>
      <c r="Q688" s="288"/>
      <c r="R688" s="288"/>
      <c r="S688" s="288"/>
      <c r="T688" s="288"/>
      <c r="U688" s="288"/>
      <c r="V688" s="288"/>
      <c r="W688" s="288"/>
      <c r="X688" s="288"/>
      <c r="Y688" s="288"/>
      <c r="Z688" s="288"/>
      <c r="AA688" s="288"/>
      <c r="AB688" s="288"/>
      <c r="AC688" s="288"/>
    </row>
    <row r="689" spans="1:29" x14ac:dyDescent="0.25">
      <c r="A689" s="288"/>
      <c r="B689" s="288"/>
      <c r="C689" s="288"/>
      <c r="D689" s="288"/>
      <c r="E689" s="288"/>
      <c r="F689" s="288"/>
      <c r="I689" s="288"/>
      <c r="J689" s="288"/>
      <c r="K689" s="288"/>
      <c r="L689" s="288"/>
      <c r="M689" s="288"/>
      <c r="N689" s="288"/>
      <c r="P689" s="288"/>
      <c r="Q689" s="288"/>
      <c r="R689" s="288"/>
      <c r="S689" s="288"/>
      <c r="T689" s="288"/>
      <c r="U689" s="288"/>
      <c r="V689" s="288"/>
      <c r="W689" s="288"/>
      <c r="X689" s="288"/>
      <c r="Y689" s="288"/>
      <c r="Z689" s="288"/>
      <c r="AA689" s="288"/>
      <c r="AB689" s="288"/>
      <c r="AC689" s="288"/>
    </row>
    <row r="690" spans="1:29" x14ac:dyDescent="0.25">
      <c r="A690" s="288"/>
      <c r="B690" s="288"/>
      <c r="C690" s="288"/>
      <c r="D690" s="288"/>
      <c r="E690" s="288"/>
      <c r="F690" s="288"/>
      <c r="I690" s="288"/>
      <c r="J690" s="288"/>
      <c r="K690" s="288"/>
      <c r="L690" s="288"/>
      <c r="M690" s="288"/>
      <c r="N690" s="288"/>
      <c r="P690" s="288"/>
      <c r="Q690" s="288"/>
      <c r="R690" s="288"/>
      <c r="S690" s="288"/>
      <c r="T690" s="288"/>
      <c r="U690" s="288"/>
      <c r="V690" s="288"/>
      <c r="W690" s="288"/>
      <c r="X690" s="288"/>
      <c r="Y690" s="288"/>
      <c r="Z690" s="288"/>
      <c r="AA690" s="288"/>
      <c r="AB690" s="288"/>
      <c r="AC690" s="288"/>
    </row>
    <row r="691" spans="1:29" x14ac:dyDescent="0.25">
      <c r="A691" s="288"/>
      <c r="B691" s="288"/>
      <c r="C691" s="288"/>
      <c r="D691" s="288"/>
      <c r="E691" s="288"/>
      <c r="F691" s="288"/>
      <c r="I691" s="288"/>
      <c r="J691" s="288"/>
      <c r="K691" s="288"/>
      <c r="L691" s="288"/>
      <c r="M691" s="288"/>
      <c r="N691" s="288"/>
      <c r="P691" s="288"/>
      <c r="Q691" s="288"/>
      <c r="R691" s="288"/>
      <c r="S691" s="288"/>
      <c r="T691" s="288"/>
      <c r="U691" s="288"/>
      <c r="V691" s="288"/>
      <c r="W691" s="288"/>
      <c r="X691" s="288"/>
      <c r="Y691" s="288"/>
      <c r="Z691" s="288"/>
      <c r="AA691" s="288"/>
      <c r="AB691" s="288"/>
      <c r="AC691" s="288"/>
    </row>
    <row r="692" spans="1:29" x14ac:dyDescent="0.25">
      <c r="A692" s="288"/>
      <c r="B692" s="288"/>
      <c r="C692" s="288"/>
      <c r="D692" s="288"/>
      <c r="E692" s="288"/>
      <c r="F692" s="288"/>
      <c r="I692" s="288"/>
      <c r="J692" s="288"/>
      <c r="K692" s="288"/>
      <c r="L692" s="288"/>
      <c r="M692" s="288"/>
      <c r="N692" s="288"/>
      <c r="P692" s="288"/>
      <c r="Q692" s="288"/>
      <c r="R692" s="288"/>
      <c r="S692" s="288"/>
      <c r="T692" s="288"/>
      <c r="U692" s="288"/>
      <c r="V692" s="288"/>
      <c r="W692" s="288"/>
      <c r="X692" s="288"/>
      <c r="Y692" s="288"/>
      <c r="Z692" s="288"/>
      <c r="AA692" s="288"/>
      <c r="AB692" s="288"/>
      <c r="AC692" s="288"/>
    </row>
    <row r="693" spans="1:29" x14ac:dyDescent="0.25">
      <c r="A693" s="288"/>
      <c r="B693" s="288"/>
      <c r="C693" s="288"/>
      <c r="D693" s="288"/>
      <c r="E693" s="288"/>
      <c r="F693" s="288"/>
      <c r="I693" s="288"/>
      <c r="J693" s="288"/>
      <c r="K693" s="288"/>
      <c r="L693" s="288"/>
      <c r="M693" s="288"/>
      <c r="N693" s="288"/>
      <c r="P693" s="288"/>
      <c r="Q693" s="288"/>
      <c r="R693" s="288"/>
      <c r="S693" s="288"/>
      <c r="T693" s="288"/>
      <c r="U693" s="288"/>
      <c r="V693" s="288"/>
      <c r="W693" s="288"/>
      <c r="X693" s="288"/>
      <c r="Y693" s="288"/>
      <c r="Z693" s="288"/>
      <c r="AA693" s="288"/>
      <c r="AB693" s="288"/>
      <c r="AC693" s="288"/>
    </row>
    <row r="694" spans="1:29" x14ac:dyDescent="0.25">
      <c r="A694" s="288"/>
      <c r="B694" s="288"/>
      <c r="C694" s="288"/>
      <c r="D694" s="288"/>
      <c r="E694" s="288"/>
      <c r="F694" s="288"/>
      <c r="I694" s="288"/>
      <c r="J694" s="288"/>
      <c r="K694" s="288"/>
      <c r="L694" s="288"/>
      <c r="M694" s="288"/>
      <c r="N694" s="288"/>
      <c r="P694" s="288"/>
      <c r="Q694" s="288"/>
      <c r="R694" s="288"/>
      <c r="S694" s="288"/>
      <c r="T694" s="288"/>
      <c r="U694" s="288"/>
      <c r="V694" s="288"/>
      <c r="W694" s="288"/>
      <c r="X694" s="288"/>
      <c r="Y694" s="288"/>
      <c r="Z694" s="288"/>
      <c r="AA694" s="288"/>
      <c r="AB694" s="288"/>
      <c r="AC694" s="288"/>
    </row>
    <row r="695" spans="1:29" x14ac:dyDescent="0.25">
      <c r="A695" s="288"/>
      <c r="B695" s="288"/>
      <c r="C695" s="288"/>
      <c r="D695" s="288"/>
      <c r="E695" s="288"/>
      <c r="F695" s="288"/>
      <c r="I695" s="288"/>
      <c r="J695" s="288"/>
      <c r="K695" s="288"/>
      <c r="L695" s="288"/>
      <c r="M695" s="288"/>
      <c r="N695" s="288"/>
      <c r="P695" s="288"/>
      <c r="Q695" s="288"/>
      <c r="R695" s="288"/>
      <c r="S695" s="288"/>
      <c r="T695" s="288"/>
      <c r="U695" s="288"/>
      <c r="V695" s="288"/>
      <c r="W695" s="288"/>
      <c r="X695" s="288"/>
      <c r="Y695" s="288"/>
      <c r="Z695" s="288"/>
      <c r="AA695" s="288"/>
      <c r="AB695" s="288"/>
      <c r="AC695" s="288"/>
    </row>
    <row r="696" spans="1:29" x14ac:dyDescent="0.25">
      <c r="A696" s="288"/>
      <c r="B696" s="288"/>
      <c r="C696" s="288"/>
      <c r="D696" s="288"/>
      <c r="E696" s="288"/>
      <c r="F696" s="288"/>
      <c r="I696" s="288"/>
      <c r="J696" s="288"/>
      <c r="K696" s="288"/>
      <c r="L696" s="288"/>
      <c r="M696" s="288"/>
      <c r="N696" s="288"/>
      <c r="P696" s="288"/>
      <c r="Q696" s="288"/>
      <c r="R696" s="288"/>
      <c r="S696" s="288"/>
      <c r="T696" s="288"/>
      <c r="U696" s="288"/>
      <c r="V696" s="288"/>
      <c r="W696" s="288"/>
      <c r="X696" s="288"/>
      <c r="Y696" s="288"/>
      <c r="Z696" s="288"/>
      <c r="AA696" s="288"/>
      <c r="AB696" s="288"/>
      <c r="AC696" s="288"/>
    </row>
    <row r="697" spans="1:29" x14ac:dyDescent="0.25">
      <c r="A697" s="288"/>
      <c r="B697" s="288"/>
      <c r="C697" s="288"/>
      <c r="D697" s="288"/>
      <c r="E697" s="288"/>
      <c r="F697" s="288"/>
      <c r="I697" s="288"/>
      <c r="J697" s="288"/>
      <c r="K697" s="288"/>
      <c r="L697" s="288"/>
      <c r="M697" s="288"/>
      <c r="N697" s="288"/>
      <c r="P697" s="288"/>
      <c r="Q697" s="288"/>
      <c r="R697" s="288"/>
      <c r="S697" s="288"/>
      <c r="T697" s="288"/>
      <c r="U697" s="288"/>
      <c r="V697" s="288"/>
      <c r="W697" s="288"/>
      <c r="X697" s="288"/>
      <c r="Y697" s="288"/>
      <c r="Z697" s="288"/>
      <c r="AA697" s="288"/>
      <c r="AB697" s="288"/>
      <c r="AC697" s="288"/>
    </row>
    <row r="698" spans="1:29" x14ac:dyDescent="0.25">
      <c r="A698" s="288"/>
      <c r="B698" s="288"/>
      <c r="C698" s="288"/>
      <c r="D698" s="288"/>
      <c r="E698" s="288"/>
      <c r="F698" s="288"/>
      <c r="I698" s="288"/>
      <c r="J698" s="288"/>
      <c r="K698" s="288"/>
      <c r="L698" s="288"/>
      <c r="M698" s="288"/>
      <c r="N698" s="288"/>
      <c r="P698" s="288"/>
      <c r="Q698" s="288"/>
      <c r="R698" s="288"/>
      <c r="S698" s="288"/>
      <c r="T698" s="288"/>
      <c r="U698" s="288"/>
      <c r="V698" s="288"/>
      <c r="W698" s="288"/>
      <c r="X698" s="288"/>
      <c r="Y698" s="288"/>
      <c r="Z698" s="288"/>
      <c r="AA698" s="288"/>
      <c r="AB698" s="288"/>
      <c r="AC698" s="288"/>
    </row>
    <row r="699" spans="1:29" x14ac:dyDescent="0.25">
      <c r="A699" s="288"/>
      <c r="B699" s="288"/>
      <c r="C699" s="288"/>
      <c r="D699" s="288"/>
      <c r="E699" s="288"/>
      <c r="F699" s="288"/>
      <c r="I699" s="288"/>
      <c r="J699" s="288"/>
      <c r="K699" s="288"/>
      <c r="L699" s="288"/>
      <c r="M699" s="288"/>
      <c r="N699" s="288"/>
      <c r="P699" s="288"/>
      <c r="Q699" s="288"/>
      <c r="R699" s="288"/>
      <c r="S699" s="288"/>
      <c r="T699" s="288"/>
      <c r="U699" s="288"/>
      <c r="V699" s="288"/>
      <c r="W699" s="288"/>
      <c r="X699" s="288"/>
      <c r="Y699" s="288"/>
      <c r="Z699" s="288"/>
      <c r="AA699" s="288"/>
      <c r="AB699" s="288"/>
      <c r="AC699" s="288"/>
    </row>
    <row r="700" spans="1:29" x14ac:dyDescent="0.25">
      <c r="A700" s="288"/>
      <c r="B700" s="288"/>
      <c r="C700" s="288"/>
      <c r="D700" s="288"/>
      <c r="E700" s="288"/>
      <c r="F700" s="288"/>
      <c r="I700" s="288"/>
      <c r="J700" s="288"/>
      <c r="K700" s="288"/>
      <c r="L700" s="288"/>
      <c r="M700" s="288"/>
      <c r="N700" s="288"/>
      <c r="P700" s="288"/>
      <c r="Q700" s="288"/>
      <c r="R700" s="288"/>
      <c r="S700" s="288"/>
      <c r="T700" s="288"/>
      <c r="U700" s="288"/>
      <c r="V700" s="288"/>
      <c r="W700" s="288"/>
      <c r="X700" s="288"/>
      <c r="Y700" s="288"/>
      <c r="Z700" s="288"/>
      <c r="AA700" s="288"/>
      <c r="AB700" s="288"/>
      <c r="AC700" s="288"/>
    </row>
    <row r="701" spans="1:29" x14ac:dyDescent="0.25">
      <c r="A701" s="288"/>
      <c r="B701" s="288"/>
      <c r="C701" s="288"/>
      <c r="D701" s="288"/>
      <c r="E701" s="288"/>
      <c r="F701" s="288"/>
      <c r="I701" s="288"/>
      <c r="J701" s="288"/>
      <c r="K701" s="288"/>
      <c r="L701" s="288"/>
      <c r="M701" s="288"/>
      <c r="N701" s="288"/>
      <c r="P701" s="288"/>
      <c r="Q701" s="288"/>
      <c r="R701" s="288"/>
      <c r="S701" s="288"/>
      <c r="T701" s="288"/>
      <c r="U701" s="288"/>
      <c r="V701" s="288"/>
      <c r="W701" s="288"/>
      <c r="X701" s="288"/>
      <c r="Y701" s="288"/>
      <c r="Z701" s="288"/>
      <c r="AA701" s="288"/>
      <c r="AB701" s="288"/>
      <c r="AC701" s="288"/>
    </row>
    <row r="702" spans="1:29" x14ac:dyDescent="0.25">
      <c r="A702" s="288"/>
      <c r="B702" s="288"/>
      <c r="C702" s="288"/>
      <c r="D702" s="288"/>
      <c r="E702" s="288"/>
      <c r="F702" s="288"/>
      <c r="I702" s="288"/>
      <c r="J702" s="288"/>
      <c r="K702" s="288"/>
      <c r="L702" s="288"/>
      <c r="M702" s="288"/>
      <c r="N702" s="288"/>
      <c r="P702" s="288"/>
      <c r="Q702" s="288"/>
      <c r="R702" s="288"/>
      <c r="S702" s="288"/>
      <c r="T702" s="288"/>
      <c r="U702" s="288"/>
      <c r="V702" s="288"/>
      <c r="W702" s="288"/>
      <c r="X702" s="288"/>
      <c r="Y702" s="288"/>
      <c r="Z702" s="288"/>
      <c r="AA702" s="288"/>
      <c r="AB702" s="288"/>
      <c r="AC702" s="288"/>
    </row>
    <row r="703" spans="1:29" x14ac:dyDescent="0.25">
      <c r="A703" s="288"/>
      <c r="B703" s="288"/>
      <c r="C703" s="288"/>
      <c r="D703" s="288"/>
      <c r="E703" s="288"/>
      <c r="F703" s="288"/>
      <c r="I703" s="288"/>
      <c r="J703" s="288"/>
      <c r="K703" s="288"/>
      <c r="L703" s="288"/>
      <c r="M703" s="288"/>
      <c r="N703" s="288"/>
      <c r="P703" s="288"/>
      <c r="Q703" s="288"/>
      <c r="R703" s="288"/>
      <c r="S703" s="288"/>
      <c r="T703" s="288"/>
      <c r="U703" s="288"/>
      <c r="V703" s="288"/>
      <c r="W703" s="288"/>
      <c r="X703" s="288"/>
      <c r="Y703" s="288"/>
      <c r="Z703" s="288"/>
      <c r="AA703" s="288"/>
      <c r="AB703" s="288"/>
      <c r="AC703" s="288"/>
    </row>
    <row r="704" spans="1:29" x14ac:dyDescent="0.25">
      <c r="A704" s="288"/>
      <c r="B704" s="288"/>
      <c r="C704" s="288"/>
      <c r="D704" s="288"/>
      <c r="E704" s="288"/>
      <c r="F704" s="288"/>
      <c r="I704" s="288"/>
      <c r="J704" s="288"/>
      <c r="K704" s="288"/>
      <c r="L704" s="288"/>
      <c r="M704" s="288"/>
      <c r="N704" s="288"/>
      <c r="P704" s="288"/>
      <c r="Q704" s="288"/>
      <c r="R704" s="288"/>
      <c r="S704" s="288"/>
      <c r="T704" s="288"/>
      <c r="U704" s="288"/>
      <c r="V704" s="288"/>
      <c r="W704" s="288"/>
      <c r="X704" s="288"/>
      <c r="Y704" s="288"/>
      <c r="Z704" s="288"/>
      <c r="AA704" s="288"/>
      <c r="AB704" s="288"/>
      <c r="AC704" s="288"/>
    </row>
    <row r="705" spans="1:29" x14ac:dyDescent="0.25">
      <c r="A705" s="288"/>
      <c r="B705" s="288"/>
      <c r="C705" s="288"/>
      <c r="D705" s="288"/>
      <c r="E705" s="288"/>
      <c r="F705" s="288"/>
      <c r="I705" s="288"/>
      <c r="J705" s="288"/>
      <c r="K705" s="288"/>
      <c r="L705" s="288"/>
      <c r="M705" s="288"/>
      <c r="N705" s="288"/>
      <c r="P705" s="288"/>
      <c r="Q705" s="288"/>
      <c r="R705" s="288"/>
      <c r="S705" s="288"/>
      <c r="T705" s="288"/>
      <c r="U705" s="288"/>
      <c r="V705" s="288"/>
      <c r="W705" s="288"/>
      <c r="X705" s="288"/>
      <c r="Y705" s="288"/>
      <c r="Z705" s="288"/>
      <c r="AA705" s="288"/>
      <c r="AB705" s="288"/>
      <c r="AC705" s="288"/>
    </row>
    <row r="706" spans="1:29" x14ac:dyDescent="0.25">
      <c r="A706" s="288"/>
      <c r="B706" s="288"/>
      <c r="C706" s="288"/>
      <c r="D706" s="288"/>
      <c r="E706" s="288"/>
      <c r="F706" s="288"/>
      <c r="I706" s="288"/>
      <c r="J706" s="288"/>
      <c r="K706" s="288"/>
      <c r="L706" s="288"/>
      <c r="M706" s="288"/>
      <c r="N706" s="288"/>
      <c r="P706" s="288"/>
      <c r="Q706" s="288"/>
      <c r="R706" s="288"/>
      <c r="S706" s="288"/>
      <c r="T706" s="288"/>
      <c r="U706" s="288"/>
      <c r="V706" s="288"/>
      <c r="W706" s="288"/>
      <c r="X706" s="288"/>
      <c r="Y706" s="288"/>
      <c r="Z706" s="288"/>
      <c r="AA706" s="288"/>
      <c r="AB706" s="288"/>
      <c r="AC706" s="288"/>
    </row>
    <row r="707" spans="1:29" x14ac:dyDescent="0.25">
      <c r="A707" s="288"/>
      <c r="B707" s="288"/>
      <c r="C707" s="288"/>
      <c r="D707" s="288"/>
      <c r="E707" s="288"/>
      <c r="F707" s="288"/>
      <c r="I707" s="288"/>
      <c r="J707" s="288"/>
      <c r="K707" s="288"/>
      <c r="L707" s="288"/>
      <c r="M707" s="288"/>
      <c r="N707" s="288"/>
      <c r="P707" s="288"/>
      <c r="Q707" s="288"/>
      <c r="R707" s="288"/>
      <c r="S707" s="288"/>
      <c r="T707" s="288"/>
      <c r="U707" s="288"/>
      <c r="V707" s="288"/>
      <c r="W707" s="288"/>
      <c r="X707" s="288"/>
      <c r="Y707" s="288"/>
      <c r="Z707" s="288"/>
      <c r="AA707" s="288"/>
      <c r="AB707" s="288"/>
      <c r="AC707" s="288"/>
    </row>
    <row r="708" spans="1:29" x14ac:dyDescent="0.25">
      <c r="A708" s="288"/>
      <c r="B708" s="288"/>
      <c r="C708" s="288"/>
      <c r="D708" s="288"/>
      <c r="E708" s="288"/>
      <c r="F708" s="288"/>
      <c r="I708" s="288"/>
      <c r="J708" s="288"/>
      <c r="K708" s="288"/>
      <c r="L708" s="288"/>
      <c r="M708" s="288"/>
      <c r="N708" s="288"/>
      <c r="P708" s="288"/>
      <c r="Q708" s="288"/>
      <c r="R708" s="288"/>
      <c r="S708" s="288"/>
      <c r="T708" s="288"/>
      <c r="U708" s="288"/>
      <c r="V708" s="288"/>
      <c r="W708" s="288"/>
      <c r="X708" s="288"/>
      <c r="Y708" s="288"/>
      <c r="Z708" s="288"/>
      <c r="AA708" s="288"/>
      <c r="AB708" s="288"/>
      <c r="AC708" s="288"/>
    </row>
    <row r="709" spans="1:29" x14ac:dyDescent="0.25">
      <c r="A709" s="288"/>
      <c r="B709" s="288"/>
      <c r="C709" s="288"/>
      <c r="D709" s="288"/>
      <c r="E709" s="288"/>
      <c r="F709" s="288"/>
      <c r="I709" s="288"/>
      <c r="J709" s="288"/>
      <c r="K709" s="288"/>
      <c r="L709" s="288"/>
      <c r="M709" s="288"/>
      <c r="N709" s="288"/>
      <c r="P709" s="288"/>
      <c r="Q709" s="288"/>
      <c r="R709" s="288"/>
      <c r="S709" s="288"/>
      <c r="T709" s="288"/>
      <c r="U709" s="288"/>
      <c r="V709" s="288"/>
      <c r="W709" s="288"/>
      <c r="X709" s="288"/>
      <c r="Y709" s="288"/>
      <c r="Z709" s="288"/>
      <c r="AA709" s="288"/>
      <c r="AB709" s="288"/>
      <c r="AC709" s="288"/>
    </row>
    <row r="710" spans="1:29" x14ac:dyDescent="0.25">
      <c r="A710" s="288"/>
      <c r="B710" s="288"/>
      <c r="C710" s="288"/>
      <c r="D710" s="288"/>
      <c r="E710" s="288"/>
      <c r="F710" s="288"/>
      <c r="I710" s="288"/>
      <c r="J710" s="288"/>
      <c r="K710" s="288"/>
      <c r="L710" s="288"/>
      <c r="M710" s="288"/>
      <c r="N710" s="288"/>
      <c r="P710" s="288"/>
      <c r="Q710" s="288"/>
      <c r="R710" s="288"/>
      <c r="S710" s="288"/>
      <c r="T710" s="288"/>
      <c r="U710" s="288"/>
      <c r="V710" s="288"/>
      <c r="W710" s="288"/>
      <c r="X710" s="288"/>
      <c r="Y710" s="288"/>
      <c r="Z710" s="288"/>
      <c r="AA710" s="288"/>
      <c r="AB710" s="288"/>
      <c r="AC710" s="288"/>
    </row>
    <row r="711" spans="1:29" x14ac:dyDescent="0.25">
      <c r="A711" s="288"/>
      <c r="B711" s="288"/>
      <c r="C711" s="288"/>
      <c r="D711" s="288"/>
      <c r="E711" s="288"/>
      <c r="F711" s="288"/>
      <c r="I711" s="288"/>
      <c r="J711" s="288"/>
      <c r="K711" s="288"/>
      <c r="L711" s="288"/>
      <c r="M711" s="288"/>
      <c r="N711" s="288"/>
      <c r="P711" s="288"/>
      <c r="Q711" s="288"/>
      <c r="R711" s="288"/>
      <c r="S711" s="288"/>
      <c r="T711" s="288"/>
      <c r="U711" s="288"/>
      <c r="V711" s="288"/>
      <c r="W711" s="288"/>
      <c r="X711" s="288"/>
      <c r="Y711" s="288"/>
      <c r="Z711" s="288"/>
      <c r="AA711" s="288"/>
      <c r="AB711" s="288"/>
      <c r="AC711" s="288"/>
    </row>
    <row r="712" spans="1:29" x14ac:dyDescent="0.25">
      <c r="A712" s="288"/>
      <c r="B712" s="288"/>
      <c r="C712" s="288"/>
      <c r="D712" s="288"/>
      <c r="E712" s="288"/>
      <c r="F712" s="288"/>
      <c r="I712" s="288"/>
      <c r="J712" s="288"/>
      <c r="K712" s="288"/>
      <c r="L712" s="288"/>
      <c r="M712" s="288"/>
      <c r="N712" s="288"/>
      <c r="P712" s="288"/>
      <c r="Q712" s="288"/>
      <c r="R712" s="288"/>
      <c r="S712" s="288"/>
      <c r="T712" s="288"/>
      <c r="U712" s="288"/>
      <c r="V712" s="288"/>
      <c r="W712" s="288"/>
      <c r="X712" s="288"/>
      <c r="Y712" s="288"/>
      <c r="Z712" s="288"/>
      <c r="AA712" s="288"/>
      <c r="AB712" s="288"/>
      <c r="AC712" s="288"/>
    </row>
    <row r="713" spans="1:29" x14ac:dyDescent="0.25">
      <c r="A713" s="288"/>
      <c r="B713" s="288"/>
      <c r="C713" s="288"/>
      <c r="D713" s="288"/>
      <c r="E713" s="288"/>
      <c r="F713" s="288"/>
      <c r="I713" s="288"/>
      <c r="J713" s="288"/>
      <c r="K713" s="288"/>
      <c r="L713" s="288"/>
      <c r="M713" s="288"/>
      <c r="N713" s="288"/>
      <c r="P713" s="288"/>
      <c r="Q713" s="288"/>
      <c r="R713" s="288"/>
      <c r="S713" s="288"/>
      <c r="T713" s="288"/>
      <c r="U713" s="288"/>
      <c r="V713" s="288"/>
      <c r="W713" s="288"/>
      <c r="X713" s="288"/>
      <c r="Y713" s="288"/>
      <c r="Z713" s="288"/>
      <c r="AA713" s="288"/>
      <c r="AB713" s="288"/>
      <c r="AC713" s="288"/>
    </row>
    <row r="714" spans="1:29" x14ac:dyDescent="0.25">
      <c r="A714" s="288"/>
      <c r="B714" s="288"/>
      <c r="C714" s="288"/>
      <c r="D714" s="288"/>
      <c r="E714" s="288"/>
      <c r="F714" s="288"/>
      <c r="I714" s="288"/>
      <c r="J714" s="288"/>
      <c r="K714" s="288"/>
      <c r="L714" s="288"/>
      <c r="M714" s="288"/>
      <c r="N714" s="288"/>
      <c r="P714" s="288"/>
      <c r="Q714" s="288"/>
      <c r="R714" s="288"/>
      <c r="S714" s="288"/>
      <c r="T714" s="288"/>
      <c r="U714" s="288"/>
      <c r="V714" s="288"/>
      <c r="W714" s="288"/>
      <c r="X714" s="288"/>
      <c r="Y714" s="288"/>
      <c r="Z714" s="288"/>
      <c r="AA714" s="288"/>
      <c r="AB714" s="288"/>
      <c r="AC714" s="288"/>
    </row>
    <row r="715" spans="1:29" x14ac:dyDescent="0.25">
      <c r="A715" s="288"/>
      <c r="B715" s="288"/>
      <c r="C715" s="288"/>
      <c r="D715" s="288"/>
      <c r="E715" s="288"/>
      <c r="F715" s="288"/>
      <c r="I715" s="288"/>
      <c r="J715" s="288"/>
      <c r="K715" s="288"/>
      <c r="L715" s="288"/>
      <c r="M715" s="288"/>
      <c r="N715" s="288"/>
      <c r="P715" s="288"/>
      <c r="Q715" s="288"/>
      <c r="R715" s="288"/>
      <c r="S715" s="288"/>
      <c r="T715" s="288"/>
      <c r="U715" s="288"/>
      <c r="V715" s="288"/>
      <c r="W715" s="288"/>
      <c r="X715" s="288"/>
      <c r="Y715" s="288"/>
      <c r="Z715" s="288"/>
      <c r="AA715" s="288"/>
      <c r="AB715" s="288"/>
      <c r="AC715" s="288"/>
    </row>
    <row r="716" spans="1:29" x14ac:dyDescent="0.25">
      <c r="A716" s="288"/>
      <c r="B716" s="288"/>
      <c r="C716" s="288"/>
      <c r="D716" s="288"/>
      <c r="E716" s="288"/>
      <c r="F716" s="288"/>
      <c r="I716" s="288"/>
      <c r="J716" s="288"/>
      <c r="K716" s="288"/>
      <c r="L716" s="288"/>
      <c r="M716" s="288"/>
      <c r="N716" s="288"/>
      <c r="P716" s="288"/>
      <c r="Q716" s="288"/>
      <c r="R716" s="288"/>
      <c r="S716" s="288"/>
      <c r="T716" s="288"/>
      <c r="U716" s="288"/>
      <c r="V716" s="288"/>
      <c r="W716" s="288"/>
      <c r="X716" s="288"/>
      <c r="Y716" s="288"/>
      <c r="Z716" s="288"/>
      <c r="AA716" s="288"/>
      <c r="AB716" s="288"/>
      <c r="AC716" s="288"/>
    </row>
    <row r="717" spans="1:29" x14ac:dyDescent="0.25">
      <c r="A717" s="288"/>
      <c r="B717" s="288"/>
      <c r="C717" s="288"/>
      <c r="D717" s="288"/>
      <c r="E717" s="288"/>
      <c r="F717" s="288"/>
      <c r="I717" s="288"/>
      <c r="J717" s="288"/>
      <c r="K717" s="288"/>
      <c r="L717" s="288"/>
      <c r="M717" s="288"/>
      <c r="N717" s="288"/>
      <c r="P717" s="288"/>
      <c r="Q717" s="288"/>
      <c r="R717" s="288"/>
      <c r="S717" s="288"/>
      <c r="T717" s="288"/>
      <c r="U717" s="288"/>
      <c r="V717" s="288"/>
      <c r="W717" s="288"/>
      <c r="X717" s="288"/>
      <c r="Y717" s="288"/>
      <c r="Z717" s="288"/>
      <c r="AA717" s="288"/>
      <c r="AB717" s="288"/>
      <c r="AC717" s="288"/>
    </row>
    <row r="718" spans="1:29" x14ac:dyDescent="0.25">
      <c r="A718" s="288"/>
      <c r="B718" s="288"/>
      <c r="C718" s="288"/>
      <c r="D718" s="288"/>
      <c r="E718" s="288"/>
      <c r="F718" s="288"/>
      <c r="I718" s="288"/>
      <c r="J718" s="288"/>
      <c r="K718" s="288"/>
      <c r="L718" s="288"/>
      <c r="M718" s="288"/>
      <c r="N718" s="288"/>
      <c r="P718" s="288"/>
      <c r="Q718" s="288"/>
      <c r="R718" s="288"/>
      <c r="S718" s="288"/>
      <c r="T718" s="288"/>
      <c r="U718" s="288"/>
      <c r="V718" s="288"/>
      <c r="W718" s="288"/>
      <c r="X718" s="288"/>
      <c r="Y718" s="288"/>
      <c r="Z718" s="288"/>
      <c r="AA718" s="288"/>
      <c r="AB718" s="288"/>
      <c r="AC718" s="288"/>
    </row>
    <row r="719" spans="1:29" x14ac:dyDescent="0.25">
      <c r="A719" s="288"/>
      <c r="B719" s="288"/>
      <c r="C719" s="288"/>
      <c r="D719" s="288"/>
      <c r="E719" s="288"/>
      <c r="F719" s="288"/>
      <c r="I719" s="288"/>
      <c r="J719" s="288"/>
      <c r="K719" s="288"/>
      <c r="L719" s="288"/>
      <c r="M719" s="288"/>
      <c r="N719" s="288"/>
      <c r="P719" s="288"/>
      <c r="Q719" s="288"/>
      <c r="R719" s="288"/>
      <c r="S719" s="288"/>
      <c r="T719" s="288"/>
      <c r="U719" s="288"/>
      <c r="V719" s="288"/>
      <c r="W719" s="288"/>
      <c r="X719" s="288"/>
      <c r="Y719" s="288"/>
      <c r="Z719" s="288"/>
      <c r="AA719" s="288"/>
      <c r="AB719" s="288"/>
      <c r="AC719" s="288"/>
    </row>
    <row r="720" spans="1:29" x14ac:dyDescent="0.25">
      <c r="A720" s="288"/>
      <c r="B720" s="288"/>
      <c r="C720" s="288"/>
      <c r="D720" s="288"/>
      <c r="E720" s="288"/>
      <c r="F720" s="288"/>
      <c r="I720" s="288"/>
      <c r="J720" s="288"/>
      <c r="K720" s="288"/>
      <c r="L720" s="288"/>
      <c r="M720" s="288"/>
      <c r="N720" s="288"/>
      <c r="P720" s="288"/>
      <c r="Q720" s="288"/>
      <c r="R720" s="288"/>
      <c r="S720" s="288"/>
      <c r="T720" s="288"/>
      <c r="U720" s="288"/>
      <c r="V720" s="288"/>
      <c r="W720" s="288"/>
      <c r="X720" s="288"/>
      <c r="Y720" s="288"/>
      <c r="Z720" s="288"/>
      <c r="AA720" s="288"/>
      <c r="AB720" s="288"/>
      <c r="AC720" s="288"/>
    </row>
    <row r="721" spans="1:29" x14ac:dyDescent="0.25">
      <c r="A721" s="288"/>
      <c r="B721" s="288"/>
      <c r="C721" s="288"/>
      <c r="D721" s="288"/>
      <c r="E721" s="288"/>
      <c r="F721" s="288"/>
      <c r="I721" s="288"/>
      <c r="J721" s="288"/>
      <c r="K721" s="288"/>
      <c r="L721" s="288"/>
      <c r="M721" s="288"/>
      <c r="N721" s="288"/>
      <c r="P721" s="288"/>
      <c r="Q721" s="288"/>
      <c r="R721" s="288"/>
      <c r="S721" s="288"/>
      <c r="T721" s="288"/>
      <c r="U721" s="288"/>
      <c r="V721" s="288"/>
      <c r="W721" s="288"/>
      <c r="X721" s="288"/>
      <c r="Y721" s="288"/>
      <c r="Z721" s="288"/>
      <c r="AA721" s="288"/>
      <c r="AB721" s="288"/>
      <c r="AC721" s="288"/>
    </row>
    <row r="722" spans="1:29" x14ac:dyDescent="0.25">
      <c r="A722" s="288"/>
      <c r="B722" s="288"/>
      <c r="C722" s="288"/>
      <c r="D722" s="288"/>
      <c r="E722" s="288"/>
      <c r="F722" s="288"/>
      <c r="I722" s="288"/>
      <c r="J722" s="288"/>
      <c r="K722" s="288"/>
      <c r="L722" s="288"/>
      <c r="M722" s="288"/>
      <c r="N722" s="288"/>
      <c r="P722" s="288"/>
      <c r="Q722" s="288"/>
      <c r="R722" s="288"/>
      <c r="S722" s="288"/>
      <c r="T722" s="288"/>
      <c r="U722" s="288"/>
      <c r="V722" s="288"/>
      <c r="W722" s="288"/>
      <c r="X722" s="288"/>
      <c r="Y722" s="288"/>
      <c r="Z722" s="288"/>
      <c r="AA722" s="288"/>
      <c r="AB722" s="288"/>
      <c r="AC722" s="288"/>
    </row>
    <row r="723" spans="1:29" x14ac:dyDescent="0.25">
      <c r="A723" s="288"/>
      <c r="B723" s="288"/>
      <c r="C723" s="288"/>
      <c r="D723" s="288"/>
      <c r="E723" s="288"/>
      <c r="F723" s="288"/>
      <c r="I723" s="288"/>
      <c r="J723" s="288"/>
      <c r="K723" s="288"/>
      <c r="L723" s="288"/>
      <c r="M723" s="288"/>
      <c r="N723" s="288"/>
      <c r="P723" s="288"/>
      <c r="Q723" s="288"/>
      <c r="R723" s="288"/>
      <c r="S723" s="288"/>
      <c r="T723" s="288"/>
      <c r="U723" s="288"/>
      <c r="V723" s="288"/>
      <c r="W723" s="288"/>
      <c r="X723" s="288"/>
      <c r="Y723" s="288"/>
      <c r="Z723" s="288"/>
      <c r="AA723" s="288"/>
      <c r="AB723" s="288"/>
      <c r="AC723" s="288"/>
    </row>
    <row r="724" spans="1:29" x14ac:dyDescent="0.25">
      <c r="A724" s="288"/>
      <c r="B724" s="288"/>
      <c r="C724" s="288"/>
      <c r="D724" s="288"/>
      <c r="E724" s="288"/>
      <c r="F724" s="288"/>
      <c r="I724" s="288"/>
      <c r="J724" s="288"/>
      <c r="K724" s="288"/>
      <c r="L724" s="288"/>
      <c r="M724" s="288"/>
      <c r="N724" s="288"/>
      <c r="P724" s="288"/>
      <c r="Q724" s="288"/>
      <c r="R724" s="288"/>
      <c r="S724" s="288"/>
      <c r="T724" s="288"/>
      <c r="U724" s="288"/>
      <c r="V724" s="288"/>
      <c r="W724" s="288"/>
      <c r="X724" s="288"/>
      <c r="Y724" s="288"/>
      <c r="Z724" s="288"/>
      <c r="AA724" s="288"/>
      <c r="AB724" s="288"/>
      <c r="AC724" s="288"/>
    </row>
    <row r="725" spans="1:29" x14ac:dyDescent="0.25">
      <c r="A725" s="288"/>
      <c r="B725" s="288"/>
      <c r="C725" s="288"/>
      <c r="D725" s="288"/>
      <c r="E725" s="288"/>
      <c r="F725" s="288"/>
      <c r="I725" s="288"/>
      <c r="J725" s="288"/>
      <c r="K725" s="288"/>
      <c r="L725" s="288"/>
      <c r="M725" s="288"/>
      <c r="N725" s="288"/>
      <c r="P725" s="288"/>
      <c r="Q725" s="288"/>
      <c r="R725" s="288"/>
      <c r="S725" s="288"/>
      <c r="T725" s="288"/>
      <c r="U725" s="288"/>
      <c r="V725" s="288"/>
      <c r="W725" s="288"/>
      <c r="X725" s="288"/>
      <c r="Y725" s="288"/>
      <c r="Z725" s="288"/>
      <c r="AA725" s="288"/>
      <c r="AB725" s="288"/>
      <c r="AC725" s="288"/>
    </row>
    <row r="726" spans="1:29" x14ac:dyDescent="0.25">
      <c r="A726" s="288"/>
      <c r="B726" s="288"/>
      <c r="C726" s="288"/>
      <c r="D726" s="288"/>
      <c r="E726" s="288"/>
      <c r="F726" s="288"/>
      <c r="I726" s="288"/>
      <c r="J726" s="288"/>
      <c r="K726" s="288"/>
      <c r="L726" s="288"/>
      <c r="M726" s="288"/>
      <c r="N726" s="288"/>
      <c r="P726" s="288"/>
      <c r="Q726" s="288"/>
      <c r="R726" s="288"/>
      <c r="S726" s="288"/>
      <c r="T726" s="288"/>
      <c r="U726" s="288"/>
      <c r="V726" s="288"/>
      <c r="W726" s="288"/>
      <c r="X726" s="288"/>
      <c r="Y726" s="288"/>
      <c r="Z726" s="288"/>
      <c r="AA726" s="288"/>
      <c r="AB726" s="288"/>
      <c r="AC726" s="288"/>
    </row>
    <row r="727" spans="1:29" x14ac:dyDescent="0.25">
      <c r="A727" s="288"/>
      <c r="B727" s="288"/>
      <c r="C727" s="288"/>
      <c r="D727" s="288"/>
      <c r="E727" s="288"/>
      <c r="F727" s="288"/>
      <c r="I727" s="288"/>
      <c r="J727" s="288"/>
      <c r="K727" s="288"/>
      <c r="L727" s="288"/>
      <c r="M727" s="288"/>
      <c r="N727" s="288"/>
      <c r="P727" s="288"/>
      <c r="Q727" s="288"/>
      <c r="R727" s="288"/>
      <c r="S727" s="288"/>
      <c r="T727" s="288"/>
      <c r="U727" s="288"/>
      <c r="V727" s="288"/>
      <c r="W727" s="288"/>
      <c r="X727" s="288"/>
      <c r="Y727" s="288"/>
      <c r="Z727" s="288"/>
      <c r="AA727" s="288"/>
      <c r="AB727" s="288"/>
      <c r="AC727" s="288"/>
    </row>
    <row r="728" spans="1:29" x14ac:dyDescent="0.25">
      <c r="A728" s="288"/>
      <c r="B728" s="288"/>
      <c r="C728" s="288"/>
      <c r="D728" s="288"/>
      <c r="E728" s="288"/>
      <c r="F728" s="288"/>
      <c r="I728" s="288"/>
      <c r="J728" s="288"/>
      <c r="K728" s="288"/>
      <c r="L728" s="288"/>
      <c r="M728" s="288"/>
      <c r="N728" s="288"/>
      <c r="P728" s="288"/>
      <c r="Q728" s="288"/>
      <c r="R728" s="288"/>
      <c r="S728" s="288"/>
      <c r="T728" s="288"/>
      <c r="U728" s="288"/>
      <c r="V728" s="288"/>
      <c r="W728" s="288"/>
      <c r="X728" s="288"/>
      <c r="Y728" s="288"/>
      <c r="Z728" s="288"/>
      <c r="AA728" s="288"/>
      <c r="AB728" s="288"/>
      <c r="AC728" s="288"/>
    </row>
    <row r="729" spans="1:29" x14ac:dyDescent="0.25">
      <c r="A729" s="288"/>
      <c r="B729" s="288"/>
      <c r="C729" s="288"/>
      <c r="D729" s="288"/>
      <c r="E729" s="288"/>
      <c r="F729" s="288"/>
      <c r="I729" s="288"/>
      <c r="J729" s="288"/>
      <c r="K729" s="288"/>
      <c r="L729" s="288"/>
      <c r="M729" s="288"/>
      <c r="N729" s="288"/>
      <c r="P729" s="288"/>
      <c r="Q729" s="288"/>
      <c r="R729" s="288"/>
      <c r="S729" s="288"/>
      <c r="T729" s="288"/>
      <c r="U729" s="288"/>
      <c r="V729" s="288"/>
      <c r="W729" s="288"/>
      <c r="X729" s="288"/>
      <c r="Y729" s="288"/>
      <c r="Z729" s="288"/>
      <c r="AA729" s="288"/>
      <c r="AB729" s="288"/>
      <c r="AC729" s="288"/>
    </row>
    <row r="730" spans="1:29" x14ac:dyDescent="0.25">
      <c r="A730" s="288"/>
      <c r="B730" s="288"/>
      <c r="C730" s="288"/>
      <c r="D730" s="288"/>
      <c r="E730" s="288"/>
      <c r="F730" s="288"/>
      <c r="I730" s="288"/>
      <c r="J730" s="288"/>
      <c r="K730" s="288"/>
      <c r="L730" s="288"/>
      <c r="M730" s="288"/>
      <c r="N730" s="288"/>
      <c r="P730" s="288"/>
      <c r="Q730" s="288"/>
      <c r="R730" s="288"/>
      <c r="S730" s="288"/>
      <c r="T730" s="288"/>
      <c r="U730" s="288"/>
      <c r="V730" s="288"/>
      <c r="W730" s="288"/>
      <c r="X730" s="288"/>
      <c r="Y730" s="288"/>
      <c r="Z730" s="288"/>
      <c r="AA730" s="288"/>
      <c r="AB730" s="288"/>
      <c r="AC730" s="288"/>
    </row>
    <row r="731" spans="1:29" x14ac:dyDescent="0.25">
      <c r="A731" s="288"/>
      <c r="B731" s="288"/>
      <c r="I731" s="288"/>
      <c r="J731" s="288"/>
      <c r="K731" s="288"/>
      <c r="L731" s="288"/>
      <c r="M731" s="288"/>
      <c r="N731" s="288"/>
      <c r="P731" s="288"/>
      <c r="Q731" s="288"/>
      <c r="R731" s="288"/>
      <c r="S731" s="288"/>
      <c r="T731" s="288"/>
      <c r="U731" s="288"/>
      <c r="V731" s="288"/>
      <c r="W731" s="288"/>
      <c r="X731" s="288"/>
      <c r="Y731" s="288"/>
      <c r="Z731" s="288"/>
      <c r="AA731" s="288"/>
      <c r="AB731" s="288"/>
      <c r="AC731" s="288"/>
    </row>
    <row r="732" spans="1:29" x14ac:dyDescent="0.25">
      <c r="A732" s="288"/>
      <c r="B732" s="288"/>
      <c r="I732" s="288"/>
      <c r="J732" s="288"/>
      <c r="K732" s="288"/>
      <c r="L732" s="288"/>
      <c r="M732" s="288"/>
      <c r="N732" s="288"/>
      <c r="P732" s="288"/>
      <c r="Q732" s="288"/>
      <c r="R732" s="288"/>
      <c r="S732" s="288"/>
      <c r="T732" s="288"/>
      <c r="U732" s="288"/>
      <c r="V732" s="288"/>
      <c r="W732" s="288"/>
      <c r="X732" s="288"/>
      <c r="Y732" s="288"/>
      <c r="Z732" s="288"/>
      <c r="AA732" s="288"/>
      <c r="AB732" s="288"/>
      <c r="AC732" s="288"/>
    </row>
    <row r="733" spans="1:29" x14ac:dyDescent="0.25">
      <c r="A733" s="288"/>
      <c r="B733" s="288"/>
      <c r="I733" s="288"/>
      <c r="J733" s="288"/>
      <c r="K733" s="288"/>
      <c r="L733" s="288"/>
      <c r="M733" s="288"/>
      <c r="N733" s="288"/>
      <c r="P733" s="288"/>
      <c r="Q733" s="288"/>
      <c r="R733" s="288"/>
      <c r="S733" s="288"/>
      <c r="T733" s="288"/>
      <c r="U733" s="288"/>
      <c r="V733" s="288"/>
      <c r="W733" s="288"/>
      <c r="X733" s="288"/>
      <c r="Y733" s="288"/>
      <c r="Z733" s="288"/>
      <c r="AA733" s="288"/>
      <c r="AB733" s="288"/>
      <c r="AC733" s="288"/>
    </row>
    <row r="734" spans="1:29" x14ac:dyDescent="0.25">
      <c r="A734" s="288"/>
      <c r="B734" s="288"/>
      <c r="I734" s="288"/>
      <c r="J734" s="288"/>
      <c r="K734" s="288"/>
      <c r="L734" s="288"/>
      <c r="M734" s="288"/>
      <c r="N734" s="288"/>
      <c r="P734" s="288"/>
      <c r="Q734" s="288"/>
      <c r="R734" s="288"/>
      <c r="S734" s="288"/>
      <c r="T734" s="288"/>
      <c r="U734" s="288"/>
      <c r="V734" s="288"/>
      <c r="W734" s="288"/>
      <c r="X734" s="288"/>
      <c r="Y734" s="288"/>
      <c r="Z734" s="288"/>
      <c r="AA734" s="288"/>
      <c r="AB734" s="288"/>
      <c r="AC734" s="288"/>
    </row>
    <row r="735" spans="1:29" x14ac:dyDescent="0.25">
      <c r="A735" s="288"/>
      <c r="B735" s="288"/>
      <c r="I735" s="288"/>
      <c r="J735" s="288"/>
      <c r="K735" s="288"/>
      <c r="L735" s="288"/>
      <c r="M735" s="288"/>
      <c r="N735" s="288"/>
      <c r="P735" s="288"/>
      <c r="Q735" s="288"/>
      <c r="R735" s="288"/>
      <c r="S735" s="288"/>
      <c r="T735" s="288"/>
      <c r="U735" s="288"/>
      <c r="V735" s="288"/>
      <c r="W735" s="288"/>
      <c r="X735" s="288"/>
      <c r="Y735" s="288"/>
      <c r="Z735" s="288"/>
      <c r="AA735" s="288"/>
      <c r="AB735" s="288"/>
      <c r="AC735" s="288"/>
    </row>
    <row r="736" spans="1:29" x14ac:dyDescent="0.25">
      <c r="A736" s="288"/>
      <c r="B736" s="288"/>
      <c r="I736" s="288"/>
      <c r="J736" s="288"/>
      <c r="K736" s="288"/>
      <c r="L736" s="288"/>
      <c r="M736" s="288"/>
      <c r="N736" s="288"/>
      <c r="P736" s="288"/>
      <c r="Q736" s="288"/>
      <c r="R736" s="288"/>
      <c r="S736" s="288"/>
      <c r="T736" s="288"/>
      <c r="U736" s="288"/>
      <c r="V736" s="288"/>
      <c r="W736" s="288"/>
      <c r="X736" s="288"/>
      <c r="Y736" s="288"/>
      <c r="Z736" s="288"/>
      <c r="AA736" s="288"/>
      <c r="AB736" s="288"/>
      <c r="AC736" s="288"/>
    </row>
    <row r="737" spans="1:29" x14ac:dyDescent="0.25">
      <c r="A737" s="288"/>
      <c r="B737" s="288"/>
      <c r="I737" s="288"/>
      <c r="J737" s="288"/>
      <c r="K737" s="288"/>
      <c r="L737" s="288"/>
      <c r="M737" s="288"/>
      <c r="N737" s="288"/>
      <c r="P737" s="288"/>
      <c r="Q737" s="288"/>
      <c r="R737" s="288"/>
      <c r="S737" s="288"/>
      <c r="T737" s="288"/>
      <c r="U737" s="288"/>
      <c r="V737" s="288"/>
      <c r="W737" s="288"/>
      <c r="X737" s="288"/>
      <c r="Y737" s="288"/>
      <c r="Z737" s="288"/>
      <c r="AA737" s="288"/>
      <c r="AB737" s="288"/>
      <c r="AC737" s="288"/>
    </row>
    <row r="738" spans="1:29" x14ac:dyDescent="0.25">
      <c r="A738" s="288"/>
      <c r="B738" s="288"/>
      <c r="I738" s="288"/>
      <c r="J738" s="288"/>
      <c r="K738" s="288"/>
      <c r="L738" s="288"/>
      <c r="M738" s="288"/>
      <c r="N738" s="288"/>
      <c r="P738" s="288"/>
      <c r="Q738" s="288"/>
      <c r="R738" s="288"/>
      <c r="S738" s="288"/>
      <c r="T738" s="288"/>
      <c r="U738" s="288"/>
      <c r="V738" s="288"/>
      <c r="W738" s="288"/>
      <c r="X738" s="288"/>
      <c r="Y738" s="288"/>
      <c r="Z738" s="288"/>
      <c r="AA738" s="288"/>
      <c r="AB738" s="288"/>
      <c r="AC738" s="288"/>
    </row>
    <row r="739" spans="1:29" x14ac:dyDescent="0.25">
      <c r="A739" s="288"/>
      <c r="B739" s="288"/>
      <c r="I739" s="288"/>
      <c r="J739" s="288"/>
      <c r="K739" s="288"/>
      <c r="L739" s="288"/>
      <c r="M739" s="288"/>
      <c r="N739" s="288"/>
      <c r="P739" s="288"/>
      <c r="Q739" s="288"/>
      <c r="R739" s="288"/>
      <c r="S739" s="288"/>
      <c r="T739" s="288"/>
      <c r="U739" s="288"/>
      <c r="V739" s="288"/>
      <c r="W739" s="288"/>
      <c r="X739" s="288"/>
      <c r="Y739" s="288"/>
      <c r="Z739" s="288"/>
      <c r="AA739" s="288"/>
      <c r="AB739" s="288"/>
      <c r="AC739" s="288"/>
    </row>
    <row r="740" spans="1:29" x14ac:dyDescent="0.25">
      <c r="A740" s="288"/>
      <c r="B740" s="288"/>
      <c r="I740" s="288"/>
      <c r="J740" s="288"/>
      <c r="K740" s="288"/>
      <c r="L740" s="288"/>
      <c r="M740" s="288"/>
      <c r="N740" s="288"/>
      <c r="P740" s="288"/>
      <c r="Q740" s="288"/>
      <c r="R740" s="288"/>
      <c r="S740" s="288"/>
      <c r="T740" s="288"/>
      <c r="U740" s="288"/>
      <c r="V740" s="288"/>
      <c r="W740" s="288"/>
      <c r="X740" s="288"/>
      <c r="Y740" s="288"/>
      <c r="Z740" s="288"/>
      <c r="AA740" s="288"/>
      <c r="AB740" s="288"/>
      <c r="AC740" s="288"/>
    </row>
    <row r="741" spans="1:29" x14ac:dyDescent="0.25">
      <c r="A741" s="288"/>
      <c r="B741" s="288"/>
      <c r="I741" s="288"/>
      <c r="J741" s="288"/>
      <c r="K741" s="288"/>
      <c r="L741" s="288"/>
      <c r="M741" s="288"/>
      <c r="N741" s="288"/>
      <c r="P741" s="288"/>
      <c r="Q741" s="288"/>
      <c r="R741" s="288"/>
      <c r="S741" s="288"/>
      <c r="T741" s="288"/>
      <c r="U741" s="288"/>
      <c r="V741" s="288"/>
      <c r="W741" s="288"/>
      <c r="X741" s="288"/>
      <c r="Y741" s="288"/>
      <c r="Z741" s="288"/>
      <c r="AA741" s="288"/>
      <c r="AB741" s="288"/>
      <c r="AC741" s="288"/>
    </row>
    <row r="742" spans="1:29" x14ac:dyDescent="0.25">
      <c r="A742" s="288"/>
      <c r="B742" s="288"/>
      <c r="I742" s="288"/>
      <c r="J742" s="288"/>
      <c r="K742" s="288"/>
      <c r="L742" s="288"/>
      <c r="M742" s="288"/>
      <c r="N742" s="288"/>
      <c r="P742" s="288"/>
      <c r="Q742" s="288"/>
      <c r="R742" s="288"/>
      <c r="S742" s="288"/>
      <c r="T742" s="288"/>
      <c r="U742" s="288"/>
      <c r="V742" s="288"/>
      <c r="W742" s="288"/>
      <c r="X742" s="288"/>
      <c r="Y742" s="288"/>
      <c r="Z742" s="288"/>
      <c r="AA742" s="288"/>
      <c r="AB742" s="288"/>
      <c r="AC742" s="288"/>
    </row>
    <row r="743" spans="1:29" x14ac:dyDescent="0.25">
      <c r="A743" s="288"/>
      <c r="B743" s="288"/>
      <c r="I743" s="288"/>
      <c r="J743" s="288"/>
      <c r="K743" s="288"/>
      <c r="L743" s="288"/>
      <c r="M743" s="288"/>
      <c r="N743" s="288"/>
      <c r="P743" s="288"/>
      <c r="Q743" s="288"/>
      <c r="R743" s="288"/>
      <c r="S743" s="288"/>
      <c r="T743" s="288"/>
      <c r="U743" s="288"/>
      <c r="V743" s="288"/>
      <c r="W743" s="288"/>
      <c r="X743" s="288"/>
      <c r="Y743" s="288"/>
      <c r="Z743" s="288"/>
      <c r="AA743" s="288"/>
      <c r="AB743" s="288"/>
      <c r="AC743" s="288"/>
    </row>
    <row r="744" spans="1:29" x14ac:dyDescent="0.25">
      <c r="A744" s="288"/>
      <c r="B744" s="288"/>
      <c r="I744" s="288"/>
      <c r="J744" s="288"/>
      <c r="K744" s="288"/>
      <c r="L744" s="288"/>
      <c r="M744" s="288"/>
      <c r="N744" s="288"/>
      <c r="P744" s="288"/>
      <c r="Q744" s="288"/>
      <c r="R744" s="288"/>
      <c r="S744" s="288"/>
      <c r="T744" s="288"/>
      <c r="U744" s="288"/>
      <c r="V744" s="288"/>
      <c r="W744" s="288"/>
      <c r="X744" s="288"/>
      <c r="Y744" s="288"/>
      <c r="Z744" s="288"/>
      <c r="AA744" s="288"/>
      <c r="AB744" s="288"/>
      <c r="AC744" s="288"/>
    </row>
    <row r="745" spans="1:29" x14ac:dyDescent="0.25">
      <c r="A745" s="288"/>
      <c r="B745" s="288"/>
      <c r="I745" s="288"/>
      <c r="J745" s="288"/>
      <c r="K745" s="288"/>
      <c r="L745" s="288"/>
      <c r="M745" s="288"/>
      <c r="N745" s="288"/>
      <c r="P745" s="288"/>
      <c r="Q745" s="288"/>
      <c r="R745" s="288"/>
      <c r="S745" s="288"/>
      <c r="T745" s="288"/>
      <c r="U745" s="288"/>
      <c r="V745" s="288"/>
      <c r="W745" s="288"/>
      <c r="X745" s="288"/>
      <c r="Y745" s="288"/>
      <c r="Z745" s="288"/>
      <c r="AA745" s="288"/>
      <c r="AB745" s="288"/>
      <c r="AC745" s="288"/>
    </row>
    <row r="746" spans="1:29" x14ac:dyDescent="0.25">
      <c r="A746" s="288"/>
      <c r="B746" s="288"/>
      <c r="I746" s="288"/>
      <c r="J746" s="288"/>
      <c r="K746" s="288"/>
      <c r="L746" s="288"/>
      <c r="M746" s="288"/>
      <c r="N746" s="288"/>
      <c r="P746" s="288"/>
      <c r="Q746" s="288"/>
      <c r="R746" s="288"/>
      <c r="S746" s="288"/>
      <c r="T746" s="288"/>
      <c r="U746" s="288"/>
      <c r="V746" s="288"/>
      <c r="W746" s="288"/>
      <c r="X746" s="288"/>
      <c r="Y746" s="288"/>
      <c r="Z746" s="288"/>
      <c r="AA746" s="288"/>
      <c r="AB746" s="288"/>
      <c r="AC746" s="288"/>
    </row>
    <row r="747" spans="1:29" x14ac:dyDescent="0.25">
      <c r="A747" s="288"/>
      <c r="B747" s="288"/>
      <c r="I747" s="288"/>
      <c r="J747" s="288"/>
      <c r="K747" s="288"/>
      <c r="L747" s="288"/>
      <c r="M747" s="288"/>
      <c r="N747" s="288"/>
      <c r="P747" s="288"/>
      <c r="Q747" s="288"/>
      <c r="R747" s="288"/>
      <c r="S747" s="288"/>
      <c r="T747" s="288"/>
      <c r="U747" s="288"/>
      <c r="V747" s="288"/>
      <c r="W747" s="288"/>
      <c r="X747" s="288"/>
      <c r="Y747" s="288"/>
      <c r="Z747" s="288"/>
      <c r="AA747" s="288"/>
      <c r="AB747" s="288"/>
      <c r="AC747" s="288"/>
    </row>
    <row r="748" spans="1:29" x14ac:dyDescent="0.25">
      <c r="A748" s="288"/>
      <c r="B748" s="288"/>
      <c r="I748" s="288"/>
      <c r="J748" s="288"/>
      <c r="K748" s="288"/>
      <c r="L748" s="288"/>
      <c r="M748" s="288"/>
      <c r="N748" s="288"/>
      <c r="P748" s="288"/>
      <c r="Q748" s="288"/>
      <c r="R748" s="288"/>
      <c r="S748" s="288"/>
      <c r="T748" s="288"/>
      <c r="U748" s="288"/>
      <c r="V748" s="288"/>
      <c r="W748" s="288"/>
      <c r="X748" s="288"/>
      <c r="Y748" s="288"/>
      <c r="Z748" s="288"/>
      <c r="AA748" s="288"/>
      <c r="AB748" s="288"/>
      <c r="AC748" s="288"/>
    </row>
    <row r="749" spans="1:29" x14ac:dyDescent="0.25">
      <c r="A749" s="288"/>
      <c r="B749" s="288"/>
      <c r="I749" s="288"/>
      <c r="J749" s="288"/>
      <c r="K749" s="288"/>
      <c r="L749" s="288"/>
      <c r="M749" s="288"/>
      <c r="N749" s="288"/>
      <c r="P749" s="288"/>
      <c r="Q749" s="288"/>
      <c r="R749" s="288"/>
      <c r="S749" s="288"/>
      <c r="T749" s="288"/>
      <c r="U749" s="288"/>
      <c r="V749" s="288"/>
      <c r="W749" s="288"/>
      <c r="X749" s="288"/>
      <c r="Y749" s="288"/>
      <c r="Z749" s="288"/>
      <c r="AA749" s="288"/>
      <c r="AB749" s="288"/>
      <c r="AC749" s="288"/>
    </row>
    <row r="750" spans="1:29" x14ac:dyDescent="0.25">
      <c r="A750" s="288"/>
      <c r="B750" s="288"/>
      <c r="I750" s="288"/>
      <c r="J750" s="288"/>
      <c r="K750" s="288"/>
      <c r="L750" s="288"/>
      <c r="M750" s="288"/>
      <c r="N750" s="288"/>
      <c r="P750" s="288"/>
      <c r="Q750" s="288"/>
      <c r="R750" s="288"/>
      <c r="S750" s="288"/>
      <c r="T750" s="288"/>
      <c r="U750" s="288"/>
      <c r="V750" s="288"/>
      <c r="W750" s="288"/>
      <c r="X750" s="288"/>
      <c r="Y750" s="288"/>
      <c r="Z750" s="288"/>
      <c r="AA750" s="288"/>
      <c r="AB750" s="288"/>
      <c r="AC750" s="288"/>
    </row>
    <row r="751" spans="1:29" x14ac:dyDescent="0.25">
      <c r="A751" s="288"/>
      <c r="B751" s="288"/>
      <c r="I751" s="288"/>
      <c r="J751" s="288"/>
      <c r="K751" s="288"/>
      <c r="L751" s="288"/>
      <c r="M751" s="288"/>
      <c r="N751" s="288"/>
      <c r="P751" s="288"/>
      <c r="Q751" s="288"/>
      <c r="R751" s="288"/>
      <c r="S751" s="288"/>
      <c r="T751" s="288"/>
      <c r="U751" s="288"/>
      <c r="V751" s="288"/>
      <c r="W751" s="288"/>
      <c r="X751" s="288"/>
      <c r="Y751" s="288"/>
      <c r="Z751" s="288"/>
      <c r="AA751" s="288"/>
      <c r="AB751" s="288"/>
      <c r="AC751" s="288"/>
    </row>
    <row r="752" spans="1:29" x14ac:dyDescent="0.25">
      <c r="A752" s="288"/>
      <c r="B752" s="288"/>
      <c r="I752" s="288"/>
      <c r="J752" s="288"/>
      <c r="K752" s="288"/>
      <c r="L752" s="288"/>
      <c r="M752" s="288"/>
      <c r="N752" s="288"/>
      <c r="P752" s="288"/>
      <c r="Q752" s="288"/>
      <c r="R752" s="288"/>
      <c r="S752" s="288"/>
      <c r="T752" s="288"/>
      <c r="U752" s="288"/>
      <c r="V752" s="288"/>
      <c r="W752" s="288"/>
      <c r="X752" s="288"/>
      <c r="Y752" s="288"/>
      <c r="Z752" s="288"/>
      <c r="AA752" s="288"/>
      <c r="AB752" s="288"/>
      <c r="AC752" s="288"/>
    </row>
    <row r="753" spans="1:29" x14ac:dyDescent="0.25">
      <c r="A753" s="288"/>
      <c r="B753" s="288"/>
      <c r="I753" s="288"/>
      <c r="J753" s="288"/>
      <c r="K753" s="288"/>
      <c r="L753" s="288"/>
      <c r="M753" s="288"/>
      <c r="N753" s="288"/>
      <c r="P753" s="288"/>
      <c r="Q753" s="288"/>
      <c r="R753" s="288"/>
      <c r="S753" s="288"/>
      <c r="T753" s="288"/>
      <c r="U753" s="288"/>
      <c r="V753" s="288"/>
      <c r="W753" s="288"/>
      <c r="X753" s="288"/>
      <c r="Y753" s="288"/>
      <c r="Z753" s="288"/>
      <c r="AA753" s="288"/>
      <c r="AB753" s="288"/>
      <c r="AC753" s="288"/>
    </row>
    <row r="754" spans="1:29" x14ac:dyDescent="0.25">
      <c r="A754" s="288"/>
      <c r="B754" s="288"/>
      <c r="I754" s="288"/>
      <c r="J754" s="288"/>
      <c r="K754" s="288"/>
      <c r="L754" s="288"/>
      <c r="M754" s="288"/>
      <c r="N754" s="288"/>
      <c r="P754" s="288"/>
      <c r="Q754" s="288"/>
      <c r="R754" s="288"/>
      <c r="S754" s="288"/>
      <c r="T754" s="288"/>
      <c r="U754" s="288"/>
      <c r="V754" s="288"/>
      <c r="W754" s="288"/>
      <c r="X754" s="288"/>
      <c r="Y754" s="288"/>
      <c r="Z754" s="288"/>
      <c r="AA754" s="288"/>
      <c r="AB754" s="288"/>
      <c r="AC754" s="288"/>
    </row>
    <row r="755" spans="1:29" x14ac:dyDescent="0.25">
      <c r="A755" s="288"/>
      <c r="B755" s="288"/>
      <c r="I755" s="288"/>
      <c r="J755" s="288"/>
      <c r="K755" s="288"/>
      <c r="L755" s="288"/>
      <c r="M755" s="288"/>
      <c r="N755" s="288"/>
      <c r="P755" s="288"/>
      <c r="Q755" s="288"/>
      <c r="R755" s="288"/>
      <c r="S755" s="288"/>
      <c r="T755" s="288"/>
      <c r="U755" s="288"/>
      <c r="V755" s="288"/>
      <c r="W755" s="288"/>
      <c r="X755" s="288"/>
      <c r="Y755" s="288"/>
      <c r="Z755" s="288"/>
      <c r="AA755" s="288"/>
      <c r="AB755" s="288"/>
      <c r="AC755" s="288"/>
    </row>
    <row r="756" spans="1:29" x14ac:dyDescent="0.25">
      <c r="A756" s="288"/>
      <c r="B756" s="288"/>
      <c r="I756" s="288"/>
      <c r="J756" s="288"/>
      <c r="K756" s="288"/>
      <c r="L756" s="288"/>
      <c r="M756" s="288"/>
      <c r="N756" s="288"/>
      <c r="P756" s="288"/>
      <c r="Q756" s="288"/>
      <c r="R756" s="288"/>
      <c r="S756" s="288"/>
      <c r="T756" s="288"/>
      <c r="U756" s="288"/>
      <c r="V756" s="288"/>
      <c r="W756" s="288"/>
      <c r="X756" s="288"/>
      <c r="Y756" s="288"/>
      <c r="Z756" s="288"/>
      <c r="AA756" s="288"/>
      <c r="AB756" s="288"/>
      <c r="AC756" s="288"/>
    </row>
    <row r="757" spans="1:29" x14ac:dyDescent="0.25">
      <c r="A757" s="288"/>
      <c r="B757" s="288"/>
      <c r="I757" s="288"/>
      <c r="J757" s="288"/>
      <c r="K757" s="288"/>
      <c r="L757" s="288"/>
      <c r="M757" s="288"/>
      <c r="N757" s="288"/>
      <c r="P757" s="288"/>
      <c r="Q757" s="288"/>
      <c r="R757" s="288"/>
      <c r="S757" s="288"/>
      <c r="T757" s="288"/>
      <c r="U757" s="288"/>
      <c r="V757" s="288"/>
      <c r="W757" s="288"/>
      <c r="X757" s="288"/>
      <c r="Y757" s="288"/>
      <c r="Z757" s="288"/>
      <c r="AA757" s="288"/>
      <c r="AB757" s="288"/>
      <c r="AC757" s="288"/>
    </row>
    <row r="758" spans="1:29" x14ac:dyDescent="0.25">
      <c r="A758" s="288"/>
      <c r="B758" s="288"/>
      <c r="I758" s="288"/>
      <c r="J758" s="288"/>
      <c r="K758" s="288"/>
      <c r="L758" s="288"/>
      <c r="M758" s="288"/>
      <c r="N758" s="288"/>
      <c r="P758" s="288"/>
      <c r="Q758" s="288"/>
      <c r="R758" s="288"/>
      <c r="S758" s="288"/>
      <c r="T758" s="288"/>
      <c r="U758" s="288"/>
      <c r="V758" s="288"/>
      <c r="W758" s="288"/>
      <c r="X758" s="288"/>
      <c r="Y758" s="288"/>
      <c r="Z758" s="288"/>
      <c r="AA758" s="288"/>
      <c r="AB758" s="288"/>
      <c r="AC758" s="288"/>
    </row>
    <row r="759" spans="1:29" x14ac:dyDescent="0.25">
      <c r="A759" s="288"/>
      <c r="B759" s="288"/>
      <c r="I759" s="288"/>
      <c r="J759" s="288"/>
      <c r="K759" s="288"/>
      <c r="L759" s="288"/>
      <c r="M759" s="288"/>
      <c r="N759" s="288"/>
      <c r="P759" s="288"/>
      <c r="Q759" s="288"/>
      <c r="R759" s="288"/>
      <c r="S759" s="288"/>
      <c r="T759" s="288"/>
      <c r="U759" s="288"/>
      <c r="V759" s="288"/>
      <c r="W759" s="288"/>
      <c r="X759" s="288"/>
      <c r="Y759" s="288"/>
      <c r="Z759" s="288"/>
      <c r="AA759" s="288"/>
      <c r="AB759" s="288"/>
      <c r="AC759" s="288"/>
    </row>
    <row r="760" spans="1:29" x14ac:dyDescent="0.25">
      <c r="A760" s="288"/>
      <c r="B760" s="288"/>
      <c r="I760" s="288"/>
      <c r="J760" s="288"/>
      <c r="K760" s="288"/>
      <c r="L760" s="288"/>
      <c r="M760" s="288"/>
      <c r="N760" s="288"/>
      <c r="P760" s="288"/>
      <c r="Q760" s="288"/>
      <c r="R760" s="288"/>
      <c r="S760" s="288"/>
      <c r="T760" s="288"/>
      <c r="U760" s="288"/>
      <c r="V760" s="288"/>
      <c r="W760" s="288"/>
      <c r="X760" s="288"/>
      <c r="Y760" s="288"/>
      <c r="Z760" s="288"/>
      <c r="AA760" s="288"/>
      <c r="AB760" s="288"/>
      <c r="AC760" s="288"/>
    </row>
    <row r="761" spans="1:29" x14ac:dyDescent="0.25">
      <c r="A761" s="288"/>
      <c r="B761" s="288"/>
      <c r="I761" s="288"/>
      <c r="J761" s="288"/>
      <c r="K761" s="288"/>
      <c r="L761" s="288"/>
      <c r="M761" s="288"/>
      <c r="N761" s="288"/>
      <c r="P761" s="288"/>
      <c r="Q761" s="288"/>
      <c r="R761" s="288"/>
      <c r="S761" s="288"/>
      <c r="T761" s="288"/>
      <c r="U761" s="288"/>
      <c r="V761" s="288"/>
      <c r="W761" s="288"/>
      <c r="X761" s="288"/>
      <c r="Y761" s="288"/>
      <c r="Z761" s="288"/>
      <c r="AA761" s="288"/>
      <c r="AB761" s="288"/>
      <c r="AC761" s="288"/>
    </row>
    <row r="762" spans="1:29" x14ac:dyDescent="0.25">
      <c r="A762" s="288"/>
      <c r="B762" s="288"/>
      <c r="I762" s="288"/>
      <c r="J762" s="288"/>
      <c r="K762" s="288"/>
      <c r="L762" s="288"/>
      <c r="M762" s="288"/>
      <c r="N762" s="288"/>
      <c r="P762" s="288"/>
      <c r="Q762" s="288"/>
      <c r="R762" s="288"/>
      <c r="S762" s="288"/>
      <c r="T762" s="288"/>
      <c r="U762" s="288"/>
      <c r="V762" s="288"/>
      <c r="W762" s="288"/>
      <c r="X762" s="288"/>
      <c r="Y762" s="288"/>
      <c r="Z762" s="288"/>
      <c r="AA762" s="288"/>
      <c r="AB762" s="288"/>
      <c r="AC762" s="288"/>
    </row>
    <row r="763" spans="1:29" x14ac:dyDescent="0.25">
      <c r="A763" s="288"/>
      <c r="B763" s="288"/>
      <c r="I763" s="288"/>
      <c r="J763" s="288"/>
      <c r="K763" s="288"/>
      <c r="L763" s="288"/>
      <c r="M763" s="288"/>
      <c r="N763" s="288"/>
      <c r="P763" s="288"/>
      <c r="Q763" s="288"/>
      <c r="R763" s="288"/>
      <c r="S763" s="288"/>
      <c r="T763" s="288"/>
      <c r="U763" s="288"/>
      <c r="V763" s="288"/>
      <c r="W763" s="288"/>
      <c r="X763" s="288"/>
      <c r="Y763" s="288"/>
      <c r="Z763" s="288"/>
      <c r="AA763" s="288"/>
      <c r="AB763" s="288"/>
      <c r="AC763" s="288"/>
    </row>
    <row r="764" spans="1:29" x14ac:dyDescent="0.25">
      <c r="A764" s="288"/>
      <c r="B764" s="288"/>
      <c r="I764" s="288"/>
      <c r="J764" s="288"/>
      <c r="K764" s="288"/>
      <c r="L764" s="288"/>
      <c r="M764" s="288"/>
      <c r="N764" s="288"/>
      <c r="P764" s="288"/>
      <c r="Q764" s="288"/>
      <c r="R764" s="288"/>
      <c r="S764" s="288"/>
      <c r="T764" s="288"/>
      <c r="U764" s="288"/>
      <c r="V764" s="288"/>
      <c r="W764" s="288"/>
      <c r="X764" s="288"/>
      <c r="Y764" s="288"/>
      <c r="Z764" s="288"/>
      <c r="AA764" s="288"/>
      <c r="AB764" s="288"/>
      <c r="AC764" s="288"/>
    </row>
    <row r="765" spans="1:29" x14ac:dyDescent="0.25">
      <c r="A765" s="288"/>
      <c r="B765" s="288"/>
      <c r="I765" s="288"/>
      <c r="J765" s="288"/>
      <c r="K765" s="288"/>
      <c r="L765" s="288"/>
      <c r="M765" s="288"/>
      <c r="N765" s="288"/>
      <c r="P765" s="288"/>
      <c r="Q765" s="288"/>
      <c r="R765" s="288"/>
      <c r="S765" s="288"/>
      <c r="T765" s="288"/>
      <c r="U765" s="288"/>
      <c r="V765" s="288"/>
      <c r="W765" s="288"/>
      <c r="X765" s="288"/>
      <c r="Y765" s="288"/>
      <c r="Z765" s="288"/>
      <c r="AA765" s="288"/>
      <c r="AB765" s="288"/>
      <c r="AC765" s="288"/>
    </row>
    <row r="766" spans="1:29" x14ac:dyDescent="0.25">
      <c r="A766" s="288"/>
      <c r="B766" s="288"/>
      <c r="I766" s="288"/>
      <c r="J766" s="288"/>
      <c r="K766" s="288"/>
      <c r="L766" s="288"/>
      <c r="M766" s="288"/>
      <c r="N766" s="288"/>
      <c r="P766" s="288"/>
      <c r="Q766" s="288"/>
      <c r="R766" s="288"/>
      <c r="S766" s="288"/>
      <c r="T766" s="288"/>
      <c r="U766" s="288"/>
      <c r="V766" s="288"/>
      <c r="W766" s="288"/>
      <c r="X766" s="288"/>
      <c r="Y766" s="288"/>
      <c r="Z766" s="288"/>
      <c r="AA766" s="288"/>
      <c r="AB766" s="288"/>
      <c r="AC766" s="288"/>
    </row>
    <row r="767" spans="1:29" x14ac:dyDescent="0.25">
      <c r="A767" s="288"/>
      <c r="B767" s="288"/>
      <c r="I767" s="288"/>
      <c r="J767" s="288"/>
      <c r="K767" s="288"/>
      <c r="L767" s="288"/>
      <c r="M767" s="288"/>
      <c r="N767" s="288"/>
      <c r="P767" s="288"/>
      <c r="Q767" s="288"/>
      <c r="R767" s="288"/>
      <c r="S767" s="288"/>
      <c r="T767" s="288"/>
      <c r="U767" s="288"/>
      <c r="V767" s="288"/>
      <c r="W767" s="288"/>
      <c r="X767" s="288"/>
      <c r="Y767" s="288"/>
      <c r="Z767" s="288"/>
      <c r="AA767" s="288"/>
      <c r="AB767" s="288"/>
      <c r="AC767" s="288"/>
    </row>
    <row r="768" spans="1:29" x14ac:dyDescent="0.25">
      <c r="A768" s="288"/>
      <c r="B768" s="288"/>
      <c r="I768" s="288"/>
      <c r="J768" s="288"/>
      <c r="K768" s="288"/>
      <c r="L768" s="288"/>
      <c r="M768" s="288"/>
      <c r="N768" s="288"/>
      <c r="P768" s="288"/>
      <c r="Q768" s="288"/>
      <c r="R768" s="288"/>
      <c r="S768" s="288"/>
      <c r="T768" s="288"/>
      <c r="U768" s="288"/>
      <c r="V768" s="288"/>
      <c r="W768" s="288"/>
      <c r="X768" s="288"/>
      <c r="Y768" s="288"/>
      <c r="Z768" s="288"/>
      <c r="AA768" s="288"/>
      <c r="AB768" s="288"/>
      <c r="AC768" s="288"/>
    </row>
    <row r="769" spans="1:29" x14ac:dyDescent="0.25">
      <c r="A769" s="288"/>
      <c r="B769" s="288"/>
      <c r="I769" s="288"/>
      <c r="J769" s="288"/>
      <c r="K769" s="288"/>
      <c r="L769" s="288"/>
      <c r="M769" s="288"/>
      <c r="N769" s="288"/>
      <c r="P769" s="288"/>
      <c r="Q769" s="288"/>
      <c r="R769" s="288"/>
      <c r="S769" s="288"/>
      <c r="T769" s="288"/>
      <c r="U769" s="288"/>
      <c r="V769" s="288"/>
      <c r="W769" s="288"/>
      <c r="X769" s="288"/>
      <c r="Y769" s="288"/>
      <c r="Z769" s="288"/>
      <c r="AA769" s="288"/>
      <c r="AB769" s="288"/>
      <c r="AC769" s="288"/>
    </row>
    <row r="770" spans="1:29" x14ac:dyDescent="0.25">
      <c r="A770" s="288"/>
      <c r="B770" s="288"/>
      <c r="I770" s="288"/>
      <c r="J770" s="288"/>
      <c r="K770" s="288"/>
      <c r="L770" s="288"/>
      <c r="M770" s="288"/>
      <c r="N770" s="288"/>
      <c r="P770" s="288"/>
      <c r="Q770" s="288"/>
      <c r="R770" s="288"/>
      <c r="S770" s="288"/>
      <c r="T770" s="288"/>
      <c r="U770" s="288"/>
      <c r="V770" s="288"/>
      <c r="W770" s="288"/>
      <c r="X770" s="288"/>
      <c r="Y770" s="288"/>
      <c r="Z770" s="288"/>
      <c r="AA770" s="288"/>
      <c r="AB770" s="288"/>
      <c r="AC770" s="288"/>
    </row>
    <row r="771" spans="1:29" x14ac:dyDescent="0.25">
      <c r="A771" s="288"/>
      <c r="B771" s="288"/>
      <c r="I771" s="288"/>
      <c r="J771" s="288"/>
      <c r="K771" s="288"/>
      <c r="L771" s="288"/>
      <c r="M771" s="288"/>
      <c r="N771" s="288"/>
      <c r="P771" s="288"/>
      <c r="Q771" s="288"/>
      <c r="R771" s="288"/>
      <c r="S771" s="288"/>
      <c r="T771" s="288"/>
      <c r="U771" s="288"/>
      <c r="V771" s="288"/>
      <c r="W771" s="288"/>
      <c r="X771" s="288"/>
      <c r="Y771" s="288"/>
      <c r="Z771" s="288"/>
      <c r="AA771" s="288"/>
      <c r="AB771" s="288"/>
      <c r="AC771" s="288"/>
    </row>
    <row r="772" spans="1:29" x14ac:dyDescent="0.25">
      <c r="A772" s="288"/>
      <c r="B772" s="288"/>
      <c r="I772" s="288"/>
      <c r="J772" s="288"/>
      <c r="K772" s="288"/>
      <c r="L772" s="288"/>
      <c r="M772" s="288"/>
      <c r="N772" s="288"/>
      <c r="P772" s="288"/>
      <c r="Q772" s="288"/>
      <c r="R772" s="288"/>
      <c r="S772" s="288"/>
      <c r="T772" s="288"/>
      <c r="U772" s="288"/>
      <c r="V772" s="288"/>
      <c r="W772" s="288"/>
      <c r="X772" s="288"/>
      <c r="Y772" s="288"/>
      <c r="Z772" s="288"/>
      <c r="AA772" s="288"/>
      <c r="AB772" s="288"/>
      <c r="AC772" s="288"/>
    </row>
    <row r="773" spans="1:29" x14ac:dyDescent="0.25">
      <c r="A773" s="288"/>
      <c r="B773" s="288"/>
      <c r="I773" s="288"/>
      <c r="J773" s="288"/>
      <c r="K773" s="288"/>
      <c r="L773" s="288"/>
      <c r="M773" s="288"/>
      <c r="N773" s="288"/>
      <c r="P773" s="288"/>
      <c r="Q773" s="288"/>
      <c r="R773" s="288"/>
      <c r="S773" s="288"/>
      <c r="T773" s="288"/>
      <c r="U773" s="288"/>
      <c r="V773" s="288"/>
      <c r="W773" s="288"/>
      <c r="X773" s="288"/>
      <c r="Y773" s="288"/>
      <c r="Z773" s="288"/>
      <c r="AA773" s="288"/>
      <c r="AB773" s="288"/>
      <c r="AC773" s="288"/>
    </row>
    <row r="774" spans="1:29" x14ac:dyDescent="0.25">
      <c r="A774" s="288"/>
      <c r="B774" s="288"/>
      <c r="I774" s="288"/>
      <c r="J774" s="288"/>
      <c r="K774" s="288"/>
      <c r="L774" s="288"/>
      <c r="M774" s="288"/>
      <c r="N774" s="288"/>
      <c r="P774" s="288"/>
      <c r="Q774" s="288"/>
      <c r="R774" s="288"/>
      <c r="S774" s="288"/>
      <c r="T774" s="288"/>
      <c r="U774" s="288"/>
      <c r="V774" s="288"/>
      <c r="W774" s="288"/>
      <c r="X774" s="288"/>
      <c r="Y774" s="288"/>
      <c r="Z774" s="288"/>
      <c r="AA774" s="288"/>
      <c r="AB774" s="288"/>
      <c r="AC774" s="288"/>
    </row>
    <row r="775" spans="1:29" x14ac:dyDescent="0.25">
      <c r="A775" s="288"/>
      <c r="B775" s="288"/>
      <c r="I775" s="288"/>
      <c r="J775" s="288"/>
      <c r="K775" s="288"/>
      <c r="L775" s="288"/>
      <c r="M775" s="288"/>
      <c r="N775" s="288"/>
      <c r="P775" s="288"/>
      <c r="Q775" s="288"/>
      <c r="R775" s="288"/>
      <c r="S775" s="288"/>
      <c r="T775" s="288"/>
      <c r="U775" s="288"/>
      <c r="V775" s="288"/>
      <c r="W775" s="288"/>
      <c r="X775" s="288"/>
      <c r="Y775" s="288"/>
      <c r="Z775" s="288"/>
      <c r="AA775" s="288"/>
      <c r="AB775" s="288"/>
      <c r="AC775" s="288"/>
    </row>
    <row r="776" spans="1:29" x14ac:dyDescent="0.25">
      <c r="A776" s="288"/>
      <c r="B776" s="288"/>
      <c r="I776" s="288"/>
      <c r="J776" s="288"/>
      <c r="K776" s="288"/>
      <c r="L776" s="288"/>
      <c r="M776" s="288"/>
      <c r="N776" s="288"/>
      <c r="P776" s="288"/>
      <c r="Q776" s="288"/>
      <c r="R776" s="288"/>
      <c r="S776" s="288"/>
      <c r="T776" s="288"/>
      <c r="U776" s="288"/>
      <c r="V776" s="288"/>
      <c r="W776" s="288"/>
      <c r="X776" s="288"/>
      <c r="Y776" s="288"/>
      <c r="Z776" s="288"/>
      <c r="AA776" s="288"/>
      <c r="AB776" s="288"/>
      <c r="AC776" s="288"/>
    </row>
    <row r="777" spans="1:29" x14ac:dyDescent="0.25">
      <c r="A777" s="288"/>
      <c r="B777" s="288"/>
      <c r="I777" s="288"/>
      <c r="J777" s="288"/>
      <c r="K777" s="288"/>
      <c r="L777" s="288"/>
      <c r="M777" s="288"/>
      <c r="N777" s="288"/>
      <c r="P777" s="288"/>
      <c r="Q777" s="288"/>
      <c r="R777" s="288"/>
      <c r="S777" s="288"/>
      <c r="T777" s="288"/>
      <c r="U777" s="288"/>
      <c r="V777" s="288"/>
      <c r="W777" s="288"/>
      <c r="X777" s="288"/>
      <c r="Y777" s="288"/>
      <c r="Z777" s="288"/>
      <c r="AA777" s="288"/>
      <c r="AB777" s="288"/>
      <c r="AC777" s="288"/>
    </row>
    <row r="778" spans="1:29" x14ac:dyDescent="0.25">
      <c r="A778" s="288"/>
      <c r="B778" s="288"/>
      <c r="I778" s="288"/>
      <c r="J778" s="288"/>
      <c r="K778" s="288"/>
      <c r="L778" s="288"/>
      <c r="M778" s="288"/>
      <c r="N778" s="288"/>
      <c r="P778" s="288"/>
      <c r="Q778" s="288"/>
      <c r="R778" s="288"/>
      <c r="S778" s="288"/>
      <c r="T778" s="288"/>
      <c r="U778" s="288"/>
      <c r="V778" s="288"/>
      <c r="W778" s="288"/>
      <c r="X778" s="288"/>
      <c r="Y778" s="288"/>
      <c r="Z778" s="288"/>
      <c r="AA778" s="288"/>
      <c r="AB778" s="288"/>
      <c r="AC778" s="288"/>
    </row>
    <row r="779" spans="1:29" x14ac:dyDescent="0.25">
      <c r="A779" s="288"/>
      <c r="B779" s="288"/>
      <c r="I779" s="288"/>
      <c r="J779" s="288"/>
      <c r="K779" s="288"/>
      <c r="L779" s="288"/>
      <c r="M779" s="288"/>
      <c r="N779" s="288"/>
      <c r="P779" s="288"/>
      <c r="Q779" s="288"/>
      <c r="R779" s="288"/>
      <c r="S779" s="288"/>
      <c r="T779" s="288"/>
      <c r="U779" s="288"/>
      <c r="V779" s="288"/>
      <c r="W779" s="288"/>
      <c r="X779" s="288"/>
      <c r="Y779" s="288"/>
      <c r="Z779" s="288"/>
      <c r="AA779" s="288"/>
      <c r="AB779" s="288"/>
      <c r="AC779" s="288"/>
    </row>
    <row r="780" spans="1:29" x14ac:dyDescent="0.25">
      <c r="A780" s="288"/>
      <c r="B780" s="288"/>
      <c r="I780" s="288"/>
      <c r="J780" s="288"/>
      <c r="K780" s="288"/>
      <c r="L780" s="288"/>
      <c r="M780" s="288"/>
      <c r="N780" s="288"/>
      <c r="P780" s="288"/>
      <c r="Q780" s="288"/>
      <c r="R780" s="288"/>
      <c r="S780" s="288"/>
      <c r="T780" s="288"/>
      <c r="U780" s="288"/>
      <c r="V780" s="288"/>
      <c r="W780" s="288"/>
      <c r="X780" s="288"/>
      <c r="Y780" s="288"/>
      <c r="Z780" s="288"/>
      <c r="AA780" s="288"/>
      <c r="AB780" s="288"/>
      <c r="AC780" s="288"/>
    </row>
    <row r="781" spans="1:29" x14ac:dyDescent="0.25">
      <c r="A781" s="288"/>
      <c r="B781" s="288"/>
      <c r="I781" s="288"/>
      <c r="J781" s="288"/>
      <c r="K781" s="288"/>
      <c r="L781" s="288"/>
      <c r="M781" s="288"/>
      <c r="N781" s="288"/>
      <c r="P781" s="288"/>
      <c r="Q781" s="288"/>
      <c r="R781" s="288"/>
      <c r="S781" s="288"/>
      <c r="T781" s="288"/>
      <c r="U781" s="288"/>
      <c r="V781" s="288"/>
      <c r="W781" s="288"/>
      <c r="X781" s="288"/>
      <c r="Y781" s="288"/>
      <c r="Z781" s="288"/>
      <c r="AA781" s="288"/>
      <c r="AB781" s="288"/>
      <c r="AC781" s="288"/>
    </row>
    <row r="782" spans="1:29" x14ac:dyDescent="0.25">
      <c r="A782" s="288"/>
      <c r="B782" s="288"/>
      <c r="I782" s="288"/>
      <c r="J782" s="288"/>
      <c r="K782" s="288"/>
      <c r="L782" s="288"/>
      <c r="M782" s="288"/>
      <c r="N782" s="288"/>
      <c r="P782" s="288"/>
      <c r="Q782" s="288"/>
      <c r="R782" s="288"/>
      <c r="S782" s="288"/>
      <c r="T782" s="288"/>
      <c r="U782" s="288"/>
      <c r="V782" s="288"/>
      <c r="W782" s="288"/>
      <c r="X782" s="288"/>
      <c r="Y782" s="288"/>
      <c r="Z782" s="288"/>
      <c r="AA782" s="288"/>
      <c r="AB782" s="288"/>
      <c r="AC782" s="288"/>
    </row>
    <row r="783" spans="1:29" x14ac:dyDescent="0.25">
      <c r="A783" s="288"/>
      <c r="B783" s="288"/>
      <c r="I783" s="288"/>
      <c r="J783" s="288"/>
      <c r="K783" s="288"/>
      <c r="L783" s="288"/>
      <c r="M783" s="288"/>
      <c r="N783" s="288"/>
      <c r="P783" s="288"/>
      <c r="Q783" s="288"/>
      <c r="R783" s="288"/>
      <c r="S783" s="288"/>
      <c r="T783" s="288"/>
      <c r="U783" s="288"/>
      <c r="V783" s="288"/>
      <c r="W783" s="288"/>
      <c r="X783" s="288"/>
      <c r="Y783" s="288"/>
      <c r="Z783" s="288"/>
      <c r="AA783" s="288"/>
      <c r="AB783" s="288"/>
      <c r="AC783" s="288"/>
    </row>
    <row r="784" spans="1:29" x14ac:dyDescent="0.25">
      <c r="A784" s="288"/>
      <c r="B784" s="288"/>
      <c r="I784" s="288"/>
      <c r="J784" s="288"/>
      <c r="K784" s="288"/>
      <c r="L784" s="288"/>
      <c r="M784" s="288"/>
      <c r="N784" s="288"/>
      <c r="P784" s="288"/>
      <c r="Q784" s="288"/>
      <c r="R784" s="288"/>
      <c r="S784" s="288"/>
      <c r="T784" s="288"/>
      <c r="U784" s="288"/>
      <c r="V784" s="288"/>
      <c r="W784" s="288"/>
      <c r="X784" s="288"/>
      <c r="Y784" s="288"/>
      <c r="Z784" s="288"/>
      <c r="AA784" s="288"/>
      <c r="AB784" s="288"/>
      <c r="AC784" s="288"/>
    </row>
    <row r="785" spans="1:29" x14ac:dyDescent="0.25">
      <c r="A785" s="288"/>
      <c r="B785" s="288"/>
      <c r="I785" s="288"/>
      <c r="J785" s="288"/>
      <c r="K785" s="288"/>
      <c r="L785" s="288"/>
      <c r="M785" s="288"/>
      <c r="N785" s="288"/>
      <c r="P785" s="288"/>
      <c r="Q785" s="288"/>
      <c r="R785" s="288"/>
      <c r="S785" s="288"/>
      <c r="T785" s="288"/>
      <c r="U785" s="288"/>
      <c r="V785" s="288"/>
      <c r="W785" s="288"/>
      <c r="X785" s="288"/>
      <c r="Y785" s="288"/>
      <c r="Z785" s="288"/>
      <c r="AA785" s="288"/>
      <c r="AB785" s="288"/>
      <c r="AC785" s="288"/>
    </row>
    <row r="786" spans="1:29" x14ac:dyDescent="0.25">
      <c r="A786" s="288"/>
      <c r="B786" s="288"/>
      <c r="I786" s="288"/>
      <c r="J786" s="288"/>
      <c r="K786" s="288"/>
      <c r="L786" s="288"/>
      <c r="M786" s="288"/>
      <c r="N786" s="288"/>
      <c r="P786" s="288"/>
      <c r="Q786" s="288"/>
      <c r="R786" s="288"/>
      <c r="S786" s="288"/>
      <c r="T786" s="288"/>
      <c r="U786" s="288"/>
      <c r="V786" s="288"/>
      <c r="W786" s="288"/>
      <c r="X786" s="288"/>
      <c r="Y786" s="288"/>
      <c r="Z786" s="288"/>
      <c r="AA786" s="288"/>
      <c r="AB786" s="288"/>
      <c r="AC786" s="288"/>
    </row>
    <row r="787" spans="1:29" x14ac:dyDescent="0.25">
      <c r="A787" s="288"/>
      <c r="B787" s="288"/>
      <c r="I787" s="288"/>
      <c r="J787" s="288"/>
      <c r="K787" s="288"/>
      <c r="L787" s="288"/>
      <c r="M787" s="288"/>
      <c r="N787" s="288"/>
      <c r="P787" s="288"/>
      <c r="Q787" s="288"/>
      <c r="R787" s="288"/>
      <c r="S787" s="288"/>
      <c r="T787" s="288"/>
      <c r="U787" s="288"/>
      <c r="V787" s="288"/>
      <c r="W787" s="288"/>
      <c r="X787" s="288"/>
      <c r="Y787" s="288"/>
      <c r="Z787" s="288"/>
      <c r="AA787" s="288"/>
      <c r="AB787" s="288"/>
      <c r="AC787" s="288"/>
    </row>
    <row r="788" spans="1:29" x14ac:dyDescent="0.25">
      <c r="A788" s="288"/>
      <c r="B788" s="288"/>
      <c r="I788" s="288"/>
      <c r="J788" s="288"/>
      <c r="K788" s="288"/>
      <c r="L788" s="288"/>
      <c r="M788" s="288"/>
      <c r="N788" s="288"/>
      <c r="P788" s="288"/>
      <c r="Q788" s="288"/>
      <c r="R788" s="288"/>
      <c r="S788" s="288"/>
      <c r="T788" s="288"/>
      <c r="U788" s="288"/>
      <c r="V788" s="288"/>
      <c r="W788" s="288"/>
      <c r="X788" s="288"/>
      <c r="Y788" s="288"/>
      <c r="Z788" s="288"/>
      <c r="AA788" s="288"/>
      <c r="AB788" s="288"/>
      <c r="AC788" s="288"/>
    </row>
    <row r="789" spans="1:29" x14ac:dyDescent="0.25">
      <c r="A789" s="288"/>
      <c r="B789" s="288"/>
      <c r="I789" s="288"/>
      <c r="J789" s="288"/>
      <c r="K789" s="288"/>
      <c r="L789" s="288"/>
      <c r="M789" s="288"/>
      <c r="N789" s="288"/>
      <c r="P789" s="288"/>
      <c r="Q789" s="288"/>
      <c r="R789" s="288"/>
      <c r="S789" s="288"/>
      <c r="T789" s="288"/>
      <c r="U789" s="288"/>
      <c r="V789" s="288"/>
      <c r="W789" s="288"/>
      <c r="X789" s="288"/>
      <c r="Y789" s="288"/>
      <c r="Z789" s="288"/>
      <c r="AA789" s="288"/>
      <c r="AB789" s="288"/>
      <c r="AC789" s="288"/>
    </row>
    <row r="790" spans="1:29" x14ac:dyDescent="0.25">
      <c r="A790" s="288"/>
      <c r="B790" s="288"/>
      <c r="I790" s="288"/>
      <c r="J790" s="288"/>
      <c r="K790" s="288"/>
      <c r="L790" s="288"/>
      <c r="M790" s="288"/>
      <c r="N790" s="288"/>
      <c r="P790" s="288"/>
      <c r="Q790" s="288"/>
      <c r="R790" s="288"/>
      <c r="S790" s="288"/>
      <c r="T790" s="288"/>
      <c r="U790" s="288"/>
      <c r="V790" s="288"/>
      <c r="W790" s="288"/>
      <c r="X790" s="288"/>
      <c r="Y790" s="288"/>
      <c r="Z790" s="288"/>
      <c r="AA790" s="288"/>
      <c r="AB790" s="288"/>
      <c r="AC790" s="288"/>
    </row>
    <row r="791" spans="1:29" x14ac:dyDescent="0.25">
      <c r="A791" s="288"/>
      <c r="B791" s="288"/>
      <c r="I791" s="288"/>
      <c r="J791" s="288"/>
      <c r="K791" s="288"/>
      <c r="L791" s="288"/>
      <c r="M791" s="288"/>
      <c r="N791" s="288"/>
      <c r="P791" s="288"/>
      <c r="Q791" s="288"/>
      <c r="R791" s="288"/>
      <c r="S791" s="288"/>
      <c r="T791" s="288"/>
      <c r="U791" s="288"/>
      <c r="V791" s="288"/>
      <c r="W791" s="288"/>
      <c r="X791" s="288"/>
      <c r="Y791" s="288"/>
      <c r="Z791" s="288"/>
      <c r="AA791" s="288"/>
      <c r="AB791" s="288"/>
      <c r="AC791" s="288"/>
    </row>
    <row r="792" spans="1:29" x14ac:dyDescent="0.25">
      <c r="A792" s="288"/>
      <c r="B792" s="288"/>
      <c r="I792" s="288"/>
      <c r="J792" s="288"/>
      <c r="K792" s="288"/>
      <c r="L792" s="288"/>
      <c r="M792" s="288"/>
      <c r="N792" s="288"/>
      <c r="P792" s="288"/>
      <c r="Q792" s="288"/>
      <c r="R792" s="288"/>
      <c r="S792" s="288"/>
      <c r="T792" s="288"/>
      <c r="U792" s="288"/>
      <c r="V792" s="288"/>
      <c r="W792" s="288"/>
      <c r="X792" s="288"/>
      <c r="Y792" s="288"/>
      <c r="Z792" s="288"/>
      <c r="AA792" s="288"/>
      <c r="AB792" s="288"/>
      <c r="AC792" s="288"/>
    </row>
    <row r="793" spans="1:29" x14ac:dyDescent="0.25">
      <c r="A793" s="288"/>
      <c r="B793" s="288"/>
      <c r="I793" s="288"/>
      <c r="J793" s="288"/>
      <c r="K793" s="288"/>
      <c r="L793" s="288"/>
      <c r="M793" s="288"/>
      <c r="N793" s="288"/>
      <c r="P793" s="288"/>
      <c r="Q793" s="288"/>
      <c r="R793" s="288"/>
      <c r="S793" s="288"/>
      <c r="T793" s="288"/>
      <c r="U793" s="288"/>
      <c r="V793" s="288"/>
      <c r="W793" s="288"/>
      <c r="X793" s="288"/>
      <c r="Y793" s="288"/>
      <c r="Z793" s="288"/>
      <c r="AA793" s="288"/>
      <c r="AB793" s="288"/>
      <c r="AC793" s="288"/>
    </row>
    <row r="794" spans="1:29" x14ac:dyDescent="0.25">
      <c r="A794" s="288"/>
      <c r="B794" s="288"/>
      <c r="I794" s="288"/>
      <c r="J794" s="288"/>
      <c r="K794" s="288"/>
      <c r="L794" s="288"/>
      <c r="M794" s="288"/>
      <c r="N794" s="288"/>
      <c r="P794" s="288"/>
      <c r="Q794" s="288"/>
      <c r="R794" s="288"/>
      <c r="S794" s="288"/>
      <c r="T794" s="288"/>
      <c r="U794" s="288"/>
      <c r="V794" s="288"/>
      <c r="W794" s="288"/>
      <c r="X794" s="288"/>
      <c r="Y794" s="288"/>
      <c r="Z794" s="288"/>
      <c r="AA794" s="288"/>
      <c r="AB794" s="288"/>
      <c r="AC794" s="288"/>
    </row>
    <row r="795" spans="1:29" x14ac:dyDescent="0.25">
      <c r="A795" s="288"/>
      <c r="B795" s="288"/>
      <c r="I795" s="288"/>
      <c r="J795" s="288"/>
      <c r="K795" s="288"/>
      <c r="L795" s="288"/>
      <c r="M795" s="288"/>
      <c r="N795" s="288"/>
      <c r="P795" s="288"/>
      <c r="Q795" s="288"/>
      <c r="R795" s="288"/>
      <c r="S795" s="288"/>
      <c r="T795" s="288"/>
      <c r="U795" s="288"/>
      <c r="V795" s="288"/>
      <c r="W795" s="288"/>
      <c r="X795" s="288"/>
      <c r="Y795" s="288"/>
      <c r="Z795" s="288"/>
      <c r="AA795" s="288"/>
      <c r="AB795" s="288"/>
      <c r="AC795" s="288"/>
    </row>
    <row r="796" spans="1:29" x14ac:dyDescent="0.25">
      <c r="A796" s="288"/>
      <c r="B796" s="288"/>
      <c r="I796" s="288"/>
      <c r="J796" s="288"/>
      <c r="K796" s="288"/>
      <c r="L796" s="288"/>
      <c r="M796" s="288"/>
      <c r="N796" s="288"/>
      <c r="P796" s="288"/>
      <c r="Q796" s="288"/>
      <c r="R796" s="288"/>
      <c r="S796" s="288"/>
      <c r="T796" s="288"/>
      <c r="U796" s="288"/>
      <c r="V796" s="288"/>
      <c r="W796" s="288"/>
      <c r="X796" s="288"/>
      <c r="Y796" s="288"/>
      <c r="Z796" s="288"/>
      <c r="AA796" s="288"/>
      <c r="AB796" s="288"/>
      <c r="AC796" s="288"/>
    </row>
    <row r="797" spans="1:29" x14ac:dyDescent="0.25">
      <c r="A797" s="288"/>
      <c r="B797" s="288"/>
      <c r="I797" s="288"/>
      <c r="J797" s="288"/>
      <c r="K797" s="288"/>
      <c r="L797" s="288"/>
      <c r="M797" s="288"/>
      <c r="N797" s="288"/>
      <c r="P797" s="288"/>
      <c r="Q797" s="288"/>
      <c r="R797" s="288"/>
      <c r="S797" s="288"/>
      <c r="T797" s="288"/>
      <c r="U797" s="288"/>
      <c r="V797" s="288"/>
      <c r="W797" s="288"/>
      <c r="X797" s="288"/>
      <c r="Y797" s="288"/>
      <c r="Z797" s="288"/>
      <c r="AA797" s="288"/>
      <c r="AB797" s="288"/>
      <c r="AC797" s="288"/>
    </row>
    <row r="798" spans="1:29" x14ac:dyDescent="0.25">
      <c r="A798" s="288"/>
      <c r="B798" s="288"/>
      <c r="I798" s="288"/>
      <c r="J798" s="288"/>
      <c r="K798" s="288"/>
      <c r="L798" s="288"/>
      <c r="M798" s="288"/>
      <c r="N798" s="288"/>
      <c r="P798" s="288"/>
      <c r="Q798" s="288"/>
      <c r="R798" s="288"/>
      <c r="S798" s="288"/>
      <c r="T798" s="288"/>
      <c r="U798" s="288"/>
      <c r="V798" s="288"/>
      <c r="W798" s="288"/>
      <c r="X798" s="288"/>
      <c r="Y798" s="288"/>
      <c r="Z798" s="288"/>
      <c r="AA798" s="288"/>
      <c r="AB798" s="288"/>
      <c r="AC798" s="288"/>
    </row>
    <row r="799" spans="1:29" x14ac:dyDescent="0.25">
      <c r="A799" s="288"/>
      <c r="B799" s="288"/>
      <c r="I799" s="288"/>
      <c r="J799" s="288"/>
      <c r="K799" s="288"/>
      <c r="L799" s="288"/>
      <c r="M799" s="288"/>
      <c r="N799" s="288"/>
      <c r="P799" s="288"/>
      <c r="Q799" s="288"/>
      <c r="R799" s="288"/>
      <c r="S799" s="288"/>
      <c r="T799" s="288"/>
      <c r="U799" s="288"/>
      <c r="V799" s="288"/>
      <c r="W799" s="288"/>
      <c r="X799" s="288"/>
      <c r="Y799" s="288"/>
      <c r="Z799" s="288"/>
      <c r="AA799" s="288"/>
      <c r="AB799" s="288"/>
      <c r="AC799" s="288"/>
    </row>
    <row r="800" spans="1:29" x14ac:dyDescent="0.25">
      <c r="A800" s="288"/>
      <c r="B800" s="288"/>
      <c r="I800" s="288"/>
      <c r="J800" s="288"/>
      <c r="K800" s="288"/>
      <c r="L800" s="288"/>
      <c r="M800" s="288"/>
      <c r="N800" s="288"/>
      <c r="P800" s="288"/>
      <c r="Q800" s="288"/>
      <c r="R800" s="288"/>
      <c r="S800" s="288"/>
      <c r="T800" s="288"/>
      <c r="U800" s="288"/>
      <c r="V800" s="288"/>
      <c r="W800" s="288"/>
      <c r="X800" s="288"/>
      <c r="Y800" s="288"/>
      <c r="Z800" s="288"/>
      <c r="AA800" s="288"/>
      <c r="AB800" s="288"/>
      <c r="AC800" s="288"/>
    </row>
    <row r="801" spans="1:29" x14ac:dyDescent="0.25">
      <c r="A801" s="288"/>
      <c r="B801" s="288"/>
      <c r="I801" s="288"/>
      <c r="J801" s="288"/>
      <c r="K801" s="288"/>
      <c r="L801" s="288"/>
      <c r="M801" s="288"/>
      <c r="N801" s="288"/>
      <c r="P801" s="288"/>
      <c r="Q801" s="288"/>
      <c r="R801" s="288"/>
      <c r="S801" s="288"/>
      <c r="T801" s="288"/>
      <c r="U801" s="288"/>
      <c r="V801" s="288"/>
      <c r="W801" s="288"/>
      <c r="X801" s="288"/>
      <c r="Y801" s="288"/>
      <c r="Z801" s="288"/>
      <c r="AA801" s="288"/>
      <c r="AB801" s="288"/>
      <c r="AC801" s="288"/>
    </row>
    <row r="802" spans="1:29" x14ac:dyDescent="0.25">
      <c r="A802" s="288"/>
      <c r="B802" s="288"/>
      <c r="I802" s="288"/>
      <c r="J802" s="288"/>
      <c r="K802" s="288"/>
      <c r="L802" s="288"/>
      <c r="M802" s="288"/>
      <c r="N802" s="288"/>
      <c r="P802" s="288"/>
      <c r="Q802" s="288"/>
      <c r="R802" s="288"/>
      <c r="S802" s="288"/>
      <c r="T802" s="288"/>
      <c r="U802" s="288"/>
      <c r="V802" s="288"/>
      <c r="W802" s="288"/>
      <c r="X802" s="288"/>
      <c r="Y802" s="288"/>
      <c r="Z802" s="288"/>
      <c r="AA802" s="288"/>
      <c r="AB802" s="288"/>
      <c r="AC802" s="288"/>
    </row>
    <row r="803" spans="1:29" x14ac:dyDescent="0.25">
      <c r="A803" s="288"/>
      <c r="B803" s="288"/>
      <c r="I803" s="288"/>
      <c r="J803" s="288"/>
      <c r="K803" s="288"/>
      <c r="L803" s="288"/>
      <c r="M803" s="288"/>
      <c r="N803" s="288"/>
      <c r="P803" s="288"/>
      <c r="Q803" s="288"/>
      <c r="R803" s="288"/>
      <c r="S803" s="288"/>
      <c r="T803" s="288"/>
      <c r="U803" s="288"/>
      <c r="V803" s="288"/>
      <c r="W803" s="288"/>
      <c r="X803" s="288"/>
      <c r="Y803" s="288"/>
      <c r="Z803" s="288"/>
      <c r="AA803" s="288"/>
      <c r="AB803" s="288"/>
      <c r="AC803" s="288"/>
    </row>
    <row r="804" spans="1:29" x14ac:dyDescent="0.25">
      <c r="A804" s="288"/>
      <c r="B804" s="288"/>
      <c r="I804" s="288"/>
      <c r="J804" s="288"/>
      <c r="K804" s="288"/>
      <c r="L804" s="288"/>
      <c r="M804" s="288"/>
      <c r="N804" s="288"/>
      <c r="P804" s="288"/>
      <c r="Q804" s="288"/>
      <c r="R804" s="288"/>
      <c r="S804" s="288"/>
      <c r="T804" s="288"/>
      <c r="U804" s="288"/>
      <c r="V804" s="288"/>
      <c r="W804" s="288"/>
      <c r="X804" s="288"/>
      <c r="Y804" s="288"/>
      <c r="Z804" s="288"/>
      <c r="AA804" s="288"/>
      <c r="AB804" s="288"/>
      <c r="AC804" s="288"/>
    </row>
    <row r="805" spans="1:29" x14ac:dyDescent="0.25">
      <c r="A805" s="288"/>
      <c r="B805" s="288"/>
      <c r="I805" s="288"/>
      <c r="J805" s="288"/>
      <c r="K805" s="288"/>
      <c r="L805" s="288"/>
      <c r="M805" s="288"/>
      <c r="N805" s="288"/>
      <c r="P805" s="288"/>
      <c r="Q805" s="288"/>
      <c r="R805" s="288"/>
      <c r="S805" s="288"/>
      <c r="T805" s="288"/>
      <c r="U805" s="288"/>
      <c r="V805" s="288"/>
      <c r="W805" s="288"/>
      <c r="X805" s="288"/>
      <c r="Y805" s="288"/>
      <c r="Z805" s="288"/>
      <c r="AA805" s="288"/>
      <c r="AB805" s="288"/>
      <c r="AC805" s="288"/>
    </row>
    <row r="806" spans="1:29" x14ac:dyDescent="0.25">
      <c r="A806" s="288"/>
      <c r="B806" s="288"/>
      <c r="I806" s="288"/>
      <c r="J806" s="288"/>
      <c r="K806" s="288"/>
      <c r="L806" s="288"/>
      <c r="M806" s="288"/>
      <c r="N806" s="288"/>
      <c r="P806" s="288"/>
      <c r="Q806" s="288"/>
      <c r="R806" s="288"/>
      <c r="S806" s="288"/>
      <c r="T806" s="288"/>
      <c r="U806" s="288"/>
      <c r="V806" s="288"/>
      <c r="W806" s="288"/>
      <c r="X806" s="288"/>
      <c r="Y806" s="288"/>
      <c r="Z806" s="288"/>
      <c r="AA806" s="288"/>
      <c r="AB806" s="288"/>
      <c r="AC806" s="288"/>
    </row>
    <row r="807" spans="1:29" x14ac:dyDescent="0.25">
      <c r="A807" s="288"/>
      <c r="B807" s="288"/>
      <c r="I807" s="288"/>
      <c r="J807" s="288"/>
      <c r="K807" s="288"/>
      <c r="L807" s="288"/>
      <c r="M807" s="288"/>
      <c r="N807" s="288"/>
      <c r="P807" s="288"/>
      <c r="Q807" s="288"/>
      <c r="R807" s="288"/>
      <c r="S807" s="288"/>
      <c r="T807" s="288"/>
      <c r="U807" s="288"/>
      <c r="V807" s="288"/>
      <c r="W807" s="288"/>
      <c r="X807" s="288"/>
      <c r="Y807" s="288"/>
      <c r="Z807" s="288"/>
      <c r="AA807" s="288"/>
      <c r="AB807" s="288"/>
      <c r="AC807" s="288"/>
    </row>
    <row r="808" spans="1:29" x14ac:dyDescent="0.25">
      <c r="A808" s="288"/>
      <c r="B808" s="288"/>
      <c r="I808" s="288"/>
      <c r="J808" s="288"/>
      <c r="K808" s="288"/>
      <c r="L808" s="288"/>
      <c r="M808" s="288"/>
      <c r="N808" s="288"/>
      <c r="P808" s="288"/>
      <c r="Q808" s="288"/>
      <c r="R808" s="288"/>
      <c r="S808" s="288"/>
      <c r="T808" s="288"/>
      <c r="U808" s="288"/>
      <c r="V808" s="288"/>
      <c r="W808" s="288"/>
      <c r="X808" s="288"/>
      <c r="Y808" s="288"/>
      <c r="Z808" s="288"/>
      <c r="AA808" s="288"/>
      <c r="AB808" s="288"/>
      <c r="AC808" s="288"/>
    </row>
    <row r="809" spans="1:29" x14ac:dyDescent="0.25">
      <c r="A809" s="288"/>
      <c r="B809" s="288"/>
      <c r="I809" s="288"/>
      <c r="J809" s="288"/>
      <c r="K809" s="288"/>
      <c r="L809" s="288"/>
      <c r="M809" s="288"/>
      <c r="N809" s="288"/>
      <c r="P809" s="288"/>
      <c r="Q809" s="288"/>
      <c r="R809" s="288"/>
      <c r="S809" s="288"/>
      <c r="T809" s="288"/>
      <c r="U809" s="288"/>
      <c r="V809" s="288"/>
      <c r="W809" s="288"/>
      <c r="X809" s="288"/>
      <c r="Y809" s="288"/>
      <c r="Z809" s="288"/>
      <c r="AA809" s="288"/>
      <c r="AB809" s="288"/>
      <c r="AC809" s="288"/>
    </row>
    <row r="810" spans="1:29" x14ac:dyDescent="0.25">
      <c r="A810" s="288"/>
      <c r="B810" s="288"/>
      <c r="I810" s="288"/>
      <c r="J810" s="288"/>
      <c r="K810" s="288"/>
      <c r="L810" s="288"/>
      <c r="M810" s="288"/>
      <c r="N810" s="288"/>
      <c r="P810" s="288"/>
      <c r="Q810" s="288"/>
      <c r="R810" s="288"/>
      <c r="S810" s="288"/>
      <c r="T810" s="288"/>
      <c r="U810" s="288"/>
      <c r="V810" s="288"/>
      <c r="W810" s="288"/>
      <c r="X810" s="288"/>
      <c r="Y810" s="288"/>
      <c r="Z810" s="288"/>
      <c r="AA810" s="288"/>
      <c r="AB810" s="288"/>
      <c r="AC810" s="288"/>
    </row>
    <row r="811" spans="1:29" x14ac:dyDescent="0.25">
      <c r="A811" s="288"/>
      <c r="B811" s="288"/>
      <c r="I811" s="288"/>
      <c r="J811" s="288"/>
      <c r="K811" s="288"/>
      <c r="L811" s="288"/>
      <c r="M811" s="288"/>
      <c r="N811" s="288"/>
      <c r="P811" s="288"/>
      <c r="Q811" s="288"/>
      <c r="R811" s="288"/>
      <c r="S811" s="288"/>
      <c r="T811" s="288"/>
      <c r="U811" s="288"/>
      <c r="V811" s="288"/>
      <c r="W811" s="288"/>
      <c r="X811" s="288"/>
      <c r="Y811" s="288"/>
      <c r="Z811" s="288"/>
      <c r="AA811" s="288"/>
      <c r="AB811" s="288"/>
      <c r="AC811" s="288"/>
    </row>
    <row r="812" spans="1:29" x14ac:dyDescent="0.25">
      <c r="A812" s="288"/>
      <c r="B812" s="288"/>
      <c r="I812" s="288"/>
      <c r="J812" s="288"/>
      <c r="K812" s="288"/>
      <c r="L812" s="288"/>
      <c r="M812" s="288"/>
      <c r="N812" s="288"/>
      <c r="P812" s="288"/>
      <c r="Q812" s="288"/>
      <c r="R812" s="288"/>
      <c r="S812" s="288"/>
      <c r="T812" s="288"/>
      <c r="U812" s="288"/>
      <c r="V812" s="288"/>
      <c r="W812" s="288"/>
      <c r="X812" s="288"/>
      <c r="Y812" s="288"/>
      <c r="Z812" s="288"/>
      <c r="AA812" s="288"/>
      <c r="AB812" s="288"/>
      <c r="AC812" s="288"/>
    </row>
    <row r="813" spans="1:29" x14ac:dyDescent="0.25">
      <c r="A813" s="288"/>
      <c r="B813" s="288"/>
      <c r="I813" s="288"/>
      <c r="J813" s="288"/>
      <c r="K813" s="288"/>
      <c r="L813" s="288"/>
      <c r="M813" s="288"/>
      <c r="N813" s="288"/>
      <c r="P813" s="288"/>
      <c r="Q813" s="288"/>
      <c r="R813" s="288"/>
      <c r="S813" s="288"/>
      <c r="T813" s="288"/>
      <c r="U813" s="288"/>
      <c r="V813" s="288"/>
      <c r="W813" s="288"/>
      <c r="X813" s="288"/>
      <c r="Y813" s="288"/>
      <c r="Z813" s="288"/>
      <c r="AA813" s="288"/>
      <c r="AB813" s="288"/>
      <c r="AC813" s="288"/>
    </row>
    <row r="814" spans="1:29" x14ac:dyDescent="0.25">
      <c r="A814" s="288"/>
      <c r="B814" s="288"/>
      <c r="I814" s="288"/>
      <c r="J814" s="288"/>
      <c r="K814" s="288"/>
      <c r="L814" s="288"/>
      <c r="M814" s="288"/>
      <c r="N814" s="288"/>
      <c r="P814" s="288"/>
      <c r="Q814" s="288"/>
      <c r="R814" s="288"/>
      <c r="S814" s="288"/>
      <c r="T814" s="288"/>
      <c r="U814" s="288"/>
      <c r="V814" s="288"/>
      <c r="W814" s="288"/>
      <c r="X814" s="288"/>
      <c r="Y814" s="288"/>
      <c r="Z814" s="288"/>
      <c r="AA814" s="288"/>
      <c r="AB814" s="288"/>
      <c r="AC814" s="288"/>
    </row>
    <row r="815" spans="1:29" x14ac:dyDescent="0.25">
      <c r="A815" s="288"/>
      <c r="B815" s="288"/>
      <c r="I815" s="288"/>
      <c r="J815" s="288"/>
      <c r="K815" s="288"/>
      <c r="L815" s="288"/>
      <c r="M815" s="288"/>
      <c r="N815" s="288"/>
      <c r="P815" s="288"/>
      <c r="Q815" s="288"/>
      <c r="R815" s="288"/>
      <c r="S815" s="288"/>
      <c r="T815" s="288"/>
      <c r="U815" s="288"/>
      <c r="V815" s="288"/>
      <c r="W815" s="288"/>
      <c r="X815" s="288"/>
      <c r="Y815" s="288"/>
      <c r="Z815" s="288"/>
      <c r="AA815" s="288"/>
      <c r="AB815" s="288"/>
      <c r="AC815" s="288"/>
    </row>
    <row r="816" spans="1:29" x14ac:dyDescent="0.25">
      <c r="A816" s="288"/>
      <c r="B816" s="288"/>
      <c r="I816" s="288"/>
      <c r="J816" s="288"/>
      <c r="K816" s="288"/>
      <c r="L816" s="288"/>
      <c r="M816" s="288"/>
      <c r="N816" s="288"/>
      <c r="P816" s="288"/>
      <c r="Q816" s="288"/>
      <c r="R816" s="288"/>
      <c r="S816" s="288"/>
      <c r="T816" s="288"/>
      <c r="U816" s="288"/>
      <c r="V816" s="288"/>
      <c r="W816" s="288"/>
      <c r="X816" s="288"/>
      <c r="Y816" s="288"/>
      <c r="Z816" s="288"/>
      <c r="AA816" s="288"/>
      <c r="AB816" s="288"/>
      <c r="AC816" s="288"/>
    </row>
    <row r="817" spans="1:29" x14ac:dyDescent="0.25">
      <c r="A817" s="288"/>
      <c r="B817" s="288"/>
      <c r="I817" s="288"/>
      <c r="J817" s="288"/>
      <c r="K817" s="288"/>
      <c r="L817" s="288"/>
      <c r="M817" s="288"/>
      <c r="N817" s="288"/>
      <c r="P817" s="288"/>
      <c r="Q817" s="288"/>
      <c r="R817" s="288"/>
      <c r="S817" s="288"/>
      <c r="T817" s="288"/>
      <c r="U817" s="288"/>
      <c r="V817" s="288"/>
      <c r="W817" s="288"/>
      <c r="X817" s="288"/>
      <c r="Y817" s="288"/>
      <c r="Z817" s="288"/>
      <c r="AA817" s="288"/>
      <c r="AB817" s="288"/>
      <c r="AC817" s="288"/>
    </row>
    <row r="818" spans="1:29" x14ac:dyDescent="0.25">
      <c r="A818" s="288"/>
      <c r="B818" s="288"/>
      <c r="I818" s="288"/>
      <c r="J818" s="288"/>
      <c r="K818" s="288"/>
      <c r="L818" s="288"/>
      <c r="M818" s="288"/>
      <c r="N818" s="288"/>
      <c r="P818" s="288"/>
      <c r="Q818" s="288"/>
      <c r="R818" s="288"/>
      <c r="S818" s="288"/>
      <c r="T818" s="288"/>
      <c r="U818" s="288"/>
      <c r="V818" s="288"/>
      <c r="W818" s="288"/>
      <c r="X818" s="288"/>
      <c r="Y818" s="288"/>
      <c r="Z818" s="288"/>
      <c r="AA818" s="288"/>
      <c r="AB818" s="288"/>
      <c r="AC818" s="288"/>
    </row>
    <row r="819" spans="1:29" x14ac:dyDescent="0.25">
      <c r="A819" s="288"/>
      <c r="B819" s="288"/>
      <c r="I819" s="288"/>
      <c r="J819" s="288"/>
      <c r="K819" s="288"/>
      <c r="L819" s="288"/>
      <c r="M819" s="288"/>
      <c r="N819" s="288"/>
      <c r="P819" s="288"/>
      <c r="Q819" s="288"/>
      <c r="R819" s="288"/>
      <c r="S819" s="288"/>
      <c r="T819" s="288"/>
      <c r="U819" s="288"/>
      <c r="V819" s="288"/>
      <c r="W819" s="288"/>
      <c r="X819" s="288"/>
      <c r="Y819" s="288"/>
      <c r="Z819" s="288"/>
      <c r="AA819" s="288"/>
      <c r="AB819" s="288"/>
      <c r="AC819" s="288"/>
    </row>
    <row r="820" spans="1:29" x14ac:dyDescent="0.25">
      <c r="A820" s="288"/>
      <c r="B820" s="288"/>
      <c r="I820" s="288"/>
      <c r="J820" s="288"/>
      <c r="K820" s="288"/>
      <c r="L820" s="288"/>
      <c r="M820" s="288"/>
      <c r="N820" s="288"/>
      <c r="P820" s="288"/>
      <c r="Q820" s="288"/>
      <c r="R820" s="288"/>
      <c r="S820" s="288"/>
      <c r="T820" s="288"/>
      <c r="U820" s="288"/>
      <c r="V820" s="288"/>
      <c r="W820" s="288"/>
      <c r="X820" s="288"/>
      <c r="Y820" s="288"/>
      <c r="Z820" s="288"/>
      <c r="AA820" s="288"/>
      <c r="AB820" s="288"/>
      <c r="AC820" s="288"/>
    </row>
    <row r="821" spans="1:29" x14ac:dyDescent="0.25">
      <c r="A821" s="288"/>
      <c r="B821" s="288"/>
      <c r="I821" s="288"/>
      <c r="J821" s="288"/>
      <c r="K821" s="288"/>
      <c r="L821" s="288"/>
      <c r="M821" s="288"/>
      <c r="N821" s="288"/>
      <c r="P821" s="288"/>
      <c r="Q821" s="288"/>
      <c r="R821" s="288"/>
      <c r="S821" s="288"/>
      <c r="T821" s="288"/>
      <c r="U821" s="288"/>
      <c r="V821" s="288"/>
      <c r="W821" s="288"/>
      <c r="X821" s="288"/>
      <c r="Y821" s="288"/>
      <c r="Z821" s="288"/>
      <c r="AA821" s="288"/>
      <c r="AB821" s="288"/>
      <c r="AC821" s="288"/>
    </row>
    <row r="822" spans="1:29" x14ac:dyDescent="0.25">
      <c r="A822" s="288"/>
      <c r="B822" s="288"/>
      <c r="I822" s="288"/>
      <c r="J822" s="288"/>
      <c r="K822" s="288"/>
      <c r="L822" s="288"/>
      <c r="M822" s="288"/>
      <c r="N822" s="288"/>
      <c r="P822" s="288"/>
      <c r="Q822" s="288"/>
      <c r="R822" s="288"/>
      <c r="S822" s="288"/>
      <c r="T822" s="288"/>
      <c r="U822" s="288"/>
      <c r="V822" s="288"/>
      <c r="W822" s="288"/>
      <c r="X822" s="288"/>
      <c r="Y822" s="288"/>
      <c r="Z822" s="288"/>
      <c r="AA822" s="288"/>
      <c r="AB822" s="288"/>
      <c r="AC822" s="288"/>
    </row>
    <row r="823" spans="1:29" x14ac:dyDescent="0.25">
      <c r="A823" s="288"/>
      <c r="B823" s="288"/>
      <c r="I823" s="288"/>
      <c r="J823" s="288"/>
      <c r="K823" s="288"/>
      <c r="L823" s="288"/>
      <c r="M823" s="288"/>
      <c r="N823" s="288"/>
      <c r="P823" s="288"/>
      <c r="Q823" s="288"/>
      <c r="R823" s="288"/>
      <c r="S823" s="288"/>
      <c r="T823" s="288"/>
      <c r="U823" s="288"/>
      <c r="V823" s="288"/>
      <c r="W823" s="288"/>
      <c r="X823" s="288"/>
      <c r="Y823" s="288"/>
      <c r="Z823" s="288"/>
      <c r="AA823" s="288"/>
      <c r="AB823" s="288"/>
      <c r="AC823" s="288"/>
    </row>
    <row r="824" spans="1:29" x14ac:dyDescent="0.25">
      <c r="A824" s="288"/>
      <c r="B824" s="288"/>
      <c r="I824" s="288"/>
      <c r="J824" s="288"/>
      <c r="K824" s="288"/>
      <c r="L824" s="288"/>
      <c r="M824" s="288"/>
      <c r="N824" s="288"/>
      <c r="P824" s="288"/>
      <c r="Q824" s="288"/>
      <c r="R824" s="288"/>
      <c r="S824" s="288"/>
      <c r="T824" s="288"/>
      <c r="U824" s="288"/>
      <c r="V824" s="288"/>
      <c r="W824" s="288"/>
      <c r="X824" s="288"/>
      <c r="Y824" s="288"/>
      <c r="Z824" s="288"/>
      <c r="AA824" s="288"/>
      <c r="AB824" s="288"/>
      <c r="AC824" s="288"/>
    </row>
    <row r="825" spans="1:29" x14ac:dyDescent="0.25">
      <c r="A825" s="288"/>
      <c r="B825" s="288"/>
      <c r="I825" s="288"/>
      <c r="J825" s="288"/>
      <c r="K825" s="288"/>
      <c r="L825" s="288"/>
      <c r="M825" s="288"/>
      <c r="N825" s="288"/>
      <c r="P825" s="288"/>
      <c r="Q825" s="288"/>
      <c r="R825" s="288"/>
      <c r="S825" s="288"/>
      <c r="T825" s="288"/>
      <c r="U825" s="288"/>
      <c r="V825" s="288"/>
      <c r="W825" s="288"/>
      <c r="X825" s="288"/>
      <c r="Y825" s="288"/>
      <c r="Z825" s="288"/>
      <c r="AA825" s="288"/>
      <c r="AB825" s="288"/>
      <c r="AC825" s="288"/>
    </row>
    <row r="826" spans="1:29" x14ac:dyDescent="0.25">
      <c r="A826" s="288"/>
      <c r="B826" s="288"/>
      <c r="I826" s="288"/>
      <c r="J826" s="288"/>
      <c r="K826" s="288"/>
      <c r="L826" s="288"/>
      <c r="M826" s="288"/>
      <c r="N826" s="288"/>
      <c r="P826" s="288"/>
      <c r="Q826" s="288"/>
      <c r="R826" s="288"/>
      <c r="S826" s="288"/>
      <c r="T826" s="288"/>
      <c r="U826" s="288"/>
      <c r="V826" s="288"/>
      <c r="W826" s="288"/>
      <c r="X826" s="288"/>
      <c r="Y826" s="288"/>
      <c r="Z826" s="288"/>
      <c r="AA826" s="288"/>
      <c r="AB826" s="288"/>
      <c r="AC826" s="288"/>
    </row>
    <row r="827" spans="1:29" x14ac:dyDescent="0.25">
      <c r="A827" s="288"/>
      <c r="B827" s="288"/>
      <c r="I827" s="288"/>
      <c r="J827" s="288"/>
      <c r="K827" s="288"/>
      <c r="L827" s="288"/>
      <c r="M827" s="288"/>
      <c r="N827" s="288"/>
      <c r="P827" s="288"/>
      <c r="Q827" s="288"/>
      <c r="R827" s="288"/>
      <c r="S827" s="288"/>
      <c r="T827" s="288"/>
      <c r="U827" s="288"/>
      <c r="V827" s="288"/>
      <c r="W827" s="288"/>
      <c r="X827" s="288"/>
      <c r="Y827" s="288"/>
      <c r="Z827" s="288"/>
      <c r="AA827" s="288"/>
      <c r="AB827" s="288"/>
      <c r="AC827" s="288"/>
    </row>
    <row r="828" spans="1:29" x14ac:dyDescent="0.25">
      <c r="A828" s="288"/>
      <c r="B828" s="288"/>
      <c r="I828" s="288"/>
      <c r="J828" s="288"/>
      <c r="K828" s="288"/>
      <c r="L828" s="288"/>
      <c r="M828" s="288"/>
      <c r="N828" s="288"/>
      <c r="P828" s="288"/>
      <c r="Q828" s="288"/>
      <c r="R828" s="288"/>
      <c r="S828" s="288"/>
      <c r="T828" s="288"/>
      <c r="U828" s="288"/>
      <c r="V828" s="288"/>
      <c r="W828" s="288"/>
      <c r="X828" s="288"/>
      <c r="Y828" s="288"/>
      <c r="Z828" s="288"/>
      <c r="AA828" s="288"/>
      <c r="AB828" s="288"/>
      <c r="AC828" s="288"/>
    </row>
    <row r="829" spans="1:29" x14ac:dyDescent="0.25">
      <c r="A829" s="288"/>
      <c r="B829" s="288"/>
      <c r="I829" s="288"/>
      <c r="J829" s="288"/>
      <c r="K829" s="288"/>
      <c r="L829" s="288"/>
      <c r="M829" s="288"/>
      <c r="N829" s="288"/>
      <c r="P829" s="288"/>
      <c r="Q829" s="288"/>
      <c r="R829" s="288"/>
      <c r="S829" s="288"/>
      <c r="T829" s="288"/>
      <c r="U829" s="288"/>
      <c r="V829" s="288"/>
      <c r="W829" s="288"/>
      <c r="X829" s="288"/>
      <c r="Y829" s="288"/>
      <c r="Z829" s="288"/>
      <c r="AA829" s="288"/>
      <c r="AB829" s="288"/>
      <c r="AC829" s="288"/>
    </row>
    <row r="830" spans="1:29" x14ac:dyDescent="0.25">
      <c r="A830" s="288"/>
      <c r="B830" s="288"/>
      <c r="I830" s="288"/>
      <c r="J830" s="288"/>
      <c r="K830" s="288"/>
      <c r="L830" s="288"/>
      <c r="M830" s="288"/>
      <c r="N830" s="288"/>
      <c r="P830" s="288"/>
      <c r="Q830" s="288"/>
      <c r="R830" s="288"/>
      <c r="S830" s="288"/>
      <c r="T830" s="288"/>
      <c r="U830" s="288"/>
      <c r="V830" s="288"/>
      <c r="W830" s="288"/>
      <c r="X830" s="288"/>
      <c r="Y830" s="288"/>
      <c r="Z830" s="288"/>
      <c r="AA830" s="288"/>
      <c r="AB830" s="288"/>
      <c r="AC830" s="288"/>
    </row>
    <row r="831" spans="1:29" x14ac:dyDescent="0.25">
      <c r="A831" s="288"/>
      <c r="B831" s="288"/>
      <c r="I831" s="288"/>
      <c r="J831" s="288"/>
      <c r="K831" s="288"/>
      <c r="L831" s="288"/>
      <c r="M831" s="288"/>
      <c r="N831" s="288"/>
      <c r="P831" s="288"/>
      <c r="Q831" s="288"/>
      <c r="R831" s="288"/>
      <c r="S831" s="288"/>
      <c r="T831" s="288"/>
      <c r="U831" s="288"/>
      <c r="V831" s="288"/>
      <c r="W831" s="288"/>
      <c r="X831" s="288"/>
      <c r="Y831" s="288"/>
      <c r="Z831" s="288"/>
      <c r="AA831" s="288"/>
      <c r="AB831" s="288"/>
      <c r="AC831" s="288"/>
    </row>
    <row r="832" spans="1:29" x14ac:dyDescent="0.25">
      <c r="A832" s="288"/>
      <c r="B832" s="288"/>
      <c r="I832" s="288"/>
      <c r="J832" s="288"/>
      <c r="K832" s="288"/>
      <c r="L832" s="288"/>
      <c r="M832" s="288"/>
      <c r="N832" s="288"/>
      <c r="P832" s="288"/>
      <c r="Q832" s="288"/>
      <c r="R832" s="288"/>
      <c r="S832" s="288"/>
      <c r="T832" s="288"/>
      <c r="U832" s="288"/>
      <c r="V832" s="288"/>
      <c r="W832" s="288"/>
      <c r="X832" s="288"/>
      <c r="Y832" s="288"/>
      <c r="Z832" s="288"/>
      <c r="AA832" s="288"/>
      <c r="AB832" s="288"/>
      <c r="AC832" s="288"/>
    </row>
    <row r="833" spans="1:29" x14ac:dyDescent="0.25">
      <c r="A833" s="288"/>
      <c r="B833" s="288"/>
      <c r="I833" s="288"/>
      <c r="J833" s="288"/>
      <c r="K833" s="288"/>
      <c r="L833" s="288"/>
      <c r="M833" s="288"/>
      <c r="N833" s="288"/>
      <c r="P833" s="288"/>
      <c r="Q833" s="288"/>
      <c r="R833" s="288"/>
      <c r="S833" s="288"/>
      <c r="T833" s="288"/>
      <c r="U833" s="288"/>
      <c r="V833" s="288"/>
      <c r="W833" s="288"/>
      <c r="X833" s="288"/>
      <c r="Y833" s="288"/>
      <c r="Z833" s="288"/>
      <c r="AA833" s="288"/>
      <c r="AB833" s="288"/>
      <c r="AC833" s="288"/>
    </row>
    <row r="834" spans="1:29" x14ac:dyDescent="0.25">
      <c r="A834" s="288"/>
      <c r="B834" s="288"/>
      <c r="I834" s="288"/>
      <c r="J834" s="288"/>
      <c r="K834" s="288"/>
      <c r="L834" s="288"/>
      <c r="M834" s="288"/>
      <c r="N834" s="288"/>
      <c r="P834" s="288"/>
      <c r="Q834" s="288"/>
      <c r="R834" s="288"/>
      <c r="S834" s="288"/>
      <c r="T834" s="288"/>
      <c r="U834" s="288"/>
      <c r="V834" s="288"/>
      <c r="W834" s="288"/>
      <c r="X834" s="288"/>
      <c r="Y834" s="288"/>
      <c r="Z834" s="288"/>
      <c r="AA834" s="288"/>
      <c r="AB834" s="288"/>
      <c r="AC834" s="288"/>
    </row>
    <row r="835" spans="1:29" x14ac:dyDescent="0.25">
      <c r="A835" s="288"/>
      <c r="B835" s="288"/>
      <c r="I835" s="288"/>
      <c r="J835" s="288"/>
      <c r="K835" s="288"/>
      <c r="L835" s="288"/>
      <c r="M835" s="288"/>
      <c r="N835" s="288"/>
      <c r="P835" s="288"/>
      <c r="Q835" s="288"/>
      <c r="R835" s="288"/>
      <c r="S835" s="288"/>
      <c r="T835" s="288"/>
      <c r="U835" s="288"/>
      <c r="V835" s="288"/>
      <c r="W835" s="288"/>
      <c r="X835" s="288"/>
      <c r="Y835" s="288"/>
      <c r="Z835" s="288"/>
      <c r="AA835" s="288"/>
      <c r="AB835" s="288"/>
      <c r="AC835" s="288"/>
    </row>
    <row r="836" spans="1:29" x14ac:dyDescent="0.25">
      <c r="A836" s="288"/>
      <c r="B836" s="288"/>
      <c r="I836" s="288"/>
      <c r="J836" s="288"/>
      <c r="K836" s="288"/>
      <c r="L836" s="288"/>
      <c r="M836" s="288"/>
      <c r="N836" s="288"/>
      <c r="P836" s="288"/>
      <c r="Q836" s="288"/>
      <c r="R836" s="288"/>
      <c r="S836" s="288"/>
      <c r="T836" s="288"/>
      <c r="U836" s="288"/>
      <c r="V836" s="288"/>
      <c r="W836" s="288"/>
      <c r="X836" s="288"/>
      <c r="Y836" s="288"/>
      <c r="Z836" s="288"/>
      <c r="AA836" s="288"/>
      <c r="AB836" s="288"/>
      <c r="AC836" s="288"/>
    </row>
    <row r="837" spans="1:29" x14ac:dyDescent="0.25">
      <c r="A837" s="288"/>
      <c r="B837" s="288"/>
      <c r="I837" s="288"/>
      <c r="J837" s="288"/>
      <c r="K837" s="288"/>
      <c r="L837" s="288"/>
      <c r="M837" s="288"/>
      <c r="N837" s="288"/>
      <c r="P837" s="288"/>
      <c r="Q837" s="288"/>
      <c r="R837" s="288"/>
      <c r="S837" s="288"/>
      <c r="T837" s="288"/>
      <c r="U837" s="288"/>
      <c r="V837" s="288"/>
      <c r="W837" s="288"/>
      <c r="X837" s="288"/>
      <c r="Y837" s="288"/>
      <c r="Z837" s="288"/>
      <c r="AA837" s="288"/>
      <c r="AB837" s="288"/>
      <c r="AC837" s="288"/>
    </row>
    <row r="838" spans="1:29" x14ac:dyDescent="0.25">
      <c r="A838" s="288"/>
      <c r="B838" s="288"/>
      <c r="I838" s="288"/>
      <c r="J838" s="288"/>
      <c r="K838" s="288"/>
      <c r="L838" s="288"/>
      <c r="M838" s="288"/>
      <c r="N838" s="288"/>
      <c r="P838" s="288"/>
      <c r="Q838" s="288"/>
      <c r="R838" s="288"/>
      <c r="S838" s="288"/>
      <c r="T838" s="288"/>
      <c r="U838" s="288"/>
      <c r="V838" s="288"/>
      <c r="W838" s="288"/>
      <c r="X838" s="288"/>
      <c r="Y838" s="288"/>
      <c r="Z838" s="288"/>
      <c r="AA838" s="288"/>
      <c r="AB838" s="288"/>
      <c r="AC838" s="288"/>
    </row>
    <row r="839" spans="1:29" x14ac:dyDescent="0.25">
      <c r="A839" s="288"/>
      <c r="B839" s="288"/>
      <c r="I839" s="288"/>
      <c r="J839" s="288"/>
      <c r="K839" s="288"/>
      <c r="L839" s="288"/>
      <c r="M839" s="288"/>
      <c r="N839" s="288"/>
      <c r="P839" s="288"/>
      <c r="Q839" s="288"/>
      <c r="R839" s="288"/>
      <c r="S839" s="288"/>
      <c r="T839" s="288"/>
      <c r="U839" s="288"/>
      <c r="V839" s="288"/>
      <c r="W839" s="288"/>
      <c r="X839" s="288"/>
      <c r="Y839" s="288"/>
      <c r="Z839" s="288"/>
      <c r="AA839" s="288"/>
      <c r="AB839" s="288"/>
      <c r="AC839" s="288"/>
    </row>
    <row r="840" spans="1:29" x14ac:dyDescent="0.25">
      <c r="A840" s="288"/>
      <c r="B840" s="288"/>
      <c r="I840" s="288"/>
      <c r="J840" s="288"/>
      <c r="K840" s="288"/>
      <c r="L840" s="288"/>
      <c r="M840" s="288"/>
      <c r="N840" s="288"/>
      <c r="P840" s="288"/>
      <c r="Q840" s="288"/>
      <c r="R840" s="288"/>
      <c r="S840" s="288"/>
      <c r="T840" s="288"/>
      <c r="U840" s="288"/>
      <c r="V840" s="288"/>
      <c r="W840" s="288"/>
      <c r="X840" s="288"/>
      <c r="Y840" s="288"/>
      <c r="Z840" s="288"/>
      <c r="AA840" s="288"/>
      <c r="AB840" s="288"/>
      <c r="AC840" s="288"/>
    </row>
    <row r="841" spans="1:29" x14ac:dyDescent="0.25">
      <c r="A841" s="288"/>
      <c r="B841" s="288"/>
      <c r="I841" s="288"/>
      <c r="J841" s="288"/>
      <c r="K841" s="288"/>
      <c r="L841" s="288"/>
      <c r="M841" s="288"/>
      <c r="N841" s="288"/>
      <c r="P841" s="288"/>
      <c r="Q841" s="288"/>
      <c r="R841" s="288"/>
      <c r="S841" s="288"/>
      <c r="T841" s="288"/>
      <c r="U841" s="288"/>
      <c r="V841" s="288"/>
      <c r="W841" s="288"/>
      <c r="X841" s="288"/>
      <c r="Y841" s="288"/>
      <c r="Z841" s="288"/>
      <c r="AA841" s="288"/>
      <c r="AB841" s="288"/>
      <c r="AC841" s="288"/>
    </row>
    <row r="842" spans="1:29" x14ac:dyDescent="0.25">
      <c r="A842" s="288"/>
      <c r="B842" s="288"/>
      <c r="I842" s="288"/>
      <c r="J842" s="288"/>
      <c r="K842" s="288"/>
      <c r="L842" s="288"/>
      <c r="M842" s="288"/>
      <c r="N842" s="288"/>
      <c r="P842" s="288"/>
      <c r="Q842" s="288"/>
      <c r="R842" s="288"/>
      <c r="S842" s="288"/>
      <c r="T842" s="288"/>
      <c r="U842" s="288"/>
      <c r="V842" s="288"/>
      <c r="W842" s="288"/>
      <c r="X842" s="288"/>
      <c r="Y842" s="288"/>
      <c r="Z842" s="288"/>
      <c r="AA842" s="288"/>
      <c r="AB842" s="288"/>
      <c r="AC842" s="288"/>
    </row>
    <row r="843" spans="1:29" x14ac:dyDescent="0.25">
      <c r="A843" s="288"/>
      <c r="B843" s="288"/>
      <c r="I843" s="288"/>
      <c r="J843" s="288"/>
      <c r="K843" s="288"/>
      <c r="L843" s="288"/>
      <c r="M843" s="288"/>
      <c r="N843" s="288"/>
      <c r="P843" s="288"/>
      <c r="Q843" s="288"/>
      <c r="R843" s="288"/>
      <c r="S843" s="288"/>
      <c r="T843" s="288"/>
      <c r="U843" s="288"/>
      <c r="V843" s="288"/>
      <c r="W843" s="288"/>
      <c r="X843" s="288"/>
      <c r="Y843" s="288"/>
      <c r="Z843" s="288"/>
      <c r="AA843" s="288"/>
      <c r="AB843" s="288"/>
      <c r="AC843" s="288"/>
    </row>
    <row r="844" spans="1:29" x14ac:dyDescent="0.25">
      <c r="A844" s="288"/>
      <c r="B844" s="288"/>
      <c r="I844" s="288"/>
      <c r="J844" s="288"/>
      <c r="K844" s="288"/>
      <c r="L844" s="288"/>
      <c r="M844" s="288"/>
      <c r="N844" s="288"/>
      <c r="P844" s="288"/>
      <c r="Q844" s="288"/>
      <c r="R844" s="288"/>
      <c r="S844" s="288"/>
      <c r="T844" s="288"/>
      <c r="U844" s="288"/>
      <c r="V844" s="288"/>
      <c r="W844" s="288"/>
      <c r="X844" s="288"/>
      <c r="Y844" s="288"/>
      <c r="Z844" s="288"/>
      <c r="AA844" s="288"/>
      <c r="AB844" s="288"/>
      <c r="AC844" s="288"/>
    </row>
    <row r="845" spans="1:29" x14ac:dyDescent="0.25">
      <c r="A845" s="288"/>
      <c r="B845" s="288"/>
      <c r="I845" s="288"/>
      <c r="J845" s="288"/>
      <c r="K845" s="288"/>
      <c r="L845" s="288"/>
      <c r="M845" s="288"/>
      <c r="N845" s="288"/>
      <c r="P845" s="288"/>
      <c r="Q845" s="288"/>
      <c r="R845" s="288"/>
      <c r="S845" s="288"/>
      <c r="T845" s="288"/>
      <c r="U845" s="288"/>
      <c r="V845" s="288"/>
      <c r="W845" s="288"/>
      <c r="X845" s="288"/>
      <c r="Y845" s="288"/>
      <c r="Z845" s="288"/>
      <c r="AA845" s="288"/>
      <c r="AB845" s="288"/>
      <c r="AC845" s="288"/>
    </row>
    <row r="846" spans="1:29" x14ac:dyDescent="0.25">
      <c r="A846" s="288"/>
      <c r="B846" s="288"/>
      <c r="I846" s="288"/>
      <c r="J846" s="288"/>
      <c r="K846" s="288"/>
      <c r="L846" s="288"/>
      <c r="M846" s="288"/>
      <c r="N846" s="288"/>
      <c r="P846" s="288"/>
      <c r="Q846" s="288"/>
      <c r="R846" s="288"/>
      <c r="S846" s="288"/>
      <c r="T846" s="288"/>
      <c r="U846" s="288"/>
      <c r="V846" s="288"/>
      <c r="W846" s="288"/>
      <c r="X846" s="288"/>
      <c r="Y846" s="288"/>
      <c r="Z846" s="288"/>
      <c r="AA846" s="288"/>
      <c r="AB846" s="288"/>
      <c r="AC846" s="288"/>
    </row>
    <row r="847" spans="1:29" x14ac:dyDescent="0.25">
      <c r="A847" s="288"/>
      <c r="B847" s="288"/>
      <c r="I847" s="288"/>
      <c r="J847" s="288"/>
      <c r="K847" s="288"/>
      <c r="L847" s="288"/>
      <c r="M847" s="288"/>
      <c r="N847" s="288"/>
      <c r="P847" s="288"/>
      <c r="Q847" s="288"/>
      <c r="R847" s="288"/>
      <c r="S847" s="288"/>
      <c r="T847" s="288"/>
      <c r="U847" s="288"/>
      <c r="V847" s="288"/>
      <c r="W847" s="288"/>
      <c r="X847" s="288"/>
      <c r="Y847" s="288"/>
      <c r="Z847" s="288"/>
      <c r="AA847" s="288"/>
      <c r="AB847" s="288"/>
      <c r="AC847" s="288"/>
    </row>
    <row r="848" spans="1:29" x14ac:dyDescent="0.25">
      <c r="A848" s="288"/>
      <c r="B848" s="288"/>
      <c r="I848" s="288"/>
      <c r="J848" s="288"/>
      <c r="K848" s="288"/>
      <c r="L848" s="288"/>
      <c r="M848" s="288"/>
      <c r="N848" s="288"/>
      <c r="P848" s="288"/>
      <c r="Q848" s="288"/>
      <c r="R848" s="288"/>
      <c r="S848" s="288"/>
      <c r="T848" s="288"/>
      <c r="U848" s="288"/>
      <c r="V848" s="288"/>
      <c r="W848" s="288"/>
      <c r="X848" s="288"/>
      <c r="Y848" s="288"/>
      <c r="Z848" s="288"/>
      <c r="AA848" s="288"/>
      <c r="AB848" s="288"/>
      <c r="AC848" s="288"/>
    </row>
    <row r="849" spans="1:29" x14ac:dyDescent="0.25">
      <c r="A849" s="288"/>
      <c r="B849" s="288"/>
      <c r="I849" s="288"/>
      <c r="J849" s="288"/>
      <c r="K849" s="288"/>
      <c r="L849" s="288"/>
      <c r="M849" s="288"/>
      <c r="N849" s="288"/>
      <c r="P849" s="288"/>
      <c r="Q849" s="288"/>
      <c r="R849" s="288"/>
      <c r="S849" s="288"/>
      <c r="T849" s="288"/>
      <c r="U849" s="288"/>
      <c r="V849" s="288"/>
      <c r="W849" s="288"/>
      <c r="X849" s="288"/>
      <c r="Y849" s="288"/>
      <c r="Z849" s="288"/>
      <c r="AA849" s="288"/>
      <c r="AB849" s="288"/>
      <c r="AC849" s="288"/>
    </row>
    <row r="850" spans="1:29" x14ac:dyDescent="0.25">
      <c r="A850" s="288"/>
      <c r="B850" s="288"/>
      <c r="I850" s="288"/>
      <c r="J850" s="288"/>
      <c r="K850" s="288"/>
      <c r="L850" s="288"/>
      <c r="M850" s="288"/>
      <c r="N850" s="288"/>
      <c r="P850" s="288"/>
      <c r="Q850" s="288"/>
      <c r="R850" s="288"/>
      <c r="S850" s="288"/>
      <c r="T850" s="288"/>
      <c r="U850" s="288"/>
      <c r="V850" s="288"/>
      <c r="W850" s="288"/>
      <c r="X850" s="288"/>
      <c r="Y850" s="288"/>
      <c r="Z850" s="288"/>
      <c r="AA850" s="288"/>
      <c r="AB850" s="288"/>
      <c r="AC850" s="288"/>
    </row>
    <row r="851" spans="1:29" x14ac:dyDescent="0.25">
      <c r="A851" s="288"/>
      <c r="B851" s="288"/>
      <c r="I851" s="288"/>
      <c r="J851" s="288"/>
      <c r="K851" s="288"/>
      <c r="L851" s="288"/>
      <c r="M851" s="288"/>
      <c r="N851" s="288"/>
      <c r="P851" s="288"/>
      <c r="Q851" s="288"/>
      <c r="R851" s="288"/>
      <c r="S851" s="288"/>
      <c r="T851" s="288"/>
      <c r="U851" s="288"/>
      <c r="V851" s="288"/>
      <c r="W851" s="288"/>
      <c r="X851" s="288"/>
      <c r="Y851" s="288"/>
      <c r="Z851" s="288"/>
      <c r="AA851" s="288"/>
      <c r="AB851" s="288"/>
      <c r="AC851" s="288"/>
    </row>
    <row r="852" spans="1:29" x14ac:dyDescent="0.25">
      <c r="A852" s="288"/>
      <c r="B852" s="288"/>
      <c r="I852" s="288"/>
      <c r="J852" s="288"/>
      <c r="K852" s="288"/>
      <c r="L852" s="288"/>
      <c r="M852" s="288"/>
      <c r="N852" s="288"/>
      <c r="P852" s="288"/>
      <c r="Q852" s="288"/>
      <c r="R852" s="288"/>
      <c r="S852" s="288"/>
      <c r="T852" s="288"/>
      <c r="U852" s="288"/>
      <c r="V852" s="288"/>
      <c r="W852" s="288"/>
      <c r="X852" s="288"/>
      <c r="Y852" s="288"/>
      <c r="Z852" s="288"/>
      <c r="AA852" s="288"/>
      <c r="AB852" s="288"/>
      <c r="AC852" s="288"/>
    </row>
    <row r="853" spans="1:29" x14ac:dyDescent="0.25">
      <c r="A853" s="288"/>
      <c r="B853" s="288"/>
      <c r="I853" s="288"/>
      <c r="J853" s="288"/>
      <c r="K853" s="288"/>
      <c r="L853" s="288"/>
      <c r="M853" s="288"/>
      <c r="N853" s="288"/>
      <c r="P853" s="288"/>
      <c r="Q853" s="288"/>
      <c r="R853" s="288"/>
      <c r="S853" s="288"/>
      <c r="T853" s="288"/>
      <c r="U853" s="288"/>
      <c r="V853" s="288"/>
      <c r="W853" s="288"/>
      <c r="X853" s="288"/>
      <c r="Y853" s="288"/>
      <c r="Z853" s="288"/>
      <c r="AA853" s="288"/>
      <c r="AB853" s="288"/>
      <c r="AC853" s="288"/>
    </row>
    <row r="854" spans="1:29" x14ac:dyDescent="0.25">
      <c r="A854" s="288"/>
      <c r="B854" s="288"/>
      <c r="I854" s="288"/>
      <c r="J854" s="288"/>
      <c r="K854" s="288"/>
      <c r="L854" s="288"/>
      <c r="M854" s="288"/>
      <c r="N854" s="288"/>
      <c r="P854" s="288"/>
      <c r="Q854" s="288"/>
      <c r="R854" s="288"/>
      <c r="S854" s="288"/>
      <c r="T854" s="288"/>
      <c r="U854" s="288"/>
      <c r="V854" s="288"/>
      <c r="W854" s="288"/>
    </row>
    <row r="855" spans="1:29" x14ac:dyDescent="0.25">
      <c r="A855" s="288"/>
      <c r="B855" s="288"/>
      <c r="I855" s="288"/>
      <c r="J855" s="288"/>
      <c r="K855" s="288"/>
      <c r="L855" s="288"/>
      <c r="M855" s="288"/>
      <c r="N855" s="288"/>
      <c r="P855" s="288"/>
      <c r="Q855" s="288"/>
      <c r="R855" s="288"/>
      <c r="S855" s="288"/>
      <c r="T855" s="288"/>
      <c r="U855" s="288"/>
      <c r="V855" s="288"/>
      <c r="W855" s="288"/>
    </row>
    <row r="856" spans="1:29" x14ac:dyDescent="0.25">
      <c r="A856" s="288"/>
      <c r="B856" s="288"/>
      <c r="I856" s="288"/>
      <c r="J856" s="288"/>
      <c r="K856" s="288"/>
      <c r="L856" s="288"/>
      <c r="M856" s="288"/>
      <c r="N856" s="288"/>
      <c r="P856" s="288"/>
      <c r="Q856" s="288"/>
    </row>
    <row r="857" spans="1:29" x14ac:dyDescent="0.25">
      <c r="A857" s="288"/>
      <c r="B857" s="288"/>
      <c r="I857" s="288"/>
      <c r="J857" s="288"/>
      <c r="K857" s="288"/>
      <c r="L857" s="288"/>
      <c r="M857" s="288"/>
      <c r="N857" s="288"/>
      <c r="P857" s="288"/>
      <c r="Q857" s="288"/>
    </row>
    <row r="858" spans="1:29" x14ac:dyDescent="0.25">
      <c r="A858" s="288"/>
      <c r="B858" s="288"/>
      <c r="I858" s="288"/>
      <c r="J858" s="288"/>
      <c r="K858" s="288"/>
      <c r="L858" s="288"/>
      <c r="M858" s="288"/>
      <c r="N858" s="288"/>
      <c r="P858" s="288"/>
      <c r="Q858" s="288"/>
    </row>
    <row r="859" spans="1:29" x14ac:dyDescent="0.25">
      <c r="A859" s="288"/>
      <c r="B859" s="288"/>
      <c r="I859" s="288"/>
      <c r="J859" s="288"/>
      <c r="K859" s="288"/>
      <c r="L859" s="288"/>
      <c r="M859" s="288"/>
      <c r="N859" s="288"/>
      <c r="P859" s="288"/>
      <c r="Q859" s="288"/>
    </row>
    <row r="860" spans="1:29" x14ac:dyDescent="0.25">
      <c r="A860" s="288"/>
      <c r="B860" s="288"/>
      <c r="I860" s="288"/>
      <c r="J860" s="288"/>
      <c r="K860" s="288"/>
      <c r="L860" s="288"/>
      <c r="M860" s="288"/>
      <c r="N860" s="288"/>
      <c r="P860" s="288"/>
      <c r="Q860" s="288"/>
    </row>
    <row r="861" spans="1:29" x14ac:dyDescent="0.25">
      <c r="I861" s="288"/>
      <c r="J861" s="288"/>
      <c r="K861" s="288"/>
      <c r="L861" s="288"/>
      <c r="M861" s="288"/>
      <c r="N861" s="288"/>
    </row>
  </sheetData>
  <mergeCells count="102">
    <mergeCell ref="C84:F84"/>
    <mergeCell ref="B84:B85"/>
    <mergeCell ref="A84:A85"/>
    <mergeCell ref="Q84:Q85"/>
    <mergeCell ref="P84:P85"/>
    <mergeCell ref="R84:U84"/>
    <mergeCell ref="C3:C4"/>
    <mergeCell ref="D3:G3"/>
    <mergeCell ref="H41:I42"/>
    <mergeCell ref="J41:J42"/>
    <mergeCell ref="K41:N41"/>
    <mergeCell ref="A3:B4"/>
    <mergeCell ref="P83:U83"/>
    <mergeCell ref="A83:F83"/>
    <mergeCell ref="J21:N21"/>
    <mergeCell ref="H21:I21"/>
    <mergeCell ref="J40:N40"/>
    <mergeCell ref="H40:I40"/>
    <mergeCell ref="J3:J4"/>
    <mergeCell ref="K3:N3"/>
    <mergeCell ref="R41:R42"/>
    <mergeCell ref="S41:V41"/>
    <mergeCell ref="Z41:AC41"/>
    <mergeCell ref="P59:Q59"/>
    <mergeCell ref="R59:V59"/>
    <mergeCell ref="P60:Q61"/>
    <mergeCell ref="R60:R61"/>
    <mergeCell ref="S60:V60"/>
    <mergeCell ref="P41:Q42"/>
    <mergeCell ref="Y3:Y4"/>
    <mergeCell ref="A1:N1"/>
    <mergeCell ref="C21:G21"/>
    <mergeCell ref="A21:B21"/>
    <mergeCell ref="A2:B2"/>
    <mergeCell ref="C40:G40"/>
    <mergeCell ref="A40:B40"/>
    <mergeCell ref="H22:I23"/>
    <mergeCell ref="J22:J23"/>
    <mergeCell ref="K22:N22"/>
    <mergeCell ref="A22:B23"/>
    <mergeCell ref="C22:C23"/>
    <mergeCell ref="D22:G22"/>
    <mergeCell ref="C2:G2"/>
    <mergeCell ref="H2:I2"/>
    <mergeCell ref="J2:N2"/>
    <mergeCell ref="H3:I4"/>
    <mergeCell ref="P1:AC1"/>
    <mergeCell ref="P2:Q2"/>
    <mergeCell ref="R2:V2"/>
    <mergeCell ref="W2:X2"/>
    <mergeCell ref="Y2:AC2"/>
    <mergeCell ref="P40:Q40"/>
    <mergeCell ref="R40:V40"/>
    <mergeCell ref="W40:X40"/>
    <mergeCell ref="Y40:AC40"/>
    <mergeCell ref="P22:Q23"/>
    <mergeCell ref="R22:R23"/>
    <mergeCell ref="S22:V22"/>
    <mergeCell ref="W22:X23"/>
    <mergeCell ref="Y22:Y23"/>
    <mergeCell ref="Z22:AC22"/>
    <mergeCell ref="Z3:AC3"/>
    <mergeCell ref="P21:Q21"/>
    <mergeCell ref="R21:V21"/>
    <mergeCell ref="W21:X21"/>
    <mergeCell ref="Y21:AC21"/>
    <mergeCell ref="P3:Q4"/>
    <mergeCell ref="R3:R4"/>
    <mergeCell ref="S3:V3"/>
    <mergeCell ref="W3:X4"/>
    <mergeCell ref="W41:X42"/>
    <mergeCell ref="Y41:Y42"/>
    <mergeCell ref="C60:C61"/>
    <mergeCell ref="A60:B61"/>
    <mergeCell ref="A41:B42"/>
    <mergeCell ref="C41:C42"/>
    <mergeCell ref="D41:G41"/>
    <mergeCell ref="A59:B59"/>
    <mergeCell ref="C59:G59"/>
    <mergeCell ref="D60:G60"/>
    <mergeCell ref="AE1:AL1"/>
    <mergeCell ref="AN1:AU1"/>
    <mergeCell ref="AE2:AL2"/>
    <mergeCell ref="AN2:AU2"/>
    <mergeCell ref="AE3:AF4"/>
    <mergeCell ref="AG3:AG4"/>
    <mergeCell ref="AH3:AH4"/>
    <mergeCell ref="AI3:AL3"/>
    <mergeCell ref="AN3:AO4"/>
    <mergeCell ref="AP3:AP4"/>
    <mergeCell ref="AQ3:AQ4"/>
    <mergeCell ref="AR3:AU3"/>
    <mergeCell ref="AE21:AL21"/>
    <mergeCell ref="AN21:AU21"/>
    <mergeCell ref="AE22:AF23"/>
    <mergeCell ref="AG22:AG23"/>
    <mergeCell ref="AH22:AH23"/>
    <mergeCell ref="AI22:AL22"/>
    <mergeCell ref="AN22:AO23"/>
    <mergeCell ref="AP22:AP23"/>
    <mergeCell ref="AQ22:AQ23"/>
    <mergeCell ref="AR22:AU22"/>
  </mergeCells>
  <phoneticPr fontId="5" type="noConversion"/>
  <pageMargins left="0.70866141732283472" right="0.70866141732283472" top="0.74803149606299213" bottom="0.74803149606299213" header="0.31496062992125984" footer="0.31496062992125984"/>
  <pageSetup paperSize="9" scale="59" orientation="portrait" r:id="rId1"/>
  <rowBreaks count="1" manualBreakCount="1">
    <brk id="39" max="46" man="1"/>
  </rowBreaks>
  <colBreaks count="4" manualBreakCount="4">
    <brk id="7" max="88" man="1"/>
    <brk id="15" max="88" man="1"/>
    <brk id="30" max="88" man="1"/>
    <brk id="39" max="8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249977111117893"/>
  </sheetPr>
  <dimension ref="A1:AF107"/>
  <sheetViews>
    <sheetView view="pageBreakPreview" zoomScale="60" zoomScaleNormal="70" workbookViewId="0">
      <pane xSplit="2" ySplit="1" topLeftCell="C17" activePane="bottomRight" state="frozen"/>
      <selection activeCell="C22" sqref="C22"/>
      <selection pane="topRight" activeCell="C22" sqref="C22"/>
      <selection pane="bottomLeft" activeCell="C22" sqref="C22"/>
      <selection pane="bottomRight" activeCell="AH72" sqref="AH72"/>
    </sheetView>
  </sheetViews>
  <sheetFormatPr defaultColWidth="9" defaultRowHeight="15.75" x14ac:dyDescent="0.25"/>
  <cols>
    <col min="1" max="1" width="9" style="140"/>
    <col min="2" max="2" width="9" style="270"/>
    <col min="3" max="32" width="9.625" style="270" customWidth="1"/>
    <col min="33" max="16384" width="9" style="70"/>
  </cols>
  <sheetData>
    <row r="1" spans="1:32" s="137" customFormat="1" x14ac:dyDescent="0.25">
      <c r="A1" s="136" t="s">
        <v>518</v>
      </c>
      <c r="B1" s="295" t="s">
        <v>19</v>
      </c>
      <c r="C1" s="296" t="s">
        <v>5</v>
      </c>
      <c r="D1" s="296" t="s">
        <v>6</v>
      </c>
      <c r="E1" s="296" t="s">
        <v>7</v>
      </c>
      <c r="F1" s="296" t="s">
        <v>8</v>
      </c>
      <c r="G1" s="296" t="s">
        <v>9</v>
      </c>
      <c r="H1" s="296" t="s">
        <v>10</v>
      </c>
      <c r="I1" s="296" t="s">
        <v>11</v>
      </c>
      <c r="J1" s="296" t="s">
        <v>12</v>
      </c>
      <c r="K1" s="296" t="s">
        <v>13</v>
      </c>
      <c r="L1" s="296" t="s">
        <v>14</v>
      </c>
      <c r="M1" s="296" t="s">
        <v>15</v>
      </c>
      <c r="N1" s="296" t="s">
        <v>16</v>
      </c>
      <c r="O1" s="296" t="s">
        <v>17</v>
      </c>
      <c r="P1" s="296" t="s">
        <v>462</v>
      </c>
      <c r="Q1" s="296" t="s">
        <v>463</v>
      </c>
      <c r="R1" s="297" t="str">
        <f t="shared" ref="R1:AD1" si="0">C1&amp;"a"</f>
        <v>Z1a</v>
      </c>
      <c r="S1" s="297" t="str">
        <f t="shared" si="0"/>
        <v>Z1p1a</v>
      </c>
      <c r="T1" s="297" t="str">
        <f t="shared" si="0"/>
        <v>Z2a</v>
      </c>
      <c r="U1" s="297" t="str">
        <f t="shared" si="0"/>
        <v>Z3a</v>
      </c>
      <c r="V1" s="297" t="str">
        <f t="shared" si="0"/>
        <v>Z4a</v>
      </c>
      <c r="W1" s="297" t="str">
        <f t="shared" si="0"/>
        <v>Z5a</v>
      </c>
      <c r="X1" s="297" t="str">
        <f t="shared" si="0"/>
        <v>Z6a</v>
      </c>
      <c r="Y1" s="297" t="str">
        <f t="shared" si="0"/>
        <v>Z7a</v>
      </c>
      <c r="Z1" s="297" t="str">
        <f t="shared" si="0"/>
        <v>Z8a</v>
      </c>
      <c r="AA1" s="297" t="str">
        <f t="shared" si="0"/>
        <v>Z9a</v>
      </c>
      <c r="AB1" s="297" t="str">
        <f t="shared" si="0"/>
        <v>Z10a</v>
      </c>
      <c r="AC1" s="297" t="str">
        <f t="shared" si="0"/>
        <v>Z11a</v>
      </c>
      <c r="AD1" s="297" t="str">
        <f t="shared" si="0"/>
        <v>Z12a</v>
      </c>
      <c r="AE1" s="297" t="str">
        <f t="shared" ref="AE1:AF1" si="1">P1&amp;"a"</f>
        <v>Z13a</v>
      </c>
      <c r="AF1" s="297" t="str">
        <f t="shared" si="1"/>
        <v>Z14a</v>
      </c>
    </row>
    <row r="2" spans="1:32" s="139" customFormat="1" x14ac:dyDescent="0.25">
      <c r="A2" s="138">
        <v>100</v>
      </c>
      <c r="B2" s="298">
        <v>1</v>
      </c>
      <c r="C2" s="538">
        <v>0.29394102079598006</v>
      </c>
      <c r="D2" s="538">
        <v>0.40525798703130367</v>
      </c>
      <c r="E2" s="538">
        <v>0.44368874703570577</v>
      </c>
      <c r="F2" s="538">
        <v>0.22627872975921917</v>
      </c>
      <c r="G2" s="538">
        <v>0.21916967245616953</v>
      </c>
      <c r="H2" s="538">
        <v>0.12959114040848671</v>
      </c>
      <c r="I2" s="538">
        <v>0.13684098211113213</v>
      </c>
      <c r="J2" s="538">
        <v>0.23352791282628441</v>
      </c>
      <c r="K2" s="538">
        <v>0.46564843614067247</v>
      </c>
      <c r="L2" s="538">
        <v>0.12366875368623073</v>
      </c>
      <c r="M2" s="538">
        <v>0.49128900478559645</v>
      </c>
      <c r="N2" s="538">
        <v>0.22857596894092189</v>
      </c>
      <c r="O2" s="538">
        <v>0.29598247886432499</v>
      </c>
      <c r="P2" s="538">
        <f>IF(附表2_火險200RP地震非比例層調整係數!P2=0,0,附表2_火險200RP地震非比例層調整係數!P2/附表2_火險200RP地震非比例層調整係數!$H2*附表2_火險100RP地震非比例層調整係數!$H2)</f>
        <v>0.28765781597936979</v>
      </c>
      <c r="Q2" s="538">
        <f>IF(附表2_火險200RP地震非比例層調整係數!Q2=0,0,附表2_火險200RP地震非比例層調整係數!Q2/附表2_火險200RP地震非比例層調整係數!$H2*附表2_火險100RP地震非比例層調整係數!$H2)</f>
        <v>0.42482591668917208</v>
      </c>
      <c r="R2" s="537">
        <f t="shared" ref="R2:AD2" si="2">C2</f>
        <v>0.29394102079598006</v>
      </c>
      <c r="S2" s="537">
        <f t="shared" si="2"/>
        <v>0.40525798703130367</v>
      </c>
      <c r="T2" s="537">
        <f t="shared" si="2"/>
        <v>0.44368874703570577</v>
      </c>
      <c r="U2" s="537">
        <f t="shared" si="2"/>
        <v>0.22627872975921917</v>
      </c>
      <c r="V2" s="537">
        <f t="shared" si="2"/>
        <v>0.21916967245616953</v>
      </c>
      <c r="W2" s="537">
        <f t="shared" si="2"/>
        <v>0.12959114040848671</v>
      </c>
      <c r="X2" s="537">
        <f t="shared" si="2"/>
        <v>0.13684098211113213</v>
      </c>
      <c r="Y2" s="537">
        <f t="shared" si="2"/>
        <v>0.23352791282628441</v>
      </c>
      <c r="Z2" s="537">
        <f t="shared" si="2"/>
        <v>0.46564843614067247</v>
      </c>
      <c r="AA2" s="537">
        <f t="shared" si="2"/>
        <v>0.12366875368623073</v>
      </c>
      <c r="AB2" s="537">
        <f t="shared" si="2"/>
        <v>0.49128900478559645</v>
      </c>
      <c r="AC2" s="537">
        <f t="shared" si="2"/>
        <v>0.22857596894092189</v>
      </c>
      <c r="AD2" s="537">
        <f t="shared" si="2"/>
        <v>0.29598247886432499</v>
      </c>
      <c r="AE2" s="537">
        <f t="shared" ref="AE2:AF2" si="3">P2</f>
        <v>0.28765781597936979</v>
      </c>
      <c r="AF2" s="537">
        <f t="shared" si="3"/>
        <v>0.42482591668917208</v>
      </c>
    </row>
    <row r="3" spans="1:32" s="139" customFormat="1" x14ac:dyDescent="0.25">
      <c r="A3" s="138">
        <v>100</v>
      </c>
      <c r="B3" s="298">
        <v>2</v>
      </c>
      <c r="C3" s="538">
        <v>0.23462693137213556</v>
      </c>
      <c r="D3" s="538">
        <v>0.30329991207099344</v>
      </c>
      <c r="E3" s="538">
        <v>0.30349671391230276</v>
      </c>
      <c r="F3" s="538">
        <v>0.22627872975921917</v>
      </c>
      <c r="G3" s="538">
        <v>0.21916967245616953</v>
      </c>
      <c r="H3" s="538">
        <v>0.12959088366689153</v>
      </c>
      <c r="I3" s="538">
        <v>0.13684098211113213</v>
      </c>
      <c r="J3" s="538">
        <v>0.22303981531244485</v>
      </c>
      <c r="K3" s="538">
        <v>0.34806525923305776</v>
      </c>
      <c r="L3" s="538">
        <v>0.12366875368623073</v>
      </c>
      <c r="M3" s="538">
        <v>0.31252649082494566</v>
      </c>
      <c r="N3" s="538">
        <v>0.22857596894092189</v>
      </c>
      <c r="O3" s="538">
        <v>0.29598247886432499</v>
      </c>
      <c r="P3" s="538">
        <f>IF(附表2_火險200RP地震非比例層調整係數!P3=0,0,附表2_火險200RP地震非比例層調整係數!P3/附表2_火險200RP地震非比例層調整係數!$H3*附表2_火險100RP地震非比例層調整係數!$H3)</f>
        <v>0.28765724608140991</v>
      </c>
      <c r="Q3" s="538">
        <f>IF(附表2_火險200RP地震非比例層調整係數!Q3=0,0,附表2_火險200RP地震非比例層調整係數!Q3/附表2_火險200RP地震非比例層調整係數!$H3*附表2_火險100RP地震非比例層調整係數!$H3)</f>
        <v>0.42482507503839884</v>
      </c>
      <c r="R3" s="537">
        <f t="shared" ref="R3:AD3" si="4">C3+R2</f>
        <v>0.52856795216811558</v>
      </c>
      <c r="S3" s="537">
        <f t="shared" si="4"/>
        <v>0.70855789910229716</v>
      </c>
      <c r="T3" s="537">
        <f t="shared" si="4"/>
        <v>0.74718546094800853</v>
      </c>
      <c r="U3" s="537">
        <f t="shared" si="4"/>
        <v>0.45255745951843834</v>
      </c>
      <c r="V3" s="537">
        <f t="shared" si="4"/>
        <v>0.43833934491233906</v>
      </c>
      <c r="W3" s="537">
        <f t="shared" si="4"/>
        <v>0.25918202407537827</v>
      </c>
      <c r="X3" s="537">
        <f t="shared" si="4"/>
        <v>0.27368196422226426</v>
      </c>
      <c r="Y3" s="537">
        <f t="shared" si="4"/>
        <v>0.45656772813872926</v>
      </c>
      <c r="Z3" s="537">
        <f t="shared" si="4"/>
        <v>0.81371369537373028</v>
      </c>
      <c r="AA3" s="537">
        <f t="shared" si="4"/>
        <v>0.24733750737246146</v>
      </c>
      <c r="AB3" s="537">
        <f t="shared" si="4"/>
        <v>0.80381549561054211</v>
      </c>
      <c r="AC3" s="537">
        <f t="shared" si="4"/>
        <v>0.45715193788184377</v>
      </c>
      <c r="AD3" s="537">
        <f t="shared" si="4"/>
        <v>0.59196495772864999</v>
      </c>
      <c r="AE3" s="537">
        <f t="shared" ref="AE3:AF18" si="5">P3+AE2</f>
        <v>0.57531506206077965</v>
      </c>
      <c r="AF3" s="537">
        <f t="shared" si="5"/>
        <v>0.84965099172757097</v>
      </c>
    </row>
    <row r="4" spans="1:32" s="139" customFormat="1" x14ac:dyDescent="0.25">
      <c r="A4" s="138">
        <v>100</v>
      </c>
      <c r="B4" s="298">
        <v>3</v>
      </c>
      <c r="C4" s="538">
        <v>0.17051357769716491</v>
      </c>
      <c r="D4" s="538">
        <v>0.1292136302056153</v>
      </c>
      <c r="E4" s="538">
        <v>0.13895509293031236</v>
      </c>
      <c r="F4" s="538">
        <v>0.20054987487817208</v>
      </c>
      <c r="G4" s="538">
        <v>0.216630046389748</v>
      </c>
      <c r="H4" s="538">
        <v>0.12282622690186171</v>
      </c>
      <c r="I4" s="538">
        <v>0.13684098211113213</v>
      </c>
      <c r="J4" s="538">
        <v>0.1810407104081517</v>
      </c>
      <c r="K4" s="538">
        <v>0.13226704190083544</v>
      </c>
      <c r="L4" s="538">
        <v>0.12366875368623073</v>
      </c>
      <c r="M4" s="538">
        <v>0.11649110257702285</v>
      </c>
      <c r="N4" s="538">
        <v>0.22857596894092189</v>
      </c>
      <c r="O4" s="538">
        <v>0.20569716670455285</v>
      </c>
      <c r="P4" s="538">
        <f>IF(附表2_火險200RP地震非比例層調整係數!P4=0,0,附表2_火險200RP地震非比例層調整係數!P4/附表2_火險200RP地震非比例層調整係數!$H4*附表2_火險100RP地震非比例層調整係數!$H4)</f>
        <v>0.27264150978381407</v>
      </c>
      <c r="Q4" s="536">
        <f>100%-SUM(Q2:Q3)</f>
        <v>0.15034900827242903</v>
      </c>
      <c r="R4" s="537">
        <f t="shared" ref="R4:R67" si="6">C4+R3</f>
        <v>0.69908152986528049</v>
      </c>
      <c r="S4" s="537">
        <f t="shared" ref="S4:S67" si="7">D4+S3</f>
        <v>0.83777152930791243</v>
      </c>
      <c r="T4" s="537">
        <f t="shared" ref="T4:T67" si="8">E4+T3</f>
        <v>0.88614055387832091</v>
      </c>
      <c r="U4" s="537">
        <f t="shared" ref="U4:U67" si="9">F4+U3</f>
        <v>0.6531073343966104</v>
      </c>
      <c r="V4" s="537">
        <f t="shared" ref="V4:V67" si="10">G4+V3</f>
        <v>0.65496939130208709</v>
      </c>
      <c r="W4" s="537">
        <f t="shared" ref="W4:W67" si="11">H4+W3</f>
        <v>0.38200825097724</v>
      </c>
      <c r="X4" s="537">
        <f t="shared" ref="X4:X67" si="12">I4+X3</f>
        <v>0.41052294633339637</v>
      </c>
      <c r="Y4" s="537">
        <f t="shared" ref="Y4:Y67" si="13">J4+Y3</f>
        <v>0.63760843854688098</v>
      </c>
      <c r="Z4" s="537">
        <f t="shared" ref="Z4:Z67" si="14">K4+Z3</f>
        <v>0.94598073727456566</v>
      </c>
      <c r="AA4" s="537">
        <f t="shared" ref="AA4:AA67" si="15">L4+AA3</f>
        <v>0.37100626105869217</v>
      </c>
      <c r="AB4" s="537">
        <f t="shared" ref="AB4:AB67" si="16">M4+AB3</f>
        <v>0.92030659818756499</v>
      </c>
      <c r="AC4" s="537">
        <f t="shared" ref="AC4:AC67" si="17">N4+AC3</f>
        <v>0.68572790682276563</v>
      </c>
      <c r="AD4" s="537">
        <f t="shared" ref="AD4:AD67" si="18">O4+AD3</f>
        <v>0.79766212443320283</v>
      </c>
      <c r="AE4" s="537">
        <f t="shared" si="5"/>
        <v>0.84795657184459372</v>
      </c>
      <c r="AF4" s="537">
        <f t="shared" si="5"/>
        <v>1</v>
      </c>
    </row>
    <row r="5" spans="1:32" s="139" customFormat="1" x14ac:dyDescent="0.25">
      <c r="A5" s="138">
        <v>100</v>
      </c>
      <c r="B5" s="298">
        <v>4</v>
      </c>
      <c r="C5" s="538">
        <v>0.12090467383942256</v>
      </c>
      <c r="D5" s="538">
        <v>6.4155742929262724E-2</v>
      </c>
      <c r="E5" s="538">
        <v>6.7534233866698795E-2</v>
      </c>
      <c r="F5" s="538">
        <v>0.13235922733543584</v>
      </c>
      <c r="G5" s="538">
        <v>0.14742424598575704</v>
      </c>
      <c r="H5" s="538">
        <v>0.11252912228767201</v>
      </c>
      <c r="I5" s="538">
        <v>0.12884323294486746</v>
      </c>
      <c r="J5" s="538">
        <v>0.14275189323556145</v>
      </c>
      <c r="K5" s="538">
        <v>4.2877158743248885E-2</v>
      </c>
      <c r="L5" s="538">
        <v>0.12366875368623073</v>
      </c>
      <c r="M5" s="538">
        <v>4.7754714204194304E-2</v>
      </c>
      <c r="N5" s="538">
        <v>0.19864845134696482</v>
      </c>
      <c r="O5" s="538">
        <v>9.7409053156482392E-2</v>
      </c>
      <c r="P5" s="536">
        <f>100%-SUM(P2:P4)</f>
        <v>0.15204342815540628</v>
      </c>
      <c r="Q5" s="538">
        <v>0</v>
      </c>
      <c r="R5" s="537">
        <f t="shared" si="6"/>
        <v>0.8199862037047031</v>
      </c>
      <c r="S5" s="537">
        <f t="shared" si="7"/>
        <v>0.90192727223717517</v>
      </c>
      <c r="T5" s="537">
        <f t="shared" si="8"/>
        <v>0.95367478774501968</v>
      </c>
      <c r="U5" s="537">
        <f t="shared" si="9"/>
        <v>0.78546656173204621</v>
      </c>
      <c r="V5" s="537">
        <f t="shared" si="10"/>
        <v>0.80239363728784419</v>
      </c>
      <c r="W5" s="537">
        <f t="shared" si="11"/>
        <v>0.49453737326491198</v>
      </c>
      <c r="X5" s="537">
        <f t="shared" si="12"/>
        <v>0.5393661792782638</v>
      </c>
      <c r="Y5" s="537">
        <f t="shared" si="13"/>
        <v>0.78036033178244246</v>
      </c>
      <c r="Z5" s="537">
        <f t="shared" si="14"/>
        <v>0.9888578960178146</v>
      </c>
      <c r="AA5" s="537">
        <f t="shared" si="15"/>
        <v>0.49467501474492293</v>
      </c>
      <c r="AB5" s="537">
        <f t="shared" si="16"/>
        <v>0.9680613123917593</v>
      </c>
      <c r="AC5" s="537">
        <f t="shared" si="17"/>
        <v>0.88437635816973048</v>
      </c>
      <c r="AD5" s="537">
        <f t="shared" si="18"/>
        <v>0.89507117758968524</v>
      </c>
      <c r="AE5" s="537">
        <f t="shared" si="5"/>
        <v>1</v>
      </c>
      <c r="AF5" s="537">
        <f t="shared" si="5"/>
        <v>1</v>
      </c>
    </row>
    <row r="6" spans="1:32" s="139" customFormat="1" x14ac:dyDescent="0.25">
      <c r="A6" s="138">
        <v>100</v>
      </c>
      <c r="B6" s="298">
        <v>5</v>
      </c>
      <c r="C6" s="538">
        <v>7.7295759325523239E-2</v>
      </c>
      <c r="D6" s="538">
        <v>4.2106404334935316E-2</v>
      </c>
      <c r="E6" s="538">
        <v>2.9705477006986128E-2</v>
      </c>
      <c r="F6" s="538">
        <v>8.5112275792657927E-2</v>
      </c>
      <c r="G6" s="538">
        <v>7.9541484903850337E-2</v>
      </c>
      <c r="H6" s="538">
        <v>0.10359636508578342</v>
      </c>
      <c r="I6" s="538">
        <v>0.11143920243181314</v>
      </c>
      <c r="J6" s="538">
        <v>9.8809554251124476E-2</v>
      </c>
      <c r="K6" s="538">
        <v>1.0305257520451238E-2</v>
      </c>
      <c r="L6" s="538">
        <v>0.11953187380459528</v>
      </c>
      <c r="M6" s="538">
        <v>2.1025192138890592E-2</v>
      </c>
      <c r="N6" s="538">
        <v>8.5600627927138725E-2</v>
      </c>
      <c r="O6" s="538">
        <v>4.8997263649391616E-2</v>
      </c>
      <c r="P6" s="538">
        <v>0</v>
      </c>
      <c r="Q6" s="538">
        <v>0</v>
      </c>
      <c r="R6" s="537">
        <f t="shared" si="6"/>
        <v>0.89728196303022634</v>
      </c>
      <c r="S6" s="537">
        <f t="shared" si="7"/>
        <v>0.94403367657211046</v>
      </c>
      <c r="T6" s="537">
        <f t="shared" si="8"/>
        <v>0.98338026475200579</v>
      </c>
      <c r="U6" s="537">
        <f t="shared" si="9"/>
        <v>0.87057883752470411</v>
      </c>
      <c r="V6" s="537">
        <f t="shared" si="10"/>
        <v>0.88193512219169456</v>
      </c>
      <c r="W6" s="537">
        <f t="shared" si="11"/>
        <v>0.59813373835069539</v>
      </c>
      <c r="X6" s="537">
        <f t="shared" si="12"/>
        <v>0.65080538171007696</v>
      </c>
      <c r="Y6" s="537">
        <f t="shared" si="13"/>
        <v>0.87916988603356694</v>
      </c>
      <c r="Z6" s="537">
        <f t="shared" si="14"/>
        <v>0.99916315353826579</v>
      </c>
      <c r="AA6" s="537">
        <f t="shared" si="15"/>
        <v>0.61420688854951822</v>
      </c>
      <c r="AB6" s="537">
        <f t="shared" si="16"/>
        <v>0.98908650453064983</v>
      </c>
      <c r="AC6" s="537">
        <f t="shared" si="17"/>
        <v>0.96997698609686922</v>
      </c>
      <c r="AD6" s="537">
        <f t="shared" si="18"/>
        <v>0.94406844123907685</v>
      </c>
      <c r="AE6" s="537">
        <f t="shared" si="5"/>
        <v>1</v>
      </c>
      <c r="AF6" s="537">
        <f t="shared" si="5"/>
        <v>1</v>
      </c>
    </row>
    <row r="7" spans="1:32" s="139" customFormat="1" x14ac:dyDescent="0.25">
      <c r="A7" s="138">
        <v>100</v>
      </c>
      <c r="B7" s="298">
        <v>6</v>
      </c>
      <c r="C7" s="538">
        <v>4.5454772948538461E-2</v>
      </c>
      <c r="D7" s="538">
        <v>2.8904561688227883E-2</v>
      </c>
      <c r="E7" s="538">
        <v>1.0936711038772683E-2</v>
      </c>
      <c r="F7" s="538">
        <v>5.3743780428138613E-2</v>
      </c>
      <c r="G7" s="538">
        <v>4.5370813151625999E-2</v>
      </c>
      <c r="H7" s="538">
        <v>9.2686711766119548E-2</v>
      </c>
      <c r="I7" s="538">
        <v>9.6421150624275961E-2</v>
      </c>
      <c r="J7" s="538">
        <v>6.209653808837251E-2</v>
      </c>
      <c r="K7" s="538">
        <v>8.3684646173418976E-4</v>
      </c>
      <c r="L7" s="538">
        <v>9.5231019893061819E-2</v>
      </c>
      <c r="M7" s="538">
        <v>7.267036475722596E-3</v>
      </c>
      <c r="N7" s="538">
        <v>2.5975208309282412E-2</v>
      </c>
      <c r="O7" s="538">
        <v>2.535898690889353E-2</v>
      </c>
      <c r="P7" s="538">
        <v>0</v>
      </c>
      <c r="Q7" s="538">
        <v>0</v>
      </c>
      <c r="R7" s="537">
        <f t="shared" si="6"/>
        <v>0.94273673597876484</v>
      </c>
      <c r="S7" s="537">
        <f t="shared" si="7"/>
        <v>0.97293823826033832</v>
      </c>
      <c r="T7" s="537">
        <f t="shared" si="8"/>
        <v>0.99431697579077849</v>
      </c>
      <c r="U7" s="537">
        <f t="shared" si="9"/>
        <v>0.92432261795284276</v>
      </c>
      <c r="V7" s="537">
        <f t="shared" si="10"/>
        <v>0.92730593534332062</v>
      </c>
      <c r="W7" s="537">
        <f t="shared" si="11"/>
        <v>0.69082045011681492</v>
      </c>
      <c r="X7" s="537">
        <f t="shared" si="12"/>
        <v>0.74722653233435288</v>
      </c>
      <c r="Y7" s="537">
        <f t="shared" si="13"/>
        <v>0.9412664241219395</v>
      </c>
      <c r="Z7" s="537">
        <f t="shared" si="14"/>
        <v>1</v>
      </c>
      <c r="AA7" s="537">
        <f t="shared" si="15"/>
        <v>0.70943790844258003</v>
      </c>
      <c r="AB7" s="537">
        <f t="shared" si="16"/>
        <v>0.99635354100637241</v>
      </c>
      <c r="AC7" s="537">
        <f t="shared" si="17"/>
        <v>0.99595219440615168</v>
      </c>
      <c r="AD7" s="537">
        <f t="shared" si="18"/>
        <v>0.96942742814797034</v>
      </c>
      <c r="AE7" s="537">
        <f t="shared" si="5"/>
        <v>1</v>
      </c>
      <c r="AF7" s="537">
        <f t="shared" si="5"/>
        <v>1</v>
      </c>
    </row>
    <row r="8" spans="1:32" s="139" customFormat="1" x14ac:dyDescent="0.25">
      <c r="A8" s="138">
        <v>100</v>
      </c>
      <c r="B8" s="298">
        <v>7</v>
      </c>
      <c r="C8" s="538">
        <v>2.6851089060222742E-2</v>
      </c>
      <c r="D8" s="538">
        <v>1.6458047081729311E-2</v>
      </c>
      <c r="E8" s="538">
        <v>4.4626188591844586E-3</v>
      </c>
      <c r="F8" s="538">
        <v>3.4041356280159987E-2</v>
      </c>
      <c r="G8" s="538">
        <v>2.8741648527950366E-2</v>
      </c>
      <c r="H8" s="538">
        <v>7.9451677665736298E-2</v>
      </c>
      <c r="I8" s="538">
        <v>8.0464587825643391E-2</v>
      </c>
      <c r="J8" s="538">
        <v>3.5604036964996984E-2</v>
      </c>
      <c r="K8" s="538">
        <v>0</v>
      </c>
      <c r="L8" s="538">
        <v>7.6041346692570205E-2</v>
      </c>
      <c r="M8" s="538">
        <v>3.3594429234581669E-3</v>
      </c>
      <c r="N8" s="538">
        <v>4.0478055938483965E-3</v>
      </c>
      <c r="O8" s="538">
        <v>1.4341305382898829E-2</v>
      </c>
      <c r="P8" s="538">
        <v>0</v>
      </c>
      <c r="Q8" s="538">
        <v>0</v>
      </c>
      <c r="R8" s="537">
        <f t="shared" si="6"/>
        <v>0.96958782503898755</v>
      </c>
      <c r="S8" s="537">
        <f t="shared" si="7"/>
        <v>0.98939628534206758</v>
      </c>
      <c r="T8" s="537">
        <f t="shared" si="8"/>
        <v>0.99877959464996291</v>
      </c>
      <c r="U8" s="537">
        <f t="shared" si="9"/>
        <v>0.95836397423300279</v>
      </c>
      <c r="V8" s="537">
        <f t="shared" si="10"/>
        <v>0.95604758387127098</v>
      </c>
      <c r="W8" s="537">
        <f t="shared" si="11"/>
        <v>0.77027212778255127</v>
      </c>
      <c r="X8" s="537">
        <f t="shared" si="12"/>
        <v>0.82769112015999624</v>
      </c>
      <c r="Y8" s="537">
        <f t="shared" si="13"/>
        <v>0.97687046108693654</v>
      </c>
      <c r="Z8" s="537">
        <f t="shared" si="14"/>
        <v>1</v>
      </c>
      <c r="AA8" s="537">
        <f t="shared" si="15"/>
        <v>0.78547925513515027</v>
      </c>
      <c r="AB8" s="537">
        <f t="shared" si="16"/>
        <v>0.99971298392983055</v>
      </c>
      <c r="AC8" s="537">
        <f t="shared" si="17"/>
        <v>1</v>
      </c>
      <c r="AD8" s="537">
        <f t="shared" si="18"/>
        <v>0.98376873353086913</v>
      </c>
      <c r="AE8" s="537">
        <f t="shared" si="5"/>
        <v>1</v>
      </c>
      <c r="AF8" s="537">
        <f t="shared" si="5"/>
        <v>1</v>
      </c>
    </row>
    <row r="9" spans="1:32" s="139" customFormat="1" x14ac:dyDescent="0.25">
      <c r="A9" s="138">
        <v>100</v>
      </c>
      <c r="B9" s="298">
        <v>8</v>
      </c>
      <c r="C9" s="538">
        <v>1.5101931626296645E-2</v>
      </c>
      <c r="D9" s="538">
        <v>7.3911525429906999E-3</v>
      </c>
      <c r="E9" s="538">
        <v>1.2204053500370095E-3</v>
      </c>
      <c r="F9" s="538">
        <v>2.108579590118146E-2</v>
      </c>
      <c r="G9" s="538">
        <v>1.8711262426466011E-2</v>
      </c>
      <c r="H9" s="538">
        <v>6.4712351178760508E-2</v>
      </c>
      <c r="I9" s="538">
        <v>6.385017912834097E-2</v>
      </c>
      <c r="J9" s="538">
        <v>1.6479133264385656E-2</v>
      </c>
      <c r="K9" s="538">
        <v>0</v>
      </c>
      <c r="L9" s="538">
        <v>6.1154655201250824E-2</v>
      </c>
      <c r="M9" s="538">
        <v>2.8701607016940329E-4</v>
      </c>
      <c r="N9" s="538">
        <v>0</v>
      </c>
      <c r="O9" s="538">
        <v>8.5570439461379981E-3</v>
      </c>
      <c r="P9" s="538">
        <v>0</v>
      </c>
      <c r="Q9" s="538">
        <v>0</v>
      </c>
      <c r="R9" s="537">
        <f t="shared" si="6"/>
        <v>0.98468975666528424</v>
      </c>
      <c r="S9" s="537">
        <f t="shared" si="7"/>
        <v>0.9967874378850583</v>
      </c>
      <c r="T9" s="537">
        <f t="shared" si="8"/>
        <v>0.99999999999999989</v>
      </c>
      <c r="U9" s="537">
        <f t="shared" si="9"/>
        <v>0.97944977013418422</v>
      </c>
      <c r="V9" s="537">
        <f t="shared" si="10"/>
        <v>0.97475884629773701</v>
      </c>
      <c r="W9" s="537">
        <f t="shared" si="11"/>
        <v>0.83498447896131178</v>
      </c>
      <c r="X9" s="537">
        <f t="shared" si="12"/>
        <v>0.89154129928833725</v>
      </c>
      <c r="Y9" s="537">
        <f t="shared" si="13"/>
        <v>0.9933495943513222</v>
      </c>
      <c r="Z9" s="537">
        <f t="shared" si="14"/>
        <v>1</v>
      </c>
      <c r="AA9" s="537">
        <f t="shared" si="15"/>
        <v>0.84663391033640112</v>
      </c>
      <c r="AB9" s="537">
        <f t="shared" si="16"/>
        <v>1</v>
      </c>
      <c r="AC9" s="537">
        <f t="shared" si="17"/>
        <v>1</v>
      </c>
      <c r="AD9" s="537">
        <f t="shared" si="18"/>
        <v>0.99232577747700712</v>
      </c>
      <c r="AE9" s="537">
        <f t="shared" si="5"/>
        <v>1</v>
      </c>
      <c r="AF9" s="537">
        <f t="shared" si="5"/>
        <v>1</v>
      </c>
    </row>
    <row r="10" spans="1:32" s="139" customFormat="1" x14ac:dyDescent="0.25">
      <c r="A10" s="138">
        <v>100</v>
      </c>
      <c r="B10" s="298">
        <v>9</v>
      </c>
      <c r="C10" s="538">
        <v>7.9227866030716094E-3</v>
      </c>
      <c r="D10" s="538">
        <v>2.5436394625100037E-3</v>
      </c>
      <c r="E10" s="538">
        <v>0</v>
      </c>
      <c r="F10" s="538">
        <v>1.1945801013779041E-2</v>
      </c>
      <c r="G10" s="538">
        <v>1.2046636828883125E-2</v>
      </c>
      <c r="H10" s="538">
        <v>5.0646151133981944E-2</v>
      </c>
      <c r="I10" s="538">
        <v>4.7134047998822669E-2</v>
      </c>
      <c r="J10" s="538">
        <v>5.9228841141689727E-3</v>
      </c>
      <c r="K10" s="538">
        <v>0</v>
      </c>
      <c r="L10" s="538">
        <v>4.9216896253941239E-2</v>
      </c>
      <c r="M10" s="538">
        <v>0</v>
      </c>
      <c r="N10" s="538">
        <v>0</v>
      </c>
      <c r="O10" s="538">
        <v>4.6961619936831582E-3</v>
      </c>
      <c r="P10" s="538">
        <v>0</v>
      </c>
      <c r="Q10" s="538">
        <v>0</v>
      </c>
      <c r="R10" s="537">
        <f t="shared" si="6"/>
        <v>0.99261254326835591</v>
      </c>
      <c r="S10" s="537">
        <f t="shared" si="7"/>
        <v>0.99933107734756832</v>
      </c>
      <c r="T10" s="537">
        <f t="shared" si="8"/>
        <v>0.99999999999999989</v>
      </c>
      <c r="U10" s="537">
        <f t="shared" si="9"/>
        <v>0.99139557114796328</v>
      </c>
      <c r="V10" s="537">
        <f t="shared" si="10"/>
        <v>0.98680548312662009</v>
      </c>
      <c r="W10" s="537">
        <f t="shared" si="11"/>
        <v>0.88563063009529375</v>
      </c>
      <c r="X10" s="537">
        <f t="shared" si="12"/>
        <v>0.93867534728715996</v>
      </c>
      <c r="Y10" s="537">
        <f t="shared" si="13"/>
        <v>0.99927247846549117</v>
      </c>
      <c r="Z10" s="537">
        <f t="shared" si="14"/>
        <v>1</v>
      </c>
      <c r="AA10" s="537">
        <f t="shared" si="15"/>
        <v>0.89585080659034233</v>
      </c>
      <c r="AB10" s="537">
        <f t="shared" si="16"/>
        <v>1</v>
      </c>
      <c r="AC10" s="537">
        <f t="shared" si="17"/>
        <v>1</v>
      </c>
      <c r="AD10" s="537">
        <f t="shared" si="18"/>
        <v>0.99702193947069029</v>
      </c>
      <c r="AE10" s="537">
        <f t="shared" si="5"/>
        <v>1</v>
      </c>
      <c r="AF10" s="537">
        <f t="shared" si="5"/>
        <v>1</v>
      </c>
    </row>
    <row r="11" spans="1:32" s="139" customFormat="1" x14ac:dyDescent="0.25">
      <c r="A11" s="138">
        <v>100</v>
      </c>
      <c r="B11" s="298">
        <v>10</v>
      </c>
      <c r="C11" s="538">
        <v>3.901661770874251E-3</v>
      </c>
      <c r="D11" s="538">
        <v>5.2118313054821605E-4</v>
      </c>
      <c r="E11" s="538">
        <v>0</v>
      </c>
      <c r="F11" s="538">
        <v>6.0180765163359564E-3</v>
      </c>
      <c r="G11" s="538">
        <v>7.5087040328765259E-3</v>
      </c>
      <c r="H11" s="538">
        <v>3.8971541543396472E-2</v>
      </c>
      <c r="I11" s="538">
        <v>3.1364008229830979E-2</v>
      </c>
      <c r="J11" s="538">
        <v>7.2752153450900353E-4</v>
      </c>
      <c r="K11" s="538">
        <v>0</v>
      </c>
      <c r="L11" s="538">
        <v>3.8156091912318515E-2</v>
      </c>
      <c r="M11" s="538">
        <v>0</v>
      </c>
      <c r="N11" s="538">
        <v>0</v>
      </c>
      <c r="O11" s="538">
        <v>2.2604420350014315E-3</v>
      </c>
      <c r="P11" s="538">
        <v>0</v>
      </c>
      <c r="Q11" s="538">
        <v>0</v>
      </c>
      <c r="R11" s="537">
        <f t="shared" si="6"/>
        <v>0.99651420503923016</v>
      </c>
      <c r="S11" s="537">
        <f t="shared" si="7"/>
        <v>0.99985226047811648</v>
      </c>
      <c r="T11" s="537">
        <f t="shared" si="8"/>
        <v>0.99999999999999989</v>
      </c>
      <c r="U11" s="537">
        <f t="shared" si="9"/>
        <v>0.99741364766429919</v>
      </c>
      <c r="V11" s="537">
        <f t="shared" si="10"/>
        <v>0.9943141871594966</v>
      </c>
      <c r="W11" s="537">
        <f t="shared" si="11"/>
        <v>0.92460217163869018</v>
      </c>
      <c r="X11" s="537">
        <f t="shared" si="12"/>
        <v>0.97003935551699094</v>
      </c>
      <c r="Y11" s="537">
        <f t="shared" si="13"/>
        <v>1.0000000000000002</v>
      </c>
      <c r="Z11" s="537">
        <f t="shared" si="14"/>
        <v>1</v>
      </c>
      <c r="AA11" s="537">
        <f t="shared" si="15"/>
        <v>0.93400689850266083</v>
      </c>
      <c r="AB11" s="537">
        <f t="shared" si="16"/>
        <v>1</v>
      </c>
      <c r="AC11" s="537">
        <f t="shared" si="17"/>
        <v>1</v>
      </c>
      <c r="AD11" s="537">
        <f t="shared" si="18"/>
        <v>0.99928238150569171</v>
      </c>
      <c r="AE11" s="537">
        <f t="shared" si="5"/>
        <v>1</v>
      </c>
      <c r="AF11" s="537">
        <f t="shared" si="5"/>
        <v>1</v>
      </c>
    </row>
    <row r="12" spans="1:32" s="139" customFormat="1" x14ac:dyDescent="0.25">
      <c r="A12" s="138">
        <v>100</v>
      </c>
      <c r="B12" s="298">
        <v>11</v>
      </c>
      <c r="C12" s="538">
        <v>1.8948566785083865E-3</v>
      </c>
      <c r="D12" s="538">
        <v>1.4773952188340482E-4</v>
      </c>
      <c r="E12" s="538">
        <v>0</v>
      </c>
      <c r="F12" s="538">
        <v>2.3295100967736242E-3</v>
      </c>
      <c r="G12" s="538">
        <v>4.5217884396484241E-3</v>
      </c>
      <c r="H12" s="538">
        <v>2.8607555743664317E-2</v>
      </c>
      <c r="I12" s="538">
        <v>1.8368307103277057E-2</v>
      </c>
      <c r="J12" s="538">
        <v>0</v>
      </c>
      <c r="K12" s="538">
        <v>0</v>
      </c>
      <c r="L12" s="538">
        <v>2.8705820974073384E-2</v>
      </c>
      <c r="M12" s="538">
        <v>0</v>
      </c>
      <c r="N12" s="538">
        <v>0</v>
      </c>
      <c r="O12" s="538">
        <v>7.129857957865112E-4</v>
      </c>
      <c r="P12" s="538">
        <v>0</v>
      </c>
      <c r="Q12" s="538">
        <v>0</v>
      </c>
      <c r="R12" s="537">
        <f t="shared" si="6"/>
        <v>0.99840906171773858</v>
      </c>
      <c r="S12" s="537">
        <f t="shared" si="7"/>
        <v>0.99999999999999989</v>
      </c>
      <c r="T12" s="537">
        <f t="shared" si="8"/>
        <v>0.99999999999999989</v>
      </c>
      <c r="U12" s="537">
        <f t="shared" si="9"/>
        <v>0.99974315776107281</v>
      </c>
      <c r="V12" s="537">
        <f t="shared" si="10"/>
        <v>0.99883597559914505</v>
      </c>
      <c r="W12" s="537">
        <f t="shared" si="11"/>
        <v>0.95320972738235454</v>
      </c>
      <c r="X12" s="537">
        <f t="shared" si="12"/>
        <v>0.98840766262026802</v>
      </c>
      <c r="Y12" s="537">
        <f t="shared" si="13"/>
        <v>1.0000000000000002</v>
      </c>
      <c r="Z12" s="537">
        <f t="shared" si="14"/>
        <v>1</v>
      </c>
      <c r="AA12" s="537">
        <f t="shared" si="15"/>
        <v>0.9627127194767342</v>
      </c>
      <c r="AB12" s="537">
        <f t="shared" si="16"/>
        <v>1</v>
      </c>
      <c r="AC12" s="537">
        <f t="shared" si="17"/>
        <v>1</v>
      </c>
      <c r="AD12" s="537">
        <f t="shared" si="18"/>
        <v>0.9999953673014782</v>
      </c>
      <c r="AE12" s="537">
        <f t="shared" si="5"/>
        <v>1</v>
      </c>
      <c r="AF12" s="537">
        <f t="shared" si="5"/>
        <v>1</v>
      </c>
    </row>
    <row r="13" spans="1:32" s="139" customFormat="1" x14ac:dyDescent="0.25">
      <c r="A13" s="138">
        <v>100</v>
      </c>
      <c r="B13" s="298">
        <v>12</v>
      </c>
      <c r="C13" s="538">
        <v>8.9713480424473131E-4</v>
      </c>
      <c r="D13" s="538">
        <v>0</v>
      </c>
      <c r="E13" s="538">
        <v>0</v>
      </c>
      <c r="F13" s="538">
        <v>2.5684223892712208E-4</v>
      </c>
      <c r="G13" s="538">
        <v>1.1640244008550963E-3</v>
      </c>
      <c r="H13" s="538">
        <v>2.0003626537003921E-2</v>
      </c>
      <c r="I13" s="538">
        <v>8.7012304202981772E-3</v>
      </c>
      <c r="J13" s="538">
        <v>0</v>
      </c>
      <c r="K13" s="538">
        <v>0</v>
      </c>
      <c r="L13" s="538">
        <v>2.0291701519553527E-2</v>
      </c>
      <c r="M13" s="538">
        <v>0</v>
      </c>
      <c r="N13" s="538">
        <v>0</v>
      </c>
      <c r="O13" s="538">
        <v>4.632698521701404E-6</v>
      </c>
      <c r="P13" s="538">
        <v>0</v>
      </c>
      <c r="Q13" s="538">
        <v>0</v>
      </c>
      <c r="R13" s="537">
        <f t="shared" si="6"/>
        <v>0.99930619652198327</v>
      </c>
      <c r="S13" s="537">
        <f t="shared" si="7"/>
        <v>0.99999999999999989</v>
      </c>
      <c r="T13" s="537">
        <f t="shared" si="8"/>
        <v>0.99999999999999989</v>
      </c>
      <c r="U13" s="537">
        <f t="shared" si="9"/>
        <v>0.99999999999999989</v>
      </c>
      <c r="V13" s="537">
        <f t="shared" si="10"/>
        <v>1.0000000000000002</v>
      </c>
      <c r="W13" s="537">
        <f t="shared" si="11"/>
        <v>0.97321335391935848</v>
      </c>
      <c r="X13" s="537">
        <f t="shared" si="12"/>
        <v>0.99710889304056616</v>
      </c>
      <c r="Y13" s="537">
        <f t="shared" si="13"/>
        <v>1.0000000000000002</v>
      </c>
      <c r="Z13" s="537">
        <f t="shared" si="14"/>
        <v>1</v>
      </c>
      <c r="AA13" s="537">
        <f t="shared" si="15"/>
        <v>0.98300442099628771</v>
      </c>
      <c r="AB13" s="537">
        <f t="shared" si="16"/>
        <v>1</v>
      </c>
      <c r="AC13" s="537">
        <f t="shared" si="17"/>
        <v>1</v>
      </c>
      <c r="AD13" s="537">
        <f t="shared" si="18"/>
        <v>0.99999999999999989</v>
      </c>
      <c r="AE13" s="537">
        <f t="shared" si="5"/>
        <v>1</v>
      </c>
      <c r="AF13" s="537">
        <f t="shared" si="5"/>
        <v>1</v>
      </c>
    </row>
    <row r="14" spans="1:32" s="139" customFormat="1" x14ac:dyDescent="0.25">
      <c r="A14" s="138">
        <v>100</v>
      </c>
      <c r="B14" s="298">
        <v>13</v>
      </c>
      <c r="C14" s="538">
        <v>3.8273527056129487E-4</v>
      </c>
      <c r="D14" s="538">
        <v>0</v>
      </c>
      <c r="E14" s="538">
        <v>0</v>
      </c>
      <c r="F14" s="538">
        <v>0</v>
      </c>
      <c r="G14" s="538">
        <v>0</v>
      </c>
      <c r="H14" s="538">
        <v>1.3020572091382613E-2</v>
      </c>
      <c r="I14" s="538">
        <v>2.8414517111899156E-3</v>
      </c>
      <c r="J14" s="538">
        <v>0</v>
      </c>
      <c r="K14" s="538">
        <v>0</v>
      </c>
      <c r="L14" s="538">
        <v>1.22534373025644E-2</v>
      </c>
      <c r="M14" s="538">
        <v>0</v>
      </c>
      <c r="N14" s="538">
        <v>0</v>
      </c>
      <c r="O14" s="538">
        <v>0</v>
      </c>
      <c r="P14" s="538">
        <v>0</v>
      </c>
      <c r="Q14" s="538">
        <v>0</v>
      </c>
      <c r="R14" s="537">
        <f t="shared" si="6"/>
        <v>0.99968893179254459</v>
      </c>
      <c r="S14" s="537">
        <f t="shared" si="7"/>
        <v>0.99999999999999989</v>
      </c>
      <c r="T14" s="537">
        <f t="shared" si="8"/>
        <v>0.99999999999999989</v>
      </c>
      <c r="U14" s="537">
        <f t="shared" si="9"/>
        <v>0.99999999999999989</v>
      </c>
      <c r="V14" s="537">
        <f t="shared" si="10"/>
        <v>1.0000000000000002</v>
      </c>
      <c r="W14" s="537">
        <f t="shared" si="11"/>
        <v>0.98623392601074111</v>
      </c>
      <c r="X14" s="537">
        <f t="shared" si="12"/>
        <v>0.99995034475175604</v>
      </c>
      <c r="Y14" s="537">
        <f t="shared" si="13"/>
        <v>1.0000000000000002</v>
      </c>
      <c r="Z14" s="537">
        <f t="shared" si="14"/>
        <v>1</v>
      </c>
      <c r="AA14" s="537">
        <f t="shared" si="15"/>
        <v>0.99525785829885216</v>
      </c>
      <c r="AB14" s="537">
        <f t="shared" si="16"/>
        <v>1</v>
      </c>
      <c r="AC14" s="537">
        <f t="shared" si="17"/>
        <v>1</v>
      </c>
      <c r="AD14" s="537">
        <f t="shared" si="18"/>
        <v>0.99999999999999989</v>
      </c>
      <c r="AE14" s="537">
        <f t="shared" si="5"/>
        <v>1</v>
      </c>
      <c r="AF14" s="537">
        <f t="shared" si="5"/>
        <v>1</v>
      </c>
    </row>
    <row r="15" spans="1:32" s="139" customFormat="1" x14ac:dyDescent="0.25">
      <c r="A15" s="138">
        <v>100</v>
      </c>
      <c r="B15" s="298">
        <v>14</v>
      </c>
      <c r="C15" s="538">
        <v>1.818231270300689E-4</v>
      </c>
      <c r="D15" s="538">
        <v>0</v>
      </c>
      <c r="E15" s="538">
        <v>0</v>
      </c>
      <c r="F15" s="538">
        <v>0</v>
      </c>
      <c r="G15" s="538">
        <v>0</v>
      </c>
      <c r="H15" s="538">
        <v>7.7403252896888017E-3</v>
      </c>
      <c r="I15" s="538">
        <v>4.9655248243890652E-5</v>
      </c>
      <c r="J15" s="538">
        <v>0</v>
      </c>
      <c r="K15" s="538">
        <v>0</v>
      </c>
      <c r="L15" s="538">
        <v>4.7105515998475166E-3</v>
      </c>
      <c r="M15" s="538">
        <v>0</v>
      </c>
      <c r="N15" s="538">
        <v>0</v>
      </c>
      <c r="O15" s="538">
        <v>0</v>
      </c>
      <c r="P15" s="538">
        <v>0</v>
      </c>
      <c r="Q15" s="538">
        <v>0</v>
      </c>
      <c r="R15" s="537">
        <f t="shared" si="6"/>
        <v>0.99987075491957467</v>
      </c>
      <c r="S15" s="537">
        <f t="shared" si="7"/>
        <v>0.99999999999999989</v>
      </c>
      <c r="T15" s="537">
        <f t="shared" si="8"/>
        <v>0.99999999999999989</v>
      </c>
      <c r="U15" s="537">
        <f t="shared" si="9"/>
        <v>0.99999999999999989</v>
      </c>
      <c r="V15" s="537">
        <f t="shared" si="10"/>
        <v>1.0000000000000002</v>
      </c>
      <c r="W15" s="537">
        <f t="shared" si="11"/>
        <v>0.99397425130042993</v>
      </c>
      <c r="X15" s="537">
        <f t="shared" si="12"/>
        <v>0.99999999999999989</v>
      </c>
      <c r="Y15" s="537">
        <f t="shared" si="13"/>
        <v>1.0000000000000002</v>
      </c>
      <c r="Z15" s="537">
        <f t="shared" si="14"/>
        <v>1</v>
      </c>
      <c r="AA15" s="537">
        <f t="shared" si="15"/>
        <v>0.99996840989869973</v>
      </c>
      <c r="AB15" s="537">
        <f t="shared" si="16"/>
        <v>1</v>
      </c>
      <c r="AC15" s="537">
        <f t="shared" si="17"/>
        <v>1</v>
      </c>
      <c r="AD15" s="537">
        <f t="shared" si="18"/>
        <v>0.99999999999999989</v>
      </c>
      <c r="AE15" s="537">
        <f t="shared" si="5"/>
        <v>1</v>
      </c>
      <c r="AF15" s="537">
        <f t="shared" si="5"/>
        <v>1</v>
      </c>
    </row>
    <row r="16" spans="1:32" s="139" customFormat="1" x14ac:dyDescent="0.25">
      <c r="A16" s="138">
        <v>100</v>
      </c>
      <c r="B16" s="298">
        <v>15</v>
      </c>
      <c r="C16" s="538">
        <v>1.292450804254839E-4</v>
      </c>
      <c r="D16" s="538">
        <v>0</v>
      </c>
      <c r="E16" s="538">
        <v>0</v>
      </c>
      <c r="F16" s="538">
        <v>0</v>
      </c>
      <c r="G16" s="538">
        <v>0</v>
      </c>
      <c r="H16" s="538">
        <v>3.9432968162030763E-3</v>
      </c>
      <c r="I16" s="538">
        <v>0</v>
      </c>
      <c r="J16" s="538">
        <v>0</v>
      </c>
      <c r="K16" s="538">
        <v>0</v>
      </c>
      <c r="L16" s="538">
        <v>3.1590101300365144E-5</v>
      </c>
      <c r="M16" s="538">
        <v>0</v>
      </c>
      <c r="N16" s="538">
        <v>0</v>
      </c>
      <c r="O16" s="538">
        <v>0</v>
      </c>
      <c r="P16" s="538">
        <v>0</v>
      </c>
      <c r="Q16" s="538">
        <v>0</v>
      </c>
      <c r="R16" s="537">
        <f t="shared" si="6"/>
        <v>1.0000000000000002</v>
      </c>
      <c r="S16" s="537">
        <f t="shared" si="7"/>
        <v>0.99999999999999989</v>
      </c>
      <c r="T16" s="537">
        <f t="shared" si="8"/>
        <v>0.99999999999999989</v>
      </c>
      <c r="U16" s="537">
        <f t="shared" si="9"/>
        <v>0.99999999999999989</v>
      </c>
      <c r="V16" s="537">
        <f t="shared" si="10"/>
        <v>1.0000000000000002</v>
      </c>
      <c r="W16" s="537">
        <f t="shared" si="11"/>
        <v>0.99791754811663302</v>
      </c>
      <c r="X16" s="537">
        <f t="shared" si="12"/>
        <v>0.99999999999999989</v>
      </c>
      <c r="Y16" s="537">
        <f t="shared" si="13"/>
        <v>1.0000000000000002</v>
      </c>
      <c r="Z16" s="537">
        <f t="shared" si="14"/>
        <v>1</v>
      </c>
      <c r="AA16" s="537">
        <f t="shared" si="15"/>
        <v>1</v>
      </c>
      <c r="AB16" s="537">
        <f t="shared" si="16"/>
        <v>1</v>
      </c>
      <c r="AC16" s="537">
        <f t="shared" si="17"/>
        <v>1</v>
      </c>
      <c r="AD16" s="537">
        <f t="shared" si="18"/>
        <v>0.99999999999999989</v>
      </c>
      <c r="AE16" s="537">
        <f t="shared" si="5"/>
        <v>1</v>
      </c>
      <c r="AF16" s="537">
        <f t="shared" si="5"/>
        <v>1</v>
      </c>
    </row>
    <row r="17" spans="1:32" s="139" customFormat="1" x14ac:dyDescent="0.25">
      <c r="A17" s="138">
        <v>100</v>
      </c>
      <c r="B17" s="298">
        <v>16</v>
      </c>
      <c r="C17" s="538">
        <v>0</v>
      </c>
      <c r="D17" s="538">
        <v>0</v>
      </c>
      <c r="E17" s="538">
        <v>0</v>
      </c>
      <c r="F17" s="538">
        <v>0</v>
      </c>
      <c r="G17" s="538">
        <v>0</v>
      </c>
      <c r="H17" s="538">
        <v>1.7793994163204704E-3</v>
      </c>
      <c r="I17" s="538">
        <v>0</v>
      </c>
      <c r="J17" s="538">
        <v>0</v>
      </c>
      <c r="K17" s="538">
        <v>0</v>
      </c>
      <c r="L17" s="538">
        <v>0</v>
      </c>
      <c r="M17" s="538">
        <v>0</v>
      </c>
      <c r="N17" s="538">
        <v>0</v>
      </c>
      <c r="O17" s="538">
        <v>0</v>
      </c>
      <c r="P17" s="538">
        <v>0</v>
      </c>
      <c r="Q17" s="538">
        <v>0</v>
      </c>
      <c r="R17" s="537">
        <f t="shared" si="6"/>
        <v>1.0000000000000002</v>
      </c>
      <c r="S17" s="537">
        <f t="shared" si="7"/>
        <v>0.99999999999999989</v>
      </c>
      <c r="T17" s="537">
        <f t="shared" si="8"/>
        <v>0.99999999999999989</v>
      </c>
      <c r="U17" s="537">
        <f t="shared" si="9"/>
        <v>0.99999999999999989</v>
      </c>
      <c r="V17" s="537">
        <f t="shared" si="10"/>
        <v>1.0000000000000002</v>
      </c>
      <c r="W17" s="537">
        <f t="shared" si="11"/>
        <v>0.99969694753295346</v>
      </c>
      <c r="X17" s="537">
        <f t="shared" si="12"/>
        <v>0.99999999999999989</v>
      </c>
      <c r="Y17" s="537">
        <f t="shared" si="13"/>
        <v>1.0000000000000002</v>
      </c>
      <c r="Z17" s="537">
        <f t="shared" si="14"/>
        <v>1</v>
      </c>
      <c r="AA17" s="537">
        <f t="shared" si="15"/>
        <v>1</v>
      </c>
      <c r="AB17" s="537">
        <f t="shared" si="16"/>
        <v>1</v>
      </c>
      <c r="AC17" s="537">
        <f t="shared" si="17"/>
        <v>1</v>
      </c>
      <c r="AD17" s="537">
        <f t="shared" si="18"/>
        <v>0.99999999999999989</v>
      </c>
      <c r="AE17" s="537">
        <f t="shared" si="5"/>
        <v>1</v>
      </c>
      <c r="AF17" s="537">
        <f t="shared" si="5"/>
        <v>1</v>
      </c>
    </row>
    <row r="18" spans="1:32" s="139" customFormat="1" x14ac:dyDescent="0.25">
      <c r="A18" s="138">
        <v>100</v>
      </c>
      <c r="B18" s="298">
        <v>17</v>
      </c>
      <c r="C18" s="538">
        <v>0</v>
      </c>
      <c r="D18" s="538">
        <v>0</v>
      </c>
      <c r="E18" s="538">
        <v>0</v>
      </c>
      <c r="F18" s="538">
        <v>0</v>
      </c>
      <c r="G18" s="538">
        <v>0</v>
      </c>
      <c r="H18" s="538">
        <v>3.0305246704663194E-4</v>
      </c>
      <c r="I18" s="538">
        <v>0</v>
      </c>
      <c r="J18" s="538">
        <v>0</v>
      </c>
      <c r="K18" s="538">
        <v>0</v>
      </c>
      <c r="L18" s="538">
        <v>0</v>
      </c>
      <c r="M18" s="538">
        <v>0</v>
      </c>
      <c r="N18" s="538">
        <v>0</v>
      </c>
      <c r="O18" s="538">
        <v>0</v>
      </c>
      <c r="P18" s="538">
        <v>0</v>
      </c>
      <c r="Q18" s="538">
        <v>0</v>
      </c>
      <c r="R18" s="537">
        <f t="shared" si="6"/>
        <v>1.0000000000000002</v>
      </c>
      <c r="S18" s="537">
        <f t="shared" si="7"/>
        <v>0.99999999999999989</v>
      </c>
      <c r="T18" s="537">
        <f t="shared" si="8"/>
        <v>0.99999999999999989</v>
      </c>
      <c r="U18" s="537">
        <f t="shared" si="9"/>
        <v>0.99999999999999989</v>
      </c>
      <c r="V18" s="537">
        <f t="shared" si="10"/>
        <v>1.0000000000000002</v>
      </c>
      <c r="W18" s="537">
        <f t="shared" si="11"/>
        <v>1</v>
      </c>
      <c r="X18" s="537">
        <f t="shared" si="12"/>
        <v>0.99999999999999989</v>
      </c>
      <c r="Y18" s="537">
        <f t="shared" si="13"/>
        <v>1.0000000000000002</v>
      </c>
      <c r="Z18" s="537">
        <f t="shared" si="14"/>
        <v>1</v>
      </c>
      <c r="AA18" s="537">
        <f t="shared" si="15"/>
        <v>1</v>
      </c>
      <c r="AB18" s="537">
        <f t="shared" si="16"/>
        <v>1</v>
      </c>
      <c r="AC18" s="537">
        <f t="shared" si="17"/>
        <v>1</v>
      </c>
      <c r="AD18" s="537">
        <f t="shared" si="18"/>
        <v>0.99999999999999989</v>
      </c>
      <c r="AE18" s="537">
        <f t="shared" si="5"/>
        <v>1</v>
      </c>
      <c r="AF18" s="537">
        <f t="shared" si="5"/>
        <v>1</v>
      </c>
    </row>
    <row r="19" spans="1:32" s="139" customFormat="1" x14ac:dyDescent="0.25">
      <c r="A19" s="138">
        <v>100</v>
      </c>
      <c r="B19" s="298">
        <v>18</v>
      </c>
      <c r="C19" s="538">
        <v>0</v>
      </c>
      <c r="D19" s="538">
        <v>0</v>
      </c>
      <c r="E19" s="538">
        <v>0</v>
      </c>
      <c r="F19" s="538">
        <v>0</v>
      </c>
      <c r="G19" s="538">
        <v>0</v>
      </c>
      <c r="H19" s="538">
        <v>3.1279922304654103E-4</v>
      </c>
      <c r="I19" s="538">
        <v>0</v>
      </c>
      <c r="J19" s="538">
        <v>0</v>
      </c>
      <c r="K19" s="538">
        <v>0</v>
      </c>
      <c r="L19" s="538">
        <v>0</v>
      </c>
      <c r="M19" s="538">
        <v>0</v>
      </c>
      <c r="N19" s="538">
        <v>0</v>
      </c>
      <c r="O19" s="538">
        <v>0</v>
      </c>
      <c r="P19" s="538">
        <v>0</v>
      </c>
      <c r="Q19" s="538">
        <v>0</v>
      </c>
      <c r="R19" s="537">
        <f t="shared" si="6"/>
        <v>1.0000000000000002</v>
      </c>
      <c r="S19" s="537">
        <f t="shared" si="7"/>
        <v>0.99999999999999989</v>
      </c>
      <c r="T19" s="537">
        <f t="shared" si="8"/>
        <v>0.99999999999999989</v>
      </c>
      <c r="U19" s="537">
        <f t="shared" si="9"/>
        <v>0.99999999999999989</v>
      </c>
      <c r="V19" s="537">
        <f t="shared" si="10"/>
        <v>1.0000000000000002</v>
      </c>
      <c r="W19" s="537">
        <f t="shared" si="11"/>
        <v>1.0003127992230465</v>
      </c>
      <c r="X19" s="537">
        <f t="shared" si="12"/>
        <v>0.99999999999999989</v>
      </c>
      <c r="Y19" s="537">
        <f t="shared" si="13"/>
        <v>1.0000000000000002</v>
      </c>
      <c r="Z19" s="537">
        <f t="shared" si="14"/>
        <v>1</v>
      </c>
      <c r="AA19" s="537">
        <f t="shared" si="15"/>
        <v>1</v>
      </c>
      <c r="AB19" s="537">
        <f t="shared" si="16"/>
        <v>1</v>
      </c>
      <c r="AC19" s="537">
        <f t="shared" si="17"/>
        <v>1</v>
      </c>
      <c r="AD19" s="537">
        <f t="shared" si="18"/>
        <v>0.99999999999999989</v>
      </c>
      <c r="AE19" s="537">
        <f t="shared" ref="AE19:AE82" si="19">P19+AE18</f>
        <v>1</v>
      </c>
      <c r="AF19" s="537">
        <f t="shared" ref="AF19:AF82" si="20">Q19+AF18</f>
        <v>1</v>
      </c>
    </row>
    <row r="20" spans="1:32" s="139" customFormat="1" x14ac:dyDescent="0.25">
      <c r="A20" s="138">
        <v>100</v>
      </c>
      <c r="B20" s="298">
        <v>19</v>
      </c>
      <c r="C20" s="538">
        <v>0</v>
      </c>
      <c r="D20" s="538">
        <v>0</v>
      </c>
      <c r="E20" s="538">
        <v>0</v>
      </c>
      <c r="F20" s="538">
        <v>0</v>
      </c>
      <c r="G20" s="538">
        <v>0</v>
      </c>
      <c r="H20" s="538">
        <v>0</v>
      </c>
      <c r="I20" s="538">
        <v>0</v>
      </c>
      <c r="J20" s="538">
        <v>0</v>
      </c>
      <c r="K20" s="538">
        <v>0</v>
      </c>
      <c r="L20" s="538">
        <v>0</v>
      </c>
      <c r="M20" s="538">
        <v>0</v>
      </c>
      <c r="N20" s="538">
        <v>0</v>
      </c>
      <c r="O20" s="538">
        <v>0</v>
      </c>
      <c r="P20" s="538">
        <v>0</v>
      </c>
      <c r="Q20" s="538">
        <v>0</v>
      </c>
      <c r="R20" s="537">
        <f t="shared" si="6"/>
        <v>1.0000000000000002</v>
      </c>
      <c r="S20" s="537">
        <f t="shared" si="7"/>
        <v>0.99999999999999989</v>
      </c>
      <c r="T20" s="537">
        <f t="shared" si="8"/>
        <v>0.99999999999999989</v>
      </c>
      <c r="U20" s="537">
        <f t="shared" si="9"/>
        <v>0.99999999999999989</v>
      </c>
      <c r="V20" s="537">
        <f t="shared" si="10"/>
        <v>1.0000000000000002</v>
      </c>
      <c r="W20" s="537">
        <f t="shared" si="11"/>
        <v>1.0003127992230465</v>
      </c>
      <c r="X20" s="537">
        <f t="shared" si="12"/>
        <v>0.99999999999999989</v>
      </c>
      <c r="Y20" s="537">
        <f t="shared" si="13"/>
        <v>1.0000000000000002</v>
      </c>
      <c r="Z20" s="537">
        <f t="shared" si="14"/>
        <v>1</v>
      </c>
      <c r="AA20" s="537">
        <f t="shared" si="15"/>
        <v>1</v>
      </c>
      <c r="AB20" s="537">
        <f t="shared" si="16"/>
        <v>1</v>
      </c>
      <c r="AC20" s="537">
        <f t="shared" si="17"/>
        <v>1</v>
      </c>
      <c r="AD20" s="537">
        <f t="shared" si="18"/>
        <v>0.99999999999999989</v>
      </c>
      <c r="AE20" s="537">
        <f t="shared" si="19"/>
        <v>1</v>
      </c>
      <c r="AF20" s="537">
        <f t="shared" si="20"/>
        <v>1</v>
      </c>
    </row>
    <row r="21" spans="1:32" s="139" customFormat="1" x14ac:dyDescent="0.25">
      <c r="A21" s="138">
        <v>100</v>
      </c>
      <c r="B21" s="298">
        <v>20</v>
      </c>
      <c r="C21" s="538">
        <v>0</v>
      </c>
      <c r="D21" s="538">
        <v>0</v>
      </c>
      <c r="E21" s="538">
        <v>0</v>
      </c>
      <c r="F21" s="538">
        <v>0</v>
      </c>
      <c r="G21" s="538">
        <v>0</v>
      </c>
      <c r="H21" s="538">
        <v>0</v>
      </c>
      <c r="I21" s="538">
        <v>0</v>
      </c>
      <c r="J21" s="538">
        <v>0</v>
      </c>
      <c r="K21" s="538">
        <v>0</v>
      </c>
      <c r="L21" s="538">
        <v>0</v>
      </c>
      <c r="M21" s="538">
        <v>0</v>
      </c>
      <c r="N21" s="538">
        <v>0</v>
      </c>
      <c r="O21" s="538">
        <v>0</v>
      </c>
      <c r="P21" s="538">
        <v>0</v>
      </c>
      <c r="Q21" s="538">
        <v>0</v>
      </c>
      <c r="R21" s="537">
        <f t="shared" si="6"/>
        <v>1.0000000000000002</v>
      </c>
      <c r="S21" s="537">
        <f t="shared" si="7"/>
        <v>0.99999999999999989</v>
      </c>
      <c r="T21" s="537">
        <f t="shared" si="8"/>
        <v>0.99999999999999989</v>
      </c>
      <c r="U21" s="537">
        <f t="shared" si="9"/>
        <v>0.99999999999999989</v>
      </c>
      <c r="V21" s="537">
        <f t="shared" si="10"/>
        <v>1.0000000000000002</v>
      </c>
      <c r="W21" s="537">
        <f t="shared" si="11"/>
        <v>1.0003127992230465</v>
      </c>
      <c r="X21" s="537">
        <f t="shared" si="12"/>
        <v>0.99999999999999989</v>
      </c>
      <c r="Y21" s="537">
        <f t="shared" si="13"/>
        <v>1.0000000000000002</v>
      </c>
      <c r="Z21" s="537">
        <f t="shared" si="14"/>
        <v>1</v>
      </c>
      <c r="AA21" s="537">
        <f t="shared" si="15"/>
        <v>1</v>
      </c>
      <c r="AB21" s="537">
        <f t="shared" si="16"/>
        <v>1</v>
      </c>
      <c r="AC21" s="537">
        <f t="shared" si="17"/>
        <v>1</v>
      </c>
      <c r="AD21" s="537">
        <f t="shared" si="18"/>
        <v>0.99999999999999989</v>
      </c>
      <c r="AE21" s="537">
        <f t="shared" si="19"/>
        <v>1</v>
      </c>
      <c r="AF21" s="537">
        <f t="shared" si="20"/>
        <v>1</v>
      </c>
    </row>
    <row r="22" spans="1:32" s="139" customFormat="1" x14ac:dyDescent="0.25">
      <c r="A22" s="138">
        <v>100</v>
      </c>
      <c r="B22" s="298">
        <v>21</v>
      </c>
      <c r="C22" s="538">
        <v>0</v>
      </c>
      <c r="D22" s="538">
        <v>0</v>
      </c>
      <c r="E22" s="538">
        <v>0</v>
      </c>
      <c r="F22" s="538">
        <v>0</v>
      </c>
      <c r="G22" s="538">
        <v>0</v>
      </c>
      <c r="H22" s="538">
        <v>0</v>
      </c>
      <c r="I22" s="538">
        <v>0</v>
      </c>
      <c r="J22" s="538">
        <v>0</v>
      </c>
      <c r="K22" s="538">
        <v>0</v>
      </c>
      <c r="L22" s="538">
        <v>0</v>
      </c>
      <c r="M22" s="538">
        <v>0</v>
      </c>
      <c r="N22" s="538">
        <v>0</v>
      </c>
      <c r="O22" s="538">
        <v>0</v>
      </c>
      <c r="P22" s="538">
        <v>0</v>
      </c>
      <c r="Q22" s="538">
        <v>0</v>
      </c>
      <c r="R22" s="537">
        <f t="shared" si="6"/>
        <v>1.0000000000000002</v>
      </c>
      <c r="S22" s="537">
        <f t="shared" si="7"/>
        <v>0.99999999999999989</v>
      </c>
      <c r="T22" s="537">
        <f t="shared" si="8"/>
        <v>0.99999999999999989</v>
      </c>
      <c r="U22" s="537">
        <f t="shared" si="9"/>
        <v>0.99999999999999989</v>
      </c>
      <c r="V22" s="537">
        <f t="shared" si="10"/>
        <v>1.0000000000000002</v>
      </c>
      <c r="W22" s="537">
        <f t="shared" si="11"/>
        <v>1.0003127992230465</v>
      </c>
      <c r="X22" s="537">
        <f t="shared" si="12"/>
        <v>0.99999999999999989</v>
      </c>
      <c r="Y22" s="537">
        <f t="shared" si="13"/>
        <v>1.0000000000000002</v>
      </c>
      <c r="Z22" s="537">
        <f t="shared" si="14"/>
        <v>1</v>
      </c>
      <c r="AA22" s="537">
        <f t="shared" si="15"/>
        <v>1</v>
      </c>
      <c r="AB22" s="537">
        <f t="shared" si="16"/>
        <v>1</v>
      </c>
      <c r="AC22" s="537">
        <f t="shared" si="17"/>
        <v>1</v>
      </c>
      <c r="AD22" s="537">
        <f t="shared" si="18"/>
        <v>0.99999999999999989</v>
      </c>
      <c r="AE22" s="537">
        <f t="shared" si="19"/>
        <v>1</v>
      </c>
      <c r="AF22" s="537">
        <f t="shared" si="20"/>
        <v>1</v>
      </c>
    </row>
    <row r="23" spans="1:32" s="139" customFormat="1" x14ac:dyDescent="0.25">
      <c r="A23" s="138">
        <v>100</v>
      </c>
      <c r="B23" s="298">
        <v>22</v>
      </c>
      <c r="C23" s="538">
        <v>0</v>
      </c>
      <c r="D23" s="538">
        <v>0</v>
      </c>
      <c r="E23" s="538">
        <v>0</v>
      </c>
      <c r="F23" s="538">
        <v>0</v>
      </c>
      <c r="G23" s="538">
        <v>0</v>
      </c>
      <c r="H23" s="538">
        <v>0</v>
      </c>
      <c r="I23" s="538">
        <v>0</v>
      </c>
      <c r="J23" s="538">
        <v>0</v>
      </c>
      <c r="K23" s="538">
        <v>0</v>
      </c>
      <c r="L23" s="538">
        <v>0</v>
      </c>
      <c r="M23" s="538">
        <v>0</v>
      </c>
      <c r="N23" s="538">
        <v>0</v>
      </c>
      <c r="O23" s="538">
        <v>0</v>
      </c>
      <c r="P23" s="538">
        <v>0</v>
      </c>
      <c r="Q23" s="538">
        <v>0</v>
      </c>
      <c r="R23" s="537">
        <f t="shared" si="6"/>
        <v>1.0000000000000002</v>
      </c>
      <c r="S23" s="537">
        <f t="shared" si="7"/>
        <v>0.99999999999999989</v>
      </c>
      <c r="T23" s="537">
        <f t="shared" si="8"/>
        <v>0.99999999999999989</v>
      </c>
      <c r="U23" s="537">
        <f t="shared" si="9"/>
        <v>0.99999999999999989</v>
      </c>
      <c r="V23" s="537">
        <f t="shared" si="10"/>
        <v>1.0000000000000002</v>
      </c>
      <c r="W23" s="537">
        <f t="shared" si="11"/>
        <v>1.0003127992230465</v>
      </c>
      <c r="X23" s="537">
        <f t="shared" si="12"/>
        <v>0.99999999999999989</v>
      </c>
      <c r="Y23" s="537">
        <f t="shared" si="13"/>
        <v>1.0000000000000002</v>
      </c>
      <c r="Z23" s="537">
        <f t="shared" si="14"/>
        <v>1</v>
      </c>
      <c r="AA23" s="537">
        <f t="shared" si="15"/>
        <v>1</v>
      </c>
      <c r="AB23" s="537">
        <f t="shared" si="16"/>
        <v>1</v>
      </c>
      <c r="AC23" s="537">
        <f t="shared" si="17"/>
        <v>1</v>
      </c>
      <c r="AD23" s="537">
        <f t="shared" si="18"/>
        <v>0.99999999999999989</v>
      </c>
      <c r="AE23" s="537">
        <f t="shared" si="19"/>
        <v>1</v>
      </c>
      <c r="AF23" s="537">
        <f t="shared" si="20"/>
        <v>1</v>
      </c>
    </row>
    <row r="24" spans="1:32" s="139" customFormat="1" x14ac:dyDescent="0.25">
      <c r="A24" s="138">
        <v>100</v>
      </c>
      <c r="B24" s="298">
        <v>23</v>
      </c>
      <c r="C24" s="538">
        <v>0</v>
      </c>
      <c r="D24" s="538">
        <v>0</v>
      </c>
      <c r="E24" s="538">
        <v>0</v>
      </c>
      <c r="F24" s="538">
        <v>0</v>
      </c>
      <c r="G24" s="538">
        <v>0</v>
      </c>
      <c r="H24" s="538">
        <v>0</v>
      </c>
      <c r="I24" s="538">
        <v>0</v>
      </c>
      <c r="J24" s="538">
        <v>0</v>
      </c>
      <c r="K24" s="538">
        <v>0</v>
      </c>
      <c r="L24" s="538">
        <v>0</v>
      </c>
      <c r="M24" s="538">
        <v>0</v>
      </c>
      <c r="N24" s="538">
        <v>0</v>
      </c>
      <c r="O24" s="538">
        <v>0</v>
      </c>
      <c r="P24" s="538">
        <v>0</v>
      </c>
      <c r="Q24" s="538">
        <v>0</v>
      </c>
      <c r="R24" s="537">
        <f t="shared" si="6"/>
        <v>1.0000000000000002</v>
      </c>
      <c r="S24" s="537">
        <f t="shared" si="7"/>
        <v>0.99999999999999989</v>
      </c>
      <c r="T24" s="537">
        <f t="shared" si="8"/>
        <v>0.99999999999999989</v>
      </c>
      <c r="U24" s="537">
        <f t="shared" si="9"/>
        <v>0.99999999999999989</v>
      </c>
      <c r="V24" s="537">
        <f t="shared" si="10"/>
        <v>1.0000000000000002</v>
      </c>
      <c r="W24" s="537">
        <f t="shared" si="11"/>
        <v>1.0003127992230465</v>
      </c>
      <c r="X24" s="537">
        <f t="shared" si="12"/>
        <v>0.99999999999999989</v>
      </c>
      <c r="Y24" s="537">
        <f t="shared" si="13"/>
        <v>1.0000000000000002</v>
      </c>
      <c r="Z24" s="537">
        <f t="shared" si="14"/>
        <v>1</v>
      </c>
      <c r="AA24" s="537">
        <f t="shared" si="15"/>
        <v>1</v>
      </c>
      <c r="AB24" s="537">
        <f t="shared" si="16"/>
        <v>1</v>
      </c>
      <c r="AC24" s="537">
        <f t="shared" si="17"/>
        <v>1</v>
      </c>
      <c r="AD24" s="537">
        <f t="shared" si="18"/>
        <v>0.99999999999999989</v>
      </c>
      <c r="AE24" s="537">
        <f t="shared" si="19"/>
        <v>1</v>
      </c>
      <c r="AF24" s="537">
        <f t="shared" si="20"/>
        <v>1</v>
      </c>
    </row>
    <row r="25" spans="1:32" s="139" customFormat="1" x14ac:dyDescent="0.25">
      <c r="A25" s="138">
        <v>100</v>
      </c>
      <c r="B25" s="298">
        <v>24</v>
      </c>
      <c r="C25" s="538">
        <v>0</v>
      </c>
      <c r="D25" s="538">
        <v>0</v>
      </c>
      <c r="E25" s="538">
        <v>0</v>
      </c>
      <c r="F25" s="538">
        <v>0</v>
      </c>
      <c r="G25" s="538">
        <v>0</v>
      </c>
      <c r="H25" s="538">
        <v>0</v>
      </c>
      <c r="I25" s="538">
        <v>0</v>
      </c>
      <c r="J25" s="538">
        <v>0</v>
      </c>
      <c r="K25" s="538">
        <v>0</v>
      </c>
      <c r="L25" s="538">
        <v>0</v>
      </c>
      <c r="M25" s="538">
        <v>0</v>
      </c>
      <c r="N25" s="538">
        <v>0</v>
      </c>
      <c r="O25" s="538">
        <v>0</v>
      </c>
      <c r="P25" s="538">
        <v>0</v>
      </c>
      <c r="Q25" s="538">
        <v>0</v>
      </c>
      <c r="R25" s="537">
        <f t="shared" si="6"/>
        <v>1.0000000000000002</v>
      </c>
      <c r="S25" s="537">
        <f t="shared" si="7"/>
        <v>0.99999999999999989</v>
      </c>
      <c r="T25" s="537">
        <f t="shared" si="8"/>
        <v>0.99999999999999989</v>
      </c>
      <c r="U25" s="537">
        <f t="shared" si="9"/>
        <v>0.99999999999999989</v>
      </c>
      <c r="V25" s="537">
        <f t="shared" si="10"/>
        <v>1.0000000000000002</v>
      </c>
      <c r="W25" s="537">
        <f t="shared" si="11"/>
        <v>1.0003127992230465</v>
      </c>
      <c r="X25" s="537">
        <f t="shared" si="12"/>
        <v>0.99999999999999989</v>
      </c>
      <c r="Y25" s="537">
        <f t="shared" si="13"/>
        <v>1.0000000000000002</v>
      </c>
      <c r="Z25" s="537">
        <f t="shared" si="14"/>
        <v>1</v>
      </c>
      <c r="AA25" s="537">
        <f t="shared" si="15"/>
        <v>1</v>
      </c>
      <c r="AB25" s="537">
        <f t="shared" si="16"/>
        <v>1</v>
      </c>
      <c r="AC25" s="537">
        <f t="shared" si="17"/>
        <v>1</v>
      </c>
      <c r="AD25" s="537">
        <f t="shared" si="18"/>
        <v>0.99999999999999989</v>
      </c>
      <c r="AE25" s="537">
        <f t="shared" si="19"/>
        <v>1</v>
      </c>
      <c r="AF25" s="537">
        <f t="shared" si="20"/>
        <v>1</v>
      </c>
    </row>
    <row r="26" spans="1:32" s="139" customFormat="1" x14ac:dyDescent="0.25">
      <c r="A26" s="138">
        <v>100</v>
      </c>
      <c r="B26" s="298">
        <v>25</v>
      </c>
      <c r="C26" s="538">
        <v>0</v>
      </c>
      <c r="D26" s="538">
        <v>0</v>
      </c>
      <c r="E26" s="538">
        <v>0</v>
      </c>
      <c r="F26" s="538">
        <v>0</v>
      </c>
      <c r="G26" s="538">
        <v>0</v>
      </c>
      <c r="H26" s="538">
        <v>0</v>
      </c>
      <c r="I26" s="538">
        <v>0</v>
      </c>
      <c r="J26" s="538">
        <v>0</v>
      </c>
      <c r="K26" s="538">
        <v>0</v>
      </c>
      <c r="L26" s="538">
        <v>0</v>
      </c>
      <c r="M26" s="538">
        <v>0</v>
      </c>
      <c r="N26" s="538">
        <v>0</v>
      </c>
      <c r="O26" s="538">
        <v>0</v>
      </c>
      <c r="P26" s="538">
        <v>0</v>
      </c>
      <c r="Q26" s="538">
        <v>0</v>
      </c>
      <c r="R26" s="537">
        <f t="shared" si="6"/>
        <v>1.0000000000000002</v>
      </c>
      <c r="S26" s="537">
        <f t="shared" si="7"/>
        <v>0.99999999999999989</v>
      </c>
      <c r="T26" s="537">
        <f t="shared" si="8"/>
        <v>0.99999999999999989</v>
      </c>
      <c r="U26" s="537">
        <f t="shared" si="9"/>
        <v>0.99999999999999989</v>
      </c>
      <c r="V26" s="537">
        <f t="shared" si="10"/>
        <v>1.0000000000000002</v>
      </c>
      <c r="W26" s="537">
        <f t="shared" si="11"/>
        <v>1.0003127992230465</v>
      </c>
      <c r="X26" s="537">
        <f t="shared" si="12"/>
        <v>0.99999999999999989</v>
      </c>
      <c r="Y26" s="537">
        <f t="shared" si="13"/>
        <v>1.0000000000000002</v>
      </c>
      <c r="Z26" s="537">
        <f t="shared" si="14"/>
        <v>1</v>
      </c>
      <c r="AA26" s="537">
        <f t="shared" si="15"/>
        <v>1</v>
      </c>
      <c r="AB26" s="537">
        <f t="shared" si="16"/>
        <v>1</v>
      </c>
      <c r="AC26" s="537">
        <f t="shared" si="17"/>
        <v>1</v>
      </c>
      <c r="AD26" s="537">
        <f t="shared" si="18"/>
        <v>0.99999999999999989</v>
      </c>
      <c r="AE26" s="537">
        <f t="shared" si="19"/>
        <v>1</v>
      </c>
      <c r="AF26" s="537">
        <f t="shared" si="20"/>
        <v>1</v>
      </c>
    </row>
    <row r="27" spans="1:32" s="139" customFormat="1" x14ac:dyDescent="0.25">
      <c r="A27" s="136">
        <v>100</v>
      </c>
      <c r="B27" s="295">
        <v>26</v>
      </c>
      <c r="C27" s="539">
        <v>0</v>
      </c>
      <c r="D27" s="539">
        <v>0</v>
      </c>
      <c r="E27" s="539">
        <v>0</v>
      </c>
      <c r="F27" s="539">
        <v>0</v>
      </c>
      <c r="G27" s="539">
        <v>0</v>
      </c>
      <c r="H27" s="539">
        <v>0</v>
      </c>
      <c r="I27" s="539">
        <v>0</v>
      </c>
      <c r="J27" s="539">
        <v>0</v>
      </c>
      <c r="K27" s="539">
        <v>0</v>
      </c>
      <c r="L27" s="539">
        <v>0</v>
      </c>
      <c r="M27" s="539">
        <v>0</v>
      </c>
      <c r="N27" s="539">
        <v>0</v>
      </c>
      <c r="O27" s="539">
        <v>0</v>
      </c>
      <c r="P27" s="538">
        <v>0</v>
      </c>
      <c r="Q27" s="538">
        <v>0</v>
      </c>
      <c r="R27" s="537">
        <f t="shared" si="6"/>
        <v>1.0000000000000002</v>
      </c>
      <c r="S27" s="537">
        <f t="shared" si="7"/>
        <v>0.99999999999999989</v>
      </c>
      <c r="T27" s="537">
        <f t="shared" si="8"/>
        <v>0.99999999999999989</v>
      </c>
      <c r="U27" s="537">
        <f t="shared" si="9"/>
        <v>0.99999999999999989</v>
      </c>
      <c r="V27" s="537">
        <f t="shared" si="10"/>
        <v>1.0000000000000002</v>
      </c>
      <c r="W27" s="537">
        <f t="shared" si="11"/>
        <v>1.0003127992230465</v>
      </c>
      <c r="X27" s="537">
        <f t="shared" si="12"/>
        <v>0.99999999999999989</v>
      </c>
      <c r="Y27" s="537">
        <f t="shared" si="13"/>
        <v>1.0000000000000002</v>
      </c>
      <c r="Z27" s="537">
        <f t="shared" si="14"/>
        <v>1</v>
      </c>
      <c r="AA27" s="537">
        <f t="shared" si="15"/>
        <v>1</v>
      </c>
      <c r="AB27" s="537">
        <f t="shared" si="16"/>
        <v>1</v>
      </c>
      <c r="AC27" s="537">
        <f t="shared" si="17"/>
        <v>1</v>
      </c>
      <c r="AD27" s="537">
        <f t="shared" si="18"/>
        <v>0.99999999999999989</v>
      </c>
      <c r="AE27" s="537">
        <f t="shared" si="19"/>
        <v>1</v>
      </c>
      <c r="AF27" s="537">
        <f t="shared" si="20"/>
        <v>1</v>
      </c>
    </row>
    <row r="28" spans="1:32" s="139" customFormat="1" x14ac:dyDescent="0.25">
      <c r="A28" s="136">
        <v>100</v>
      </c>
      <c r="B28" s="295">
        <v>27</v>
      </c>
      <c r="C28" s="539">
        <v>0</v>
      </c>
      <c r="D28" s="539">
        <v>0</v>
      </c>
      <c r="E28" s="539">
        <v>0</v>
      </c>
      <c r="F28" s="539">
        <v>0</v>
      </c>
      <c r="G28" s="539">
        <v>0</v>
      </c>
      <c r="H28" s="539">
        <v>0</v>
      </c>
      <c r="I28" s="539">
        <v>0</v>
      </c>
      <c r="J28" s="539">
        <v>0</v>
      </c>
      <c r="K28" s="539">
        <v>0</v>
      </c>
      <c r="L28" s="539">
        <v>0</v>
      </c>
      <c r="M28" s="539">
        <v>0</v>
      </c>
      <c r="N28" s="539">
        <v>0</v>
      </c>
      <c r="O28" s="539">
        <v>0</v>
      </c>
      <c r="P28" s="538">
        <v>0</v>
      </c>
      <c r="Q28" s="538">
        <v>0</v>
      </c>
      <c r="R28" s="537">
        <f t="shared" si="6"/>
        <v>1.0000000000000002</v>
      </c>
      <c r="S28" s="537">
        <f t="shared" si="7"/>
        <v>0.99999999999999989</v>
      </c>
      <c r="T28" s="537">
        <f t="shared" si="8"/>
        <v>0.99999999999999989</v>
      </c>
      <c r="U28" s="537">
        <f t="shared" si="9"/>
        <v>0.99999999999999989</v>
      </c>
      <c r="V28" s="537">
        <f t="shared" si="10"/>
        <v>1.0000000000000002</v>
      </c>
      <c r="W28" s="537">
        <f t="shared" si="11"/>
        <v>1.0003127992230465</v>
      </c>
      <c r="X28" s="537">
        <f t="shared" si="12"/>
        <v>0.99999999999999989</v>
      </c>
      <c r="Y28" s="537">
        <f t="shared" si="13"/>
        <v>1.0000000000000002</v>
      </c>
      <c r="Z28" s="537">
        <f t="shared" si="14"/>
        <v>1</v>
      </c>
      <c r="AA28" s="537">
        <f t="shared" si="15"/>
        <v>1</v>
      </c>
      <c r="AB28" s="537">
        <f t="shared" si="16"/>
        <v>1</v>
      </c>
      <c r="AC28" s="537">
        <f t="shared" si="17"/>
        <v>1</v>
      </c>
      <c r="AD28" s="537">
        <f t="shared" si="18"/>
        <v>0.99999999999999989</v>
      </c>
      <c r="AE28" s="537">
        <f t="shared" si="19"/>
        <v>1</v>
      </c>
      <c r="AF28" s="537">
        <f t="shared" si="20"/>
        <v>1</v>
      </c>
    </row>
    <row r="29" spans="1:32" s="139" customFormat="1" x14ac:dyDescent="0.25">
      <c r="A29" s="136">
        <v>100</v>
      </c>
      <c r="B29" s="295">
        <v>28</v>
      </c>
      <c r="C29" s="539">
        <v>0</v>
      </c>
      <c r="D29" s="539">
        <v>0</v>
      </c>
      <c r="E29" s="539">
        <v>0</v>
      </c>
      <c r="F29" s="539">
        <v>0</v>
      </c>
      <c r="G29" s="539">
        <v>0</v>
      </c>
      <c r="H29" s="539">
        <v>0</v>
      </c>
      <c r="I29" s="539">
        <v>0</v>
      </c>
      <c r="J29" s="539">
        <v>0</v>
      </c>
      <c r="K29" s="539">
        <v>0</v>
      </c>
      <c r="L29" s="539">
        <v>0</v>
      </c>
      <c r="M29" s="539">
        <v>0</v>
      </c>
      <c r="N29" s="539">
        <v>0</v>
      </c>
      <c r="O29" s="539">
        <v>0</v>
      </c>
      <c r="P29" s="538">
        <v>0</v>
      </c>
      <c r="Q29" s="538">
        <v>0</v>
      </c>
      <c r="R29" s="537">
        <f t="shared" si="6"/>
        <v>1.0000000000000002</v>
      </c>
      <c r="S29" s="537">
        <f t="shared" si="7"/>
        <v>0.99999999999999989</v>
      </c>
      <c r="T29" s="537">
        <f t="shared" si="8"/>
        <v>0.99999999999999989</v>
      </c>
      <c r="U29" s="537">
        <f t="shared" si="9"/>
        <v>0.99999999999999989</v>
      </c>
      <c r="V29" s="537">
        <f t="shared" si="10"/>
        <v>1.0000000000000002</v>
      </c>
      <c r="W29" s="537">
        <f t="shared" si="11"/>
        <v>1.0003127992230465</v>
      </c>
      <c r="X29" s="537">
        <f t="shared" si="12"/>
        <v>0.99999999999999989</v>
      </c>
      <c r="Y29" s="537">
        <f t="shared" si="13"/>
        <v>1.0000000000000002</v>
      </c>
      <c r="Z29" s="537">
        <f t="shared" si="14"/>
        <v>1</v>
      </c>
      <c r="AA29" s="537">
        <f t="shared" si="15"/>
        <v>1</v>
      </c>
      <c r="AB29" s="537">
        <f t="shared" si="16"/>
        <v>1</v>
      </c>
      <c r="AC29" s="537">
        <f t="shared" si="17"/>
        <v>1</v>
      </c>
      <c r="AD29" s="537">
        <f t="shared" si="18"/>
        <v>0.99999999999999989</v>
      </c>
      <c r="AE29" s="537">
        <f t="shared" si="19"/>
        <v>1</v>
      </c>
      <c r="AF29" s="537">
        <f t="shared" si="20"/>
        <v>1</v>
      </c>
    </row>
    <row r="30" spans="1:32" s="139" customFormat="1" x14ac:dyDescent="0.25">
      <c r="A30" s="136">
        <v>100</v>
      </c>
      <c r="B30" s="295">
        <v>29</v>
      </c>
      <c r="C30" s="539">
        <v>0</v>
      </c>
      <c r="D30" s="539">
        <v>0</v>
      </c>
      <c r="E30" s="539">
        <v>0</v>
      </c>
      <c r="F30" s="539">
        <v>0</v>
      </c>
      <c r="G30" s="539">
        <v>0</v>
      </c>
      <c r="H30" s="539">
        <v>0</v>
      </c>
      <c r="I30" s="539">
        <v>0</v>
      </c>
      <c r="J30" s="539">
        <v>0</v>
      </c>
      <c r="K30" s="539">
        <v>0</v>
      </c>
      <c r="L30" s="539">
        <v>0</v>
      </c>
      <c r="M30" s="539">
        <v>0</v>
      </c>
      <c r="N30" s="539">
        <v>0</v>
      </c>
      <c r="O30" s="539">
        <v>0</v>
      </c>
      <c r="P30" s="538">
        <v>0</v>
      </c>
      <c r="Q30" s="538">
        <v>0</v>
      </c>
      <c r="R30" s="537">
        <f t="shared" si="6"/>
        <v>1.0000000000000002</v>
      </c>
      <c r="S30" s="537">
        <f t="shared" si="7"/>
        <v>0.99999999999999989</v>
      </c>
      <c r="T30" s="537">
        <f t="shared" si="8"/>
        <v>0.99999999999999989</v>
      </c>
      <c r="U30" s="537">
        <f t="shared" si="9"/>
        <v>0.99999999999999989</v>
      </c>
      <c r="V30" s="537">
        <f t="shared" si="10"/>
        <v>1.0000000000000002</v>
      </c>
      <c r="W30" s="537">
        <f t="shared" si="11"/>
        <v>1.0003127992230465</v>
      </c>
      <c r="X30" s="537">
        <f t="shared" si="12"/>
        <v>0.99999999999999989</v>
      </c>
      <c r="Y30" s="537">
        <f t="shared" si="13"/>
        <v>1.0000000000000002</v>
      </c>
      <c r="Z30" s="537">
        <f t="shared" si="14"/>
        <v>1</v>
      </c>
      <c r="AA30" s="537">
        <f t="shared" si="15"/>
        <v>1</v>
      </c>
      <c r="AB30" s="537">
        <f t="shared" si="16"/>
        <v>1</v>
      </c>
      <c r="AC30" s="537">
        <f t="shared" si="17"/>
        <v>1</v>
      </c>
      <c r="AD30" s="537">
        <f t="shared" si="18"/>
        <v>0.99999999999999989</v>
      </c>
      <c r="AE30" s="537">
        <f t="shared" si="19"/>
        <v>1</v>
      </c>
      <c r="AF30" s="537">
        <f t="shared" si="20"/>
        <v>1</v>
      </c>
    </row>
    <row r="31" spans="1:32" s="139" customFormat="1" x14ac:dyDescent="0.25">
      <c r="A31" s="136">
        <v>100</v>
      </c>
      <c r="B31" s="295">
        <v>30</v>
      </c>
      <c r="C31" s="539">
        <v>0</v>
      </c>
      <c r="D31" s="539">
        <v>0</v>
      </c>
      <c r="E31" s="539">
        <v>0</v>
      </c>
      <c r="F31" s="539">
        <v>0</v>
      </c>
      <c r="G31" s="539">
        <v>0</v>
      </c>
      <c r="H31" s="539">
        <v>0</v>
      </c>
      <c r="I31" s="539">
        <v>0</v>
      </c>
      <c r="J31" s="539">
        <v>0</v>
      </c>
      <c r="K31" s="539">
        <v>0</v>
      </c>
      <c r="L31" s="539">
        <v>0</v>
      </c>
      <c r="M31" s="539">
        <v>0</v>
      </c>
      <c r="N31" s="539">
        <v>0</v>
      </c>
      <c r="O31" s="539">
        <v>0</v>
      </c>
      <c r="P31" s="538">
        <v>0</v>
      </c>
      <c r="Q31" s="538">
        <v>0</v>
      </c>
      <c r="R31" s="537">
        <f t="shared" si="6"/>
        <v>1.0000000000000002</v>
      </c>
      <c r="S31" s="537">
        <f t="shared" si="7"/>
        <v>0.99999999999999989</v>
      </c>
      <c r="T31" s="537">
        <f t="shared" si="8"/>
        <v>0.99999999999999989</v>
      </c>
      <c r="U31" s="537">
        <f t="shared" si="9"/>
        <v>0.99999999999999989</v>
      </c>
      <c r="V31" s="537">
        <f t="shared" si="10"/>
        <v>1.0000000000000002</v>
      </c>
      <c r="W31" s="537">
        <f t="shared" si="11"/>
        <v>1.0003127992230465</v>
      </c>
      <c r="X31" s="537">
        <f t="shared" si="12"/>
        <v>0.99999999999999989</v>
      </c>
      <c r="Y31" s="537">
        <f t="shared" si="13"/>
        <v>1.0000000000000002</v>
      </c>
      <c r="Z31" s="537">
        <f t="shared" si="14"/>
        <v>1</v>
      </c>
      <c r="AA31" s="537">
        <f t="shared" si="15"/>
        <v>1</v>
      </c>
      <c r="AB31" s="537">
        <f t="shared" si="16"/>
        <v>1</v>
      </c>
      <c r="AC31" s="537">
        <f t="shared" si="17"/>
        <v>1</v>
      </c>
      <c r="AD31" s="537">
        <f t="shared" si="18"/>
        <v>0.99999999999999989</v>
      </c>
      <c r="AE31" s="537">
        <f t="shared" si="19"/>
        <v>1</v>
      </c>
      <c r="AF31" s="537">
        <f t="shared" si="20"/>
        <v>1</v>
      </c>
    </row>
    <row r="32" spans="1:32" s="139" customFormat="1" x14ac:dyDescent="0.25">
      <c r="A32" s="136">
        <v>100</v>
      </c>
      <c r="B32" s="295">
        <v>31</v>
      </c>
      <c r="C32" s="539">
        <v>0</v>
      </c>
      <c r="D32" s="539">
        <v>0</v>
      </c>
      <c r="E32" s="539">
        <v>0</v>
      </c>
      <c r="F32" s="539">
        <v>0</v>
      </c>
      <c r="G32" s="539">
        <v>0</v>
      </c>
      <c r="H32" s="539">
        <v>0</v>
      </c>
      <c r="I32" s="539">
        <v>0</v>
      </c>
      <c r="J32" s="539">
        <v>0</v>
      </c>
      <c r="K32" s="539">
        <v>0</v>
      </c>
      <c r="L32" s="539">
        <v>0</v>
      </c>
      <c r="M32" s="539">
        <v>0</v>
      </c>
      <c r="N32" s="539">
        <v>0</v>
      </c>
      <c r="O32" s="539">
        <v>0</v>
      </c>
      <c r="P32" s="538">
        <v>0</v>
      </c>
      <c r="Q32" s="538">
        <v>0</v>
      </c>
      <c r="R32" s="537">
        <f t="shared" si="6"/>
        <v>1.0000000000000002</v>
      </c>
      <c r="S32" s="537">
        <f t="shared" si="7"/>
        <v>0.99999999999999989</v>
      </c>
      <c r="T32" s="537">
        <f t="shared" si="8"/>
        <v>0.99999999999999989</v>
      </c>
      <c r="U32" s="537">
        <f t="shared" si="9"/>
        <v>0.99999999999999989</v>
      </c>
      <c r="V32" s="537">
        <f t="shared" si="10"/>
        <v>1.0000000000000002</v>
      </c>
      <c r="W32" s="537">
        <f t="shared" si="11"/>
        <v>1.0003127992230465</v>
      </c>
      <c r="X32" s="537">
        <f t="shared" si="12"/>
        <v>0.99999999999999989</v>
      </c>
      <c r="Y32" s="537">
        <f t="shared" si="13"/>
        <v>1.0000000000000002</v>
      </c>
      <c r="Z32" s="537">
        <f t="shared" si="14"/>
        <v>1</v>
      </c>
      <c r="AA32" s="537">
        <f t="shared" si="15"/>
        <v>1</v>
      </c>
      <c r="AB32" s="537">
        <f t="shared" si="16"/>
        <v>1</v>
      </c>
      <c r="AC32" s="537">
        <f t="shared" si="17"/>
        <v>1</v>
      </c>
      <c r="AD32" s="537">
        <f t="shared" si="18"/>
        <v>0.99999999999999989</v>
      </c>
      <c r="AE32" s="537">
        <f t="shared" si="19"/>
        <v>1</v>
      </c>
      <c r="AF32" s="537">
        <f t="shared" si="20"/>
        <v>1</v>
      </c>
    </row>
    <row r="33" spans="1:32" s="139" customFormat="1" x14ac:dyDescent="0.25">
      <c r="A33" s="136">
        <v>100</v>
      </c>
      <c r="B33" s="295">
        <v>32</v>
      </c>
      <c r="C33" s="539">
        <v>0</v>
      </c>
      <c r="D33" s="539">
        <v>0</v>
      </c>
      <c r="E33" s="539">
        <v>0</v>
      </c>
      <c r="F33" s="539">
        <v>0</v>
      </c>
      <c r="G33" s="539">
        <v>0</v>
      </c>
      <c r="H33" s="539">
        <v>0</v>
      </c>
      <c r="I33" s="539">
        <v>0</v>
      </c>
      <c r="J33" s="539">
        <v>0</v>
      </c>
      <c r="K33" s="539">
        <v>0</v>
      </c>
      <c r="L33" s="539">
        <v>0</v>
      </c>
      <c r="M33" s="539">
        <v>0</v>
      </c>
      <c r="N33" s="539">
        <v>0</v>
      </c>
      <c r="O33" s="539">
        <v>0</v>
      </c>
      <c r="P33" s="538">
        <v>0</v>
      </c>
      <c r="Q33" s="538">
        <v>0</v>
      </c>
      <c r="R33" s="537">
        <f t="shared" si="6"/>
        <v>1.0000000000000002</v>
      </c>
      <c r="S33" s="537">
        <f t="shared" si="7"/>
        <v>0.99999999999999989</v>
      </c>
      <c r="T33" s="537">
        <f t="shared" si="8"/>
        <v>0.99999999999999989</v>
      </c>
      <c r="U33" s="537">
        <f t="shared" si="9"/>
        <v>0.99999999999999989</v>
      </c>
      <c r="V33" s="537">
        <f t="shared" si="10"/>
        <v>1.0000000000000002</v>
      </c>
      <c r="W33" s="537">
        <f t="shared" si="11"/>
        <v>1.0003127992230465</v>
      </c>
      <c r="X33" s="537">
        <f t="shared" si="12"/>
        <v>0.99999999999999989</v>
      </c>
      <c r="Y33" s="537">
        <f t="shared" si="13"/>
        <v>1.0000000000000002</v>
      </c>
      <c r="Z33" s="537">
        <f t="shared" si="14"/>
        <v>1</v>
      </c>
      <c r="AA33" s="537">
        <f t="shared" si="15"/>
        <v>1</v>
      </c>
      <c r="AB33" s="537">
        <f t="shared" si="16"/>
        <v>1</v>
      </c>
      <c r="AC33" s="537">
        <f t="shared" si="17"/>
        <v>1</v>
      </c>
      <c r="AD33" s="537">
        <f t="shared" si="18"/>
        <v>0.99999999999999989</v>
      </c>
      <c r="AE33" s="537">
        <f t="shared" si="19"/>
        <v>1</v>
      </c>
      <c r="AF33" s="537">
        <f t="shared" si="20"/>
        <v>1</v>
      </c>
    </row>
    <row r="34" spans="1:32" s="139" customFormat="1" x14ac:dyDescent="0.25">
      <c r="A34" s="136">
        <v>100</v>
      </c>
      <c r="B34" s="295">
        <v>33</v>
      </c>
      <c r="C34" s="539">
        <v>0</v>
      </c>
      <c r="D34" s="539">
        <v>0</v>
      </c>
      <c r="E34" s="539">
        <v>0</v>
      </c>
      <c r="F34" s="539">
        <v>0</v>
      </c>
      <c r="G34" s="539">
        <v>0</v>
      </c>
      <c r="H34" s="539">
        <v>0</v>
      </c>
      <c r="I34" s="539">
        <v>0</v>
      </c>
      <c r="J34" s="539">
        <v>0</v>
      </c>
      <c r="K34" s="539">
        <v>0</v>
      </c>
      <c r="L34" s="539">
        <v>0</v>
      </c>
      <c r="M34" s="539">
        <v>0</v>
      </c>
      <c r="N34" s="539">
        <v>0</v>
      </c>
      <c r="O34" s="539">
        <v>0</v>
      </c>
      <c r="P34" s="538">
        <v>0</v>
      </c>
      <c r="Q34" s="538">
        <v>0</v>
      </c>
      <c r="R34" s="537">
        <f t="shared" si="6"/>
        <v>1.0000000000000002</v>
      </c>
      <c r="S34" s="537">
        <f t="shared" si="7"/>
        <v>0.99999999999999989</v>
      </c>
      <c r="T34" s="537">
        <f t="shared" si="8"/>
        <v>0.99999999999999989</v>
      </c>
      <c r="U34" s="537">
        <f t="shared" si="9"/>
        <v>0.99999999999999989</v>
      </c>
      <c r="V34" s="537">
        <f t="shared" si="10"/>
        <v>1.0000000000000002</v>
      </c>
      <c r="W34" s="537">
        <f t="shared" si="11"/>
        <v>1.0003127992230465</v>
      </c>
      <c r="X34" s="537">
        <f t="shared" si="12"/>
        <v>0.99999999999999989</v>
      </c>
      <c r="Y34" s="537">
        <f t="shared" si="13"/>
        <v>1.0000000000000002</v>
      </c>
      <c r="Z34" s="537">
        <f t="shared" si="14"/>
        <v>1</v>
      </c>
      <c r="AA34" s="537">
        <f t="shared" si="15"/>
        <v>1</v>
      </c>
      <c r="AB34" s="537">
        <f t="shared" si="16"/>
        <v>1</v>
      </c>
      <c r="AC34" s="537">
        <f t="shared" si="17"/>
        <v>1</v>
      </c>
      <c r="AD34" s="537">
        <f t="shared" si="18"/>
        <v>0.99999999999999989</v>
      </c>
      <c r="AE34" s="537">
        <f t="shared" si="19"/>
        <v>1</v>
      </c>
      <c r="AF34" s="537">
        <f t="shared" si="20"/>
        <v>1</v>
      </c>
    </row>
    <row r="35" spans="1:32" s="139" customFormat="1" x14ac:dyDescent="0.25">
      <c r="A35" s="136">
        <v>100</v>
      </c>
      <c r="B35" s="295">
        <v>34</v>
      </c>
      <c r="C35" s="539">
        <v>0</v>
      </c>
      <c r="D35" s="539">
        <v>0</v>
      </c>
      <c r="E35" s="539">
        <v>0</v>
      </c>
      <c r="F35" s="539">
        <v>0</v>
      </c>
      <c r="G35" s="539">
        <v>0</v>
      </c>
      <c r="H35" s="539">
        <v>0</v>
      </c>
      <c r="I35" s="539">
        <v>0</v>
      </c>
      <c r="J35" s="539">
        <v>0</v>
      </c>
      <c r="K35" s="539">
        <v>0</v>
      </c>
      <c r="L35" s="539">
        <v>0</v>
      </c>
      <c r="M35" s="539">
        <v>0</v>
      </c>
      <c r="N35" s="539">
        <v>0</v>
      </c>
      <c r="O35" s="539">
        <v>0</v>
      </c>
      <c r="P35" s="538">
        <v>0</v>
      </c>
      <c r="Q35" s="538">
        <v>0</v>
      </c>
      <c r="R35" s="537">
        <f t="shared" si="6"/>
        <v>1.0000000000000002</v>
      </c>
      <c r="S35" s="537">
        <f t="shared" si="7"/>
        <v>0.99999999999999989</v>
      </c>
      <c r="T35" s="537">
        <f t="shared" si="8"/>
        <v>0.99999999999999989</v>
      </c>
      <c r="U35" s="537">
        <f t="shared" si="9"/>
        <v>0.99999999999999989</v>
      </c>
      <c r="V35" s="537">
        <f t="shared" si="10"/>
        <v>1.0000000000000002</v>
      </c>
      <c r="W35" s="537">
        <f t="shared" si="11"/>
        <v>1.0003127992230465</v>
      </c>
      <c r="X35" s="537">
        <f t="shared" si="12"/>
        <v>0.99999999999999989</v>
      </c>
      <c r="Y35" s="537">
        <f t="shared" si="13"/>
        <v>1.0000000000000002</v>
      </c>
      <c r="Z35" s="537">
        <f t="shared" si="14"/>
        <v>1</v>
      </c>
      <c r="AA35" s="537">
        <f t="shared" si="15"/>
        <v>1</v>
      </c>
      <c r="AB35" s="537">
        <f t="shared" si="16"/>
        <v>1</v>
      </c>
      <c r="AC35" s="537">
        <f t="shared" si="17"/>
        <v>1</v>
      </c>
      <c r="AD35" s="537">
        <f t="shared" si="18"/>
        <v>0.99999999999999989</v>
      </c>
      <c r="AE35" s="537">
        <f t="shared" si="19"/>
        <v>1</v>
      </c>
      <c r="AF35" s="537">
        <f t="shared" si="20"/>
        <v>1</v>
      </c>
    </row>
    <row r="36" spans="1:32" s="139" customFormat="1" x14ac:dyDescent="0.25">
      <c r="A36" s="136">
        <v>100</v>
      </c>
      <c r="B36" s="295">
        <v>35</v>
      </c>
      <c r="C36" s="539">
        <v>0</v>
      </c>
      <c r="D36" s="539">
        <v>0</v>
      </c>
      <c r="E36" s="539">
        <v>0</v>
      </c>
      <c r="F36" s="539">
        <v>0</v>
      </c>
      <c r="G36" s="539">
        <v>0</v>
      </c>
      <c r="H36" s="539">
        <v>0</v>
      </c>
      <c r="I36" s="539">
        <v>0</v>
      </c>
      <c r="J36" s="539">
        <v>0</v>
      </c>
      <c r="K36" s="539">
        <v>0</v>
      </c>
      <c r="L36" s="539">
        <v>0</v>
      </c>
      <c r="M36" s="539">
        <v>0</v>
      </c>
      <c r="N36" s="539">
        <v>0</v>
      </c>
      <c r="O36" s="539">
        <v>0</v>
      </c>
      <c r="P36" s="538">
        <v>0</v>
      </c>
      <c r="Q36" s="538">
        <v>0</v>
      </c>
      <c r="R36" s="537">
        <f t="shared" si="6"/>
        <v>1.0000000000000002</v>
      </c>
      <c r="S36" s="537">
        <f t="shared" si="7"/>
        <v>0.99999999999999989</v>
      </c>
      <c r="T36" s="537">
        <f t="shared" si="8"/>
        <v>0.99999999999999989</v>
      </c>
      <c r="U36" s="537">
        <f t="shared" si="9"/>
        <v>0.99999999999999989</v>
      </c>
      <c r="V36" s="537">
        <f t="shared" si="10"/>
        <v>1.0000000000000002</v>
      </c>
      <c r="W36" s="537">
        <f t="shared" si="11"/>
        <v>1.0003127992230465</v>
      </c>
      <c r="X36" s="537">
        <f t="shared" si="12"/>
        <v>0.99999999999999989</v>
      </c>
      <c r="Y36" s="537">
        <f t="shared" si="13"/>
        <v>1.0000000000000002</v>
      </c>
      <c r="Z36" s="537">
        <f t="shared" si="14"/>
        <v>1</v>
      </c>
      <c r="AA36" s="537">
        <f t="shared" si="15"/>
        <v>1</v>
      </c>
      <c r="AB36" s="537">
        <f t="shared" si="16"/>
        <v>1</v>
      </c>
      <c r="AC36" s="537">
        <f t="shared" si="17"/>
        <v>1</v>
      </c>
      <c r="AD36" s="537">
        <f t="shared" si="18"/>
        <v>0.99999999999999989</v>
      </c>
      <c r="AE36" s="537">
        <f t="shared" si="19"/>
        <v>1</v>
      </c>
      <c r="AF36" s="537">
        <f t="shared" si="20"/>
        <v>1</v>
      </c>
    </row>
    <row r="37" spans="1:32" s="139" customFormat="1" x14ac:dyDescent="0.25">
      <c r="A37" s="136">
        <v>100</v>
      </c>
      <c r="B37" s="295">
        <v>36</v>
      </c>
      <c r="C37" s="539">
        <v>0</v>
      </c>
      <c r="D37" s="539">
        <v>0</v>
      </c>
      <c r="E37" s="539">
        <v>0</v>
      </c>
      <c r="F37" s="539">
        <v>0</v>
      </c>
      <c r="G37" s="539">
        <v>0</v>
      </c>
      <c r="H37" s="539">
        <v>0</v>
      </c>
      <c r="I37" s="539">
        <v>0</v>
      </c>
      <c r="J37" s="539">
        <v>0</v>
      </c>
      <c r="K37" s="539">
        <v>0</v>
      </c>
      <c r="L37" s="539">
        <v>0</v>
      </c>
      <c r="M37" s="539">
        <v>0</v>
      </c>
      <c r="N37" s="539">
        <v>0</v>
      </c>
      <c r="O37" s="539">
        <v>0</v>
      </c>
      <c r="P37" s="538">
        <v>0</v>
      </c>
      <c r="Q37" s="538">
        <v>0</v>
      </c>
      <c r="R37" s="537">
        <f t="shared" si="6"/>
        <v>1.0000000000000002</v>
      </c>
      <c r="S37" s="537">
        <f t="shared" si="7"/>
        <v>0.99999999999999989</v>
      </c>
      <c r="T37" s="537">
        <f t="shared" si="8"/>
        <v>0.99999999999999989</v>
      </c>
      <c r="U37" s="537">
        <f t="shared" si="9"/>
        <v>0.99999999999999989</v>
      </c>
      <c r="V37" s="537">
        <f t="shared" si="10"/>
        <v>1.0000000000000002</v>
      </c>
      <c r="W37" s="537">
        <f t="shared" si="11"/>
        <v>1.0003127992230465</v>
      </c>
      <c r="X37" s="537">
        <f t="shared" si="12"/>
        <v>0.99999999999999989</v>
      </c>
      <c r="Y37" s="537">
        <f t="shared" si="13"/>
        <v>1.0000000000000002</v>
      </c>
      <c r="Z37" s="537">
        <f t="shared" si="14"/>
        <v>1</v>
      </c>
      <c r="AA37" s="537">
        <f t="shared" si="15"/>
        <v>1</v>
      </c>
      <c r="AB37" s="537">
        <f t="shared" si="16"/>
        <v>1</v>
      </c>
      <c r="AC37" s="537">
        <f t="shared" si="17"/>
        <v>1</v>
      </c>
      <c r="AD37" s="537">
        <f t="shared" si="18"/>
        <v>0.99999999999999989</v>
      </c>
      <c r="AE37" s="537">
        <f t="shared" si="19"/>
        <v>1</v>
      </c>
      <c r="AF37" s="537">
        <f t="shared" si="20"/>
        <v>1</v>
      </c>
    </row>
    <row r="38" spans="1:32" s="139" customFormat="1" x14ac:dyDescent="0.25">
      <c r="A38" s="136">
        <v>100</v>
      </c>
      <c r="B38" s="295">
        <v>37</v>
      </c>
      <c r="C38" s="539">
        <v>0</v>
      </c>
      <c r="D38" s="539">
        <v>0</v>
      </c>
      <c r="E38" s="539">
        <v>0</v>
      </c>
      <c r="F38" s="539">
        <v>0</v>
      </c>
      <c r="G38" s="539">
        <v>0</v>
      </c>
      <c r="H38" s="539">
        <v>0</v>
      </c>
      <c r="I38" s="539">
        <v>0</v>
      </c>
      <c r="J38" s="539">
        <v>0</v>
      </c>
      <c r="K38" s="539">
        <v>0</v>
      </c>
      <c r="L38" s="539">
        <v>0</v>
      </c>
      <c r="M38" s="539">
        <v>0</v>
      </c>
      <c r="N38" s="539">
        <v>0</v>
      </c>
      <c r="O38" s="539">
        <v>0</v>
      </c>
      <c r="P38" s="538">
        <v>0</v>
      </c>
      <c r="Q38" s="538">
        <v>0</v>
      </c>
      <c r="R38" s="537">
        <f t="shared" si="6"/>
        <v>1.0000000000000002</v>
      </c>
      <c r="S38" s="537">
        <f t="shared" si="7"/>
        <v>0.99999999999999989</v>
      </c>
      <c r="T38" s="537">
        <f t="shared" si="8"/>
        <v>0.99999999999999989</v>
      </c>
      <c r="U38" s="537">
        <f t="shared" si="9"/>
        <v>0.99999999999999989</v>
      </c>
      <c r="V38" s="537">
        <f t="shared" si="10"/>
        <v>1.0000000000000002</v>
      </c>
      <c r="W38" s="537">
        <f t="shared" si="11"/>
        <v>1.0003127992230465</v>
      </c>
      <c r="X38" s="537">
        <f t="shared" si="12"/>
        <v>0.99999999999999989</v>
      </c>
      <c r="Y38" s="537">
        <f t="shared" si="13"/>
        <v>1.0000000000000002</v>
      </c>
      <c r="Z38" s="537">
        <f t="shared" si="14"/>
        <v>1</v>
      </c>
      <c r="AA38" s="537">
        <f t="shared" si="15"/>
        <v>1</v>
      </c>
      <c r="AB38" s="537">
        <f t="shared" si="16"/>
        <v>1</v>
      </c>
      <c r="AC38" s="537">
        <f t="shared" si="17"/>
        <v>1</v>
      </c>
      <c r="AD38" s="537">
        <f t="shared" si="18"/>
        <v>0.99999999999999989</v>
      </c>
      <c r="AE38" s="537">
        <f t="shared" si="19"/>
        <v>1</v>
      </c>
      <c r="AF38" s="537">
        <f t="shared" si="20"/>
        <v>1</v>
      </c>
    </row>
    <row r="39" spans="1:32" s="139" customFormat="1" x14ac:dyDescent="0.25">
      <c r="A39" s="136">
        <v>100</v>
      </c>
      <c r="B39" s="295">
        <v>38</v>
      </c>
      <c r="C39" s="539">
        <v>0</v>
      </c>
      <c r="D39" s="539">
        <v>0</v>
      </c>
      <c r="E39" s="539">
        <v>0</v>
      </c>
      <c r="F39" s="539">
        <v>0</v>
      </c>
      <c r="G39" s="539">
        <v>0</v>
      </c>
      <c r="H39" s="539">
        <v>0</v>
      </c>
      <c r="I39" s="539">
        <v>0</v>
      </c>
      <c r="J39" s="539">
        <v>0</v>
      </c>
      <c r="K39" s="539">
        <v>0</v>
      </c>
      <c r="L39" s="539">
        <v>0</v>
      </c>
      <c r="M39" s="539">
        <v>0</v>
      </c>
      <c r="N39" s="539">
        <v>0</v>
      </c>
      <c r="O39" s="539">
        <v>0</v>
      </c>
      <c r="P39" s="538">
        <v>0</v>
      </c>
      <c r="Q39" s="538">
        <v>0</v>
      </c>
      <c r="R39" s="537">
        <f t="shared" si="6"/>
        <v>1.0000000000000002</v>
      </c>
      <c r="S39" s="537">
        <f t="shared" si="7"/>
        <v>0.99999999999999989</v>
      </c>
      <c r="T39" s="537">
        <f t="shared" si="8"/>
        <v>0.99999999999999989</v>
      </c>
      <c r="U39" s="537">
        <f t="shared" si="9"/>
        <v>0.99999999999999989</v>
      </c>
      <c r="V39" s="537">
        <f t="shared" si="10"/>
        <v>1.0000000000000002</v>
      </c>
      <c r="W39" s="537">
        <f t="shared" si="11"/>
        <v>1.0003127992230465</v>
      </c>
      <c r="X39" s="537">
        <f t="shared" si="12"/>
        <v>0.99999999999999989</v>
      </c>
      <c r="Y39" s="537">
        <f t="shared" si="13"/>
        <v>1.0000000000000002</v>
      </c>
      <c r="Z39" s="537">
        <f t="shared" si="14"/>
        <v>1</v>
      </c>
      <c r="AA39" s="537">
        <f t="shared" si="15"/>
        <v>1</v>
      </c>
      <c r="AB39" s="537">
        <f t="shared" si="16"/>
        <v>1</v>
      </c>
      <c r="AC39" s="537">
        <f t="shared" si="17"/>
        <v>1</v>
      </c>
      <c r="AD39" s="537">
        <f t="shared" si="18"/>
        <v>0.99999999999999989</v>
      </c>
      <c r="AE39" s="537">
        <f t="shared" si="19"/>
        <v>1</v>
      </c>
      <c r="AF39" s="537">
        <f t="shared" si="20"/>
        <v>1</v>
      </c>
    </row>
    <row r="40" spans="1:32" s="139" customFormat="1" x14ac:dyDescent="0.25">
      <c r="A40" s="136">
        <v>100</v>
      </c>
      <c r="B40" s="295">
        <v>39</v>
      </c>
      <c r="C40" s="539">
        <v>0</v>
      </c>
      <c r="D40" s="539">
        <v>0</v>
      </c>
      <c r="E40" s="539">
        <v>0</v>
      </c>
      <c r="F40" s="539">
        <v>0</v>
      </c>
      <c r="G40" s="539">
        <v>0</v>
      </c>
      <c r="H40" s="539">
        <v>0</v>
      </c>
      <c r="I40" s="539">
        <v>0</v>
      </c>
      <c r="J40" s="539">
        <v>0</v>
      </c>
      <c r="K40" s="539">
        <v>0</v>
      </c>
      <c r="L40" s="539">
        <v>0</v>
      </c>
      <c r="M40" s="539">
        <v>0</v>
      </c>
      <c r="N40" s="539">
        <v>0</v>
      </c>
      <c r="O40" s="539">
        <v>0</v>
      </c>
      <c r="P40" s="538">
        <v>0</v>
      </c>
      <c r="Q40" s="538">
        <v>0</v>
      </c>
      <c r="R40" s="537">
        <f t="shared" si="6"/>
        <v>1.0000000000000002</v>
      </c>
      <c r="S40" s="537">
        <f t="shared" si="7"/>
        <v>0.99999999999999989</v>
      </c>
      <c r="T40" s="537">
        <f t="shared" si="8"/>
        <v>0.99999999999999989</v>
      </c>
      <c r="U40" s="537">
        <f t="shared" si="9"/>
        <v>0.99999999999999989</v>
      </c>
      <c r="V40" s="537">
        <f t="shared" si="10"/>
        <v>1.0000000000000002</v>
      </c>
      <c r="W40" s="537">
        <f t="shared" si="11"/>
        <v>1.0003127992230465</v>
      </c>
      <c r="X40" s="537">
        <f t="shared" si="12"/>
        <v>0.99999999999999989</v>
      </c>
      <c r="Y40" s="537">
        <f t="shared" si="13"/>
        <v>1.0000000000000002</v>
      </c>
      <c r="Z40" s="537">
        <f t="shared" si="14"/>
        <v>1</v>
      </c>
      <c r="AA40" s="537">
        <f t="shared" si="15"/>
        <v>1</v>
      </c>
      <c r="AB40" s="537">
        <f t="shared" si="16"/>
        <v>1</v>
      </c>
      <c r="AC40" s="537">
        <f t="shared" si="17"/>
        <v>1</v>
      </c>
      <c r="AD40" s="537">
        <f t="shared" si="18"/>
        <v>0.99999999999999989</v>
      </c>
      <c r="AE40" s="537">
        <f t="shared" si="19"/>
        <v>1</v>
      </c>
      <c r="AF40" s="537">
        <f t="shared" si="20"/>
        <v>1</v>
      </c>
    </row>
    <row r="41" spans="1:32" s="139" customFormat="1" x14ac:dyDescent="0.25">
      <c r="A41" s="136">
        <v>100</v>
      </c>
      <c r="B41" s="295">
        <v>40</v>
      </c>
      <c r="C41" s="539">
        <v>0</v>
      </c>
      <c r="D41" s="539">
        <v>0</v>
      </c>
      <c r="E41" s="539">
        <v>0</v>
      </c>
      <c r="F41" s="539">
        <v>0</v>
      </c>
      <c r="G41" s="539">
        <v>0</v>
      </c>
      <c r="H41" s="539">
        <v>0</v>
      </c>
      <c r="I41" s="539">
        <v>0</v>
      </c>
      <c r="J41" s="539">
        <v>0</v>
      </c>
      <c r="K41" s="539">
        <v>0</v>
      </c>
      <c r="L41" s="539">
        <v>0</v>
      </c>
      <c r="M41" s="539">
        <v>0</v>
      </c>
      <c r="N41" s="539">
        <v>0</v>
      </c>
      <c r="O41" s="539">
        <v>0</v>
      </c>
      <c r="P41" s="538">
        <v>0</v>
      </c>
      <c r="Q41" s="538">
        <v>0</v>
      </c>
      <c r="R41" s="537">
        <f t="shared" si="6"/>
        <v>1.0000000000000002</v>
      </c>
      <c r="S41" s="537">
        <f t="shared" si="7"/>
        <v>0.99999999999999989</v>
      </c>
      <c r="T41" s="537">
        <f t="shared" si="8"/>
        <v>0.99999999999999989</v>
      </c>
      <c r="U41" s="537">
        <f t="shared" si="9"/>
        <v>0.99999999999999989</v>
      </c>
      <c r="V41" s="537">
        <f t="shared" si="10"/>
        <v>1.0000000000000002</v>
      </c>
      <c r="W41" s="537">
        <f t="shared" si="11"/>
        <v>1.0003127992230465</v>
      </c>
      <c r="X41" s="537">
        <f t="shared" si="12"/>
        <v>0.99999999999999989</v>
      </c>
      <c r="Y41" s="537">
        <f t="shared" si="13"/>
        <v>1.0000000000000002</v>
      </c>
      <c r="Z41" s="537">
        <f t="shared" si="14"/>
        <v>1</v>
      </c>
      <c r="AA41" s="537">
        <f t="shared" si="15"/>
        <v>1</v>
      </c>
      <c r="AB41" s="537">
        <f t="shared" si="16"/>
        <v>1</v>
      </c>
      <c r="AC41" s="537">
        <f t="shared" si="17"/>
        <v>1</v>
      </c>
      <c r="AD41" s="537">
        <f t="shared" si="18"/>
        <v>0.99999999999999989</v>
      </c>
      <c r="AE41" s="537">
        <f t="shared" si="19"/>
        <v>1</v>
      </c>
      <c r="AF41" s="537">
        <f t="shared" si="20"/>
        <v>1</v>
      </c>
    </row>
    <row r="42" spans="1:32" s="139" customFormat="1" x14ac:dyDescent="0.25">
      <c r="A42" s="136">
        <v>100</v>
      </c>
      <c r="B42" s="295">
        <v>41</v>
      </c>
      <c r="C42" s="539">
        <v>0</v>
      </c>
      <c r="D42" s="539">
        <v>0</v>
      </c>
      <c r="E42" s="539">
        <v>0</v>
      </c>
      <c r="F42" s="539">
        <v>0</v>
      </c>
      <c r="G42" s="539">
        <v>0</v>
      </c>
      <c r="H42" s="539">
        <v>0</v>
      </c>
      <c r="I42" s="539">
        <v>0</v>
      </c>
      <c r="J42" s="539">
        <v>0</v>
      </c>
      <c r="K42" s="539">
        <v>0</v>
      </c>
      <c r="L42" s="539">
        <v>0</v>
      </c>
      <c r="M42" s="539">
        <v>0</v>
      </c>
      <c r="N42" s="539">
        <v>0</v>
      </c>
      <c r="O42" s="539">
        <v>0</v>
      </c>
      <c r="P42" s="538">
        <v>0</v>
      </c>
      <c r="Q42" s="538">
        <v>0</v>
      </c>
      <c r="R42" s="537">
        <f t="shared" si="6"/>
        <v>1.0000000000000002</v>
      </c>
      <c r="S42" s="537">
        <f t="shared" si="7"/>
        <v>0.99999999999999989</v>
      </c>
      <c r="T42" s="537">
        <f t="shared" si="8"/>
        <v>0.99999999999999989</v>
      </c>
      <c r="U42" s="537">
        <f t="shared" si="9"/>
        <v>0.99999999999999989</v>
      </c>
      <c r="V42" s="537">
        <f t="shared" si="10"/>
        <v>1.0000000000000002</v>
      </c>
      <c r="W42" s="537">
        <f t="shared" si="11"/>
        <v>1.0003127992230465</v>
      </c>
      <c r="X42" s="537">
        <f t="shared" si="12"/>
        <v>0.99999999999999989</v>
      </c>
      <c r="Y42" s="537">
        <f t="shared" si="13"/>
        <v>1.0000000000000002</v>
      </c>
      <c r="Z42" s="537">
        <f t="shared" si="14"/>
        <v>1</v>
      </c>
      <c r="AA42" s="537">
        <f t="shared" si="15"/>
        <v>1</v>
      </c>
      <c r="AB42" s="537">
        <f t="shared" si="16"/>
        <v>1</v>
      </c>
      <c r="AC42" s="537">
        <f t="shared" si="17"/>
        <v>1</v>
      </c>
      <c r="AD42" s="537">
        <f t="shared" si="18"/>
        <v>0.99999999999999989</v>
      </c>
      <c r="AE42" s="537">
        <f t="shared" si="19"/>
        <v>1</v>
      </c>
      <c r="AF42" s="537">
        <f t="shared" si="20"/>
        <v>1</v>
      </c>
    </row>
    <row r="43" spans="1:32" s="139" customFormat="1" x14ac:dyDescent="0.25">
      <c r="A43" s="136">
        <v>100</v>
      </c>
      <c r="B43" s="295">
        <v>42</v>
      </c>
      <c r="C43" s="539">
        <v>0</v>
      </c>
      <c r="D43" s="539">
        <v>0</v>
      </c>
      <c r="E43" s="539">
        <v>0</v>
      </c>
      <c r="F43" s="539">
        <v>0</v>
      </c>
      <c r="G43" s="539">
        <v>0</v>
      </c>
      <c r="H43" s="539">
        <v>0</v>
      </c>
      <c r="I43" s="539">
        <v>0</v>
      </c>
      <c r="J43" s="539">
        <v>0</v>
      </c>
      <c r="K43" s="539">
        <v>0</v>
      </c>
      <c r="L43" s="539">
        <v>0</v>
      </c>
      <c r="M43" s="539">
        <v>0</v>
      </c>
      <c r="N43" s="539">
        <v>0</v>
      </c>
      <c r="O43" s="539">
        <v>0</v>
      </c>
      <c r="P43" s="538">
        <v>0</v>
      </c>
      <c r="Q43" s="538">
        <v>0</v>
      </c>
      <c r="R43" s="537">
        <f t="shared" si="6"/>
        <v>1.0000000000000002</v>
      </c>
      <c r="S43" s="537">
        <f t="shared" si="7"/>
        <v>0.99999999999999989</v>
      </c>
      <c r="T43" s="537">
        <f t="shared" si="8"/>
        <v>0.99999999999999989</v>
      </c>
      <c r="U43" s="537">
        <f t="shared" si="9"/>
        <v>0.99999999999999989</v>
      </c>
      <c r="V43" s="537">
        <f t="shared" si="10"/>
        <v>1.0000000000000002</v>
      </c>
      <c r="W43" s="537">
        <f t="shared" si="11"/>
        <v>1.0003127992230465</v>
      </c>
      <c r="X43" s="537">
        <f t="shared" si="12"/>
        <v>0.99999999999999989</v>
      </c>
      <c r="Y43" s="537">
        <f t="shared" si="13"/>
        <v>1.0000000000000002</v>
      </c>
      <c r="Z43" s="537">
        <f t="shared" si="14"/>
        <v>1</v>
      </c>
      <c r="AA43" s="537">
        <f t="shared" si="15"/>
        <v>1</v>
      </c>
      <c r="AB43" s="537">
        <f t="shared" si="16"/>
        <v>1</v>
      </c>
      <c r="AC43" s="537">
        <f t="shared" si="17"/>
        <v>1</v>
      </c>
      <c r="AD43" s="537">
        <f t="shared" si="18"/>
        <v>0.99999999999999989</v>
      </c>
      <c r="AE43" s="537">
        <f t="shared" si="19"/>
        <v>1</v>
      </c>
      <c r="AF43" s="537">
        <f t="shared" si="20"/>
        <v>1</v>
      </c>
    </row>
    <row r="44" spans="1:32" s="139" customFormat="1" x14ac:dyDescent="0.25">
      <c r="A44" s="136">
        <v>100</v>
      </c>
      <c r="B44" s="295">
        <v>43</v>
      </c>
      <c r="C44" s="539">
        <v>0</v>
      </c>
      <c r="D44" s="539">
        <v>0</v>
      </c>
      <c r="E44" s="539">
        <v>0</v>
      </c>
      <c r="F44" s="539">
        <v>0</v>
      </c>
      <c r="G44" s="539">
        <v>0</v>
      </c>
      <c r="H44" s="539">
        <v>0</v>
      </c>
      <c r="I44" s="539">
        <v>0</v>
      </c>
      <c r="J44" s="539">
        <v>0</v>
      </c>
      <c r="K44" s="539">
        <v>0</v>
      </c>
      <c r="L44" s="539">
        <v>0</v>
      </c>
      <c r="M44" s="539">
        <v>0</v>
      </c>
      <c r="N44" s="539">
        <v>0</v>
      </c>
      <c r="O44" s="539">
        <v>0</v>
      </c>
      <c r="P44" s="538">
        <v>0</v>
      </c>
      <c r="Q44" s="538">
        <v>0</v>
      </c>
      <c r="R44" s="537">
        <f t="shared" si="6"/>
        <v>1.0000000000000002</v>
      </c>
      <c r="S44" s="537">
        <f t="shared" si="7"/>
        <v>0.99999999999999989</v>
      </c>
      <c r="T44" s="537">
        <f t="shared" si="8"/>
        <v>0.99999999999999989</v>
      </c>
      <c r="U44" s="537">
        <f t="shared" si="9"/>
        <v>0.99999999999999989</v>
      </c>
      <c r="V44" s="537">
        <f t="shared" si="10"/>
        <v>1.0000000000000002</v>
      </c>
      <c r="W44" s="537">
        <f t="shared" si="11"/>
        <v>1.0003127992230465</v>
      </c>
      <c r="X44" s="537">
        <f t="shared" si="12"/>
        <v>0.99999999999999989</v>
      </c>
      <c r="Y44" s="537">
        <f t="shared" si="13"/>
        <v>1.0000000000000002</v>
      </c>
      <c r="Z44" s="537">
        <f t="shared" si="14"/>
        <v>1</v>
      </c>
      <c r="AA44" s="537">
        <f t="shared" si="15"/>
        <v>1</v>
      </c>
      <c r="AB44" s="537">
        <f t="shared" si="16"/>
        <v>1</v>
      </c>
      <c r="AC44" s="537">
        <f t="shared" si="17"/>
        <v>1</v>
      </c>
      <c r="AD44" s="537">
        <f t="shared" si="18"/>
        <v>0.99999999999999989</v>
      </c>
      <c r="AE44" s="537">
        <f t="shared" si="19"/>
        <v>1</v>
      </c>
      <c r="AF44" s="537">
        <f t="shared" si="20"/>
        <v>1</v>
      </c>
    </row>
    <row r="45" spans="1:32" s="139" customFormat="1" x14ac:dyDescent="0.25">
      <c r="A45" s="136">
        <v>100</v>
      </c>
      <c r="B45" s="295">
        <v>44</v>
      </c>
      <c r="C45" s="539">
        <v>0</v>
      </c>
      <c r="D45" s="539">
        <v>0</v>
      </c>
      <c r="E45" s="539">
        <v>0</v>
      </c>
      <c r="F45" s="539">
        <v>0</v>
      </c>
      <c r="G45" s="539">
        <v>0</v>
      </c>
      <c r="H45" s="539">
        <v>0</v>
      </c>
      <c r="I45" s="539">
        <v>0</v>
      </c>
      <c r="J45" s="539">
        <v>0</v>
      </c>
      <c r="K45" s="539">
        <v>0</v>
      </c>
      <c r="L45" s="539">
        <v>0</v>
      </c>
      <c r="M45" s="539">
        <v>0</v>
      </c>
      <c r="N45" s="539">
        <v>0</v>
      </c>
      <c r="O45" s="539">
        <v>0</v>
      </c>
      <c r="P45" s="538">
        <v>0</v>
      </c>
      <c r="Q45" s="538">
        <v>0</v>
      </c>
      <c r="R45" s="537">
        <f t="shared" si="6"/>
        <v>1.0000000000000002</v>
      </c>
      <c r="S45" s="537">
        <f t="shared" si="7"/>
        <v>0.99999999999999989</v>
      </c>
      <c r="T45" s="537">
        <f t="shared" si="8"/>
        <v>0.99999999999999989</v>
      </c>
      <c r="U45" s="537">
        <f t="shared" si="9"/>
        <v>0.99999999999999989</v>
      </c>
      <c r="V45" s="537">
        <f t="shared" si="10"/>
        <v>1.0000000000000002</v>
      </c>
      <c r="W45" s="537">
        <f t="shared" si="11"/>
        <v>1.0003127992230465</v>
      </c>
      <c r="X45" s="537">
        <f t="shared" si="12"/>
        <v>0.99999999999999989</v>
      </c>
      <c r="Y45" s="537">
        <f t="shared" si="13"/>
        <v>1.0000000000000002</v>
      </c>
      <c r="Z45" s="537">
        <f t="shared" si="14"/>
        <v>1</v>
      </c>
      <c r="AA45" s="537">
        <f t="shared" si="15"/>
        <v>1</v>
      </c>
      <c r="AB45" s="537">
        <f t="shared" si="16"/>
        <v>1</v>
      </c>
      <c r="AC45" s="537">
        <f t="shared" si="17"/>
        <v>1</v>
      </c>
      <c r="AD45" s="537">
        <f t="shared" si="18"/>
        <v>0.99999999999999989</v>
      </c>
      <c r="AE45" s="537">
        <f t="shared" si="19"/>
        <v>1</v>
      </c>
      <c r="AF45" s="537">
        <f t="shared" si="20"/>
        <v>1</v>
      </c>
    </row>
    <row r="46" spans="1:32" s="139" customFormat="1" x14ac:dyDescent="0.25">
      <c r="A46" s="136">
        <v>100</v>
      </c>
      <c r="B46" s="295">
        <v>45</v>
      </c>
      <c r="C46" s="539">
        <v>0</v>
      </c>
      <c r="D46" s="539">
        <v>0</v>
      </c>
      <c r="E46" s="539">
        <v>0</v>
      </c>
      <c r="F46" s="539">
        <v>0</v>
      </c>
      <c r="G46" s="539">
        <v>0</v>
      </c>
      <c r="H46" s="539">
        <v>0</v>
      </c>
      <c r="I46" s="539">
        <v>0</v>
      </c>
      <c r="J46" s="539">
        <v>0</v>
      </c>
      <c r="K46" s="539">
        <v>0</v>
      </c>
      <c r="L46" s="539">
        <v>0</v>
      </c>
      <c r="M46" s="539">
        <v>0</v>
      </c>
      <c r="N46" s="539">
        <v>0</v>
      </c>
      <c r="O46" s="539">
        <v>0</v>
      </c>
      <c r="P46" s="538">
        <v>0</v>
      </c>
      <c r="Q46" s="538">
        <v>0</v>
      </c>
      <c r="R46" s="537">
        <f t="shared" si="6"/>
        <v>1.0000000000000002</v>
      </c>
      <c r="S46" s="537">
        <f t="shared" si="7"/>
        <v>0.99999999999999989</v>
      </c>
      <c r="T46" s="537">
        <f t="shared" si="8"/>
        <v>0.99999999999999989</v>
      </c>
      <c r="U46" s="537">
        <f t="shared" si="9"/>
        <v>0.99999999999999989</v>
      </c>
      <c r="V46" s="537">
        <f t="shared" si="10"/>
        <v>1.0000000000000002</v>
      </c>
      <c r="W46" s="537">
        <f t="shared" si="11"/>
        <v>1.0003127992230465</v>
      </c>
      <c r="X46" s="537">
        <f t="shared" si="12"/>
        <v>0.99999999999999989</v>
      </c>
      <c r="Y46" s="537">
        <f t="shared" si="13"/>
        <v>1.0000000000000002</v>
      </c>
      <c r="Z46" s="537">
        <f t="shared" si="14"/>
        <v>1</v>
      </c>
      <c r="AA46" s="537">
        <f t="shared" si="15"/>
        <v>1</v>
      </c>
      <c r="AB46" s="537">
        <f t="shared" si="16"/>
        <v>1</v>
      </c>
      <c r="AC46" s="537">
        <f t="shared" si="17"/>
        <v>1</v>
      </c>
      <c r="AD46" s="537">
        <f t="shared" si="18"/>
        <v>0.99999999999999989</v>
      </c>
      <c r="AE46" s="537">
        <f t="shared" si="19"/>
        <v>1</v>
      </c>
      <c r="AF46" s="537">
        <f t="shared" si="20"/>
        <v>1</v>
      </c>
    </row>
    <row r="47" spans="1:32" s="139" customFormat="1" x14ac:dyDescent="0.25">
      <c r="A47" s="136">
        <v>100</v>
      </c>
      <c r="B47" s="295">
        <v>46</v>
      </c>
      <c r="C47" s="539">
        <v>0</v>
      </c>
      <c r="D47" s="539">
        <v>0</v>
      </c>
      <c r="E47" s="539">
        <v>0</v>
      </c>
      <c r="F47" s="539">
        <v>0</v>
      </c>
      <c r="G47" s="539">
        <v>0</v>
      </c>
      <c r="H47" s="539">
        <v>0</v>
      </c>
      <c r="I47" s="539">
        <v>0</v>
      </c>
      <c r="J47" s="539">
        <v>0</v>
      </c>
      <c r="K47" s="539">
        <v>0</v>
      </c>
      <c r="L47" s="539">
        <v>0</v>
      </c>
      <c r="M47" s="539">
        <v>0</v>
      </c>
      <c r="N47" s="539">
        <v>0</v>
      </c>
      <c r="O47" s="539">
        <v>0</v>
      </c>
      <c r="P47" s="538">
        <v>0</v>
      </c>
      <c r="Q47" s="538">
        <v>0</v>
      </c>
      <c r="R47" s="537">
        <f t="shared" si="6"/>
        <v>1.0000000000000002</v>
      </c>
      <c r="S47" s="537">
        <f t="shared" si="7"/>
        <v>0.99999999999999989</v>
      </c>
      <c r="T47" s="537">
        <f t="shared" si="8"/>
        <v>0.99999999999999989</v>
      </c>
      <c r="U47" s="537">
        <f t="shared" si="9"/>
        <v>0.99999999999999989</v>
      </c>
      <c r="V47" s="537">
        <f t="shared" si="10"/>
        <v>1.0000000000000002</v>
      </c>
      <c r="W47" s="537">
        <f t="shared" si="11"/>
        <v>1.0003127992230465</v>
      </c>
      <c r="X47" s="537">
        <f t="shared" si="12"/>
        <v>0.99999999999999989</v>
      </c>
      <c r="Y47" s="537">
        <f t="shared" si="13"/>
        <v>1.0000000000000002</v>
      </c>
      <c r="Z47" s="537">
        <f t="shared" si="14"/>
        <v>1</v>
      </c>
      <c r="AA47" s="537">
        <f t="shared" si="15"/>
        <v>1</v>
      </c>
      <c r="AB47" s="537">
        <f t="shared" si="16"/>
        <v>1</v>
      </c>
      <c r="AC47" s="537">
        <f t="shared" si="17"/>
        <v>1</v>
      </c>
      <c r="AD47" s="537">
        <f t="shared" si="18"/>
        <v>0.99999999999999989</v>
      </c>
      <c r="AE47" s="537">
        <f t="shared" si="19"/>
        <v>1</v>
      </c>
      <c r="AF47" s="537">
        <f t="shared" si="20"/>
        <v>1</v>
      </c>
    </row>
    <row r="48" spans="1:32" s="139" customFormat="1" x14ac:dyDescent="0.25">
      <c r="A48" s="136">
        <v>100</v>
      </c>
      <c r="B48" s="295">
        <v>47</v>
      </c>
      <c r="C48" s="539">
        <v>0</v>
      </c>
      <c r="D48" s="539">
        <v>0</v>
      </c>
      <c r="E48" s="539">
        <v>0</v>
      </c>
      <c r="F48" s="539">
        <v>0</v>
      </c>
      <c r="G48" s="539">
        <v>0</v>
      </c>
      <c r="H48" s="539">
        <v>0</v>
      </c>
      <c r="I48" s="539">
        <v>0</v>
      </c>
      <c r="J48" s="539">
        <v>0</v>
      </c>
      <c r="K48" s="539">
        <v>0</v>
      </c>
      <c r="L48" s="539">
        <v>0</v>
      </c>
      <c r="M48" s="539">
        <v>0</v>
      </c>
      <c r="N48" s="539">
        <v>0</v>
      </c>
      <c r="O48" s="539">
        <v>0</v>
      </c>
      <c r="P48" s="538">
        <v>0</v>
      </c>
      <c r="Q48" s="538">
        <v>0</v>
      </c>
      <c r="R48" s="537">
        <f t="shared" si="6"/>
        <v>1.0000000000000002</v>
      </c>
      <c r="S48" s="537">
        <f t="shared" si="7"/>
        <v>0.99999999999999989</v>
      </c>
      <c r="T48" s="537">
        <f t="shared" si="8"/>
        <v>0.99999999999999989</v>
      </c>
      <c r="U48" s="537">
        <f t="shared" si="9"/>
        <v>0.99999999999999989</v>
      </c>
      <c r="V48" s="537">
        <f t="shared" si="10"/>
        <v>1.0000000000000002</v>
      </c>
      <c r="W48" s="537">
        <f t="shared" si="11"/>
        <v>1.0003127992230465</v>
      </c>
      <c r="X48" s="537">
        <f t="shared" si="12"/>
        <v>0.99999999999999989</v>
      </c>
      <c r="Y48" s="537">
        <f t="shared" si="13"/>
        <v>1.0000000000000002</v>
      </c>
      <c r="Z48" s="537">
        <f t="shared" si="14"/>
        <v>1</v>
      </c>
      <c r="AA48" s="537">
        <f t="shared" si="15"/>
        <v>1</v>
      </c>
      <c r="AB48" s="537">
        <f t="shared" si="16"/>
        <v>1</v>
      </c>
      <c r="AC48" s="537">
        <f t="shared" si="17"/>
        <v>1</v>
      </c>
      <c r="AD48" s="537">
        <f t="shared" si="18"/>
        <v>0.99999999999999989</v>
      </c>
      <c r="AE48" s="537">
        <f t="shared" si="19"/>
        <v>1</v>
      </c>
      <c r="AF48" s="537">
        <f t="shared" si="20"/>
        <v>1</v>
      </c>
    </row>
    <row r="49" spans="1:32" s="139" customFormat="1" x14ac:dyDescent="0.25">
      <c r="A49" s="136">
        <v>100</v>
      </c>
      <c r="B49" s="295">
        <v>48</v>
      </c>
      <c r="C49" s="539">
        <v>0</v>
      </c>
      <c r="D49" s="539">
        <v>0</v>
      </c>
      <c r="E49" s="539">
        <v>0</v>
      </c>
      <c r="F49" s="539">
        <v>0</v>
      </c>
      <c r="G49" s="539">
        <v>0</v>
      </c>
      <c r="H49" s="539">
        <v>0</v>
      </c>
      <c r="I49" s="539">
        <v>0</v>
      </c>
      <c r="J49" s="539">
        <v>0</v>
      </c>
      <c r="K49" s="539">
        <v>0</v>
      </c>
      <c r="L49" s="539">
        <v>0</v>
      </c>
      <c r="M49" s="539">
        <v>0</v>
      </c>
      <c r="N49" s="539">
        <v>0</v>
      </c>
      <c r="O49" s="539">
        <v>0</v>
      </c>
      <c r="P49" s="538">
        <v>0</v>
      </c>
      <c r="Q49" s="538">
        <v>0</v>
      </c>
      <c r="R49" s="537">
        <f t="shared" si="6"/>
        <v>1.0000000000000002</v>
      </c>
      <c r="S49" s="537">
        <f t="shared" si="7"/>
        <v>0.99999999999999989</v>
      </c>
      <c r="T49" s="537">
        <f t="shared" si="8"/>
        <v>0.99999999999999989</v>
      </c>
      <c r="U49" s="537">
        <f t="shared" si="9"/>
        <v>0.99999999999999989</v>
      </c>
      <c r="V49" s="537">
        <f t="shared" si="10"/>
        <v>1.0000000000000002</v>
      </c>
      <c r="W49" s="537">
        <f t="shared" si="11"/>
        <v>1.0003127992230465</v>
      </c>
      <c r="X49" s="537">
        <f t="shared" si="12"/>
        <v>0.99999999999999989</v>
      </c>
      <c r="Y49" s="537">
        <f t="shared" si="13"/>
        <v>1.0000000000000002</v>
      </c>
      <c r="Z49" s="537">
        <f t="shared" si="14"/>
        <v>1</v>
      </c>
      <c r="AA49" s="537">
        <f t="shared" si="15"/>
        <v>1</v>
      </c>
      <c r="AB49" s="537">
        <f t="shared" si="16"/>
        <v>1</v>
      </c>
      <c r="AC49" s="537">
        <f t="shared" si="17"/>
        <v>1</v>
      </c>
      <c r="AD49" s="537">
        <f t="shared" si="18"/>
        <v>0.99999999999999989</v>
      </c>
      <c r="AE49" s="537">
        <f t="shared" si="19"/>
        <v>1</v>
      </c>
      <c r="AF49" s="537">
        <f t="shared" si="20"/>
        <v>1</v>
      </c>
    </row>
    <row r="50" spans="1:32" s="139" customFormat="1" x14ac:dyDescent="0.25">
      <c r="A50" s="136">
        <v>100</v>
      </c>
      <c r="B50" s="295">
        <v>49</v>
      </c>
      <c r="C50" s="539">
        <v>0</v>
      </c>
      <c r="D50" s="539">
        <v>0</v>
      </c>
      <c r="E50" s="539">
        <v>0</v>
      </c>
      <c r="F50" s="539">
        <v>0</v>
      </c>
      <c r="G50" s="539">
        <v>0</v>
      </c>
      <c r="H50" s="539">
        <v>0</v>
      </c>
      <c r="I50" s="539">
        <v>0</v>
      </c>
      <c r="J50" s="539">
        <v>0</v>
      </c>
      <c r="K50" s="539">
        <v>0</v>
      </c>
      <c r="L50" s="539">
        <v>0</v>
      </c>
      <c r="M50" s="539">
        <v>0</v>
      </c>
      <c r="N50" s="539">
        <v>0</v>
      </c>
      <c r="O50" s="539">
        <v>0</v>
      </c>
      <c r="P50" s="538">
        <v>0</v>
      </c>
      <c r="Q50" s="538">
        <v>0</v>
      </c>
      <c r="R50" s="537">
        <f t="shared" si="6"/>
        <v>1.0000000000000002</v>
      </c>
      <c r="S50" s="537">
        <f t="shared" si="7"/>
        <v>0.99999999999999989</v>
      </c>
      <c r="T50" s="537">
        <f t="shared" si="8"/>
        <v>0.99999999999999989</v>
      </c>
      <c r="U50" s="537">
        <f t="shared" si="9"/>
        <v>0.99999999999999989</v>
      </c>
      <c r="V50" s="537">
        <f t="shared" si="10"/>
        <v>1.0000000000000002</v>
      </c>
      <c r="W50" s="537">
        <f t="shared" si="11"/>
        <v>1.0003127992230465</v>
      </c>
      <c r="X50" s="537">
        <f t="shared" si="12"/>
        <v>0.99999999999999989</v>
      </c>
      <c r="Y50" s="537">
        <f t="shared" si="13"/>
        <v>1.0000000000000002</v>
      </c>
      <c r="Z50" s="537">
        <f t="shared" si="14"/>
        <v>1</v>
      </c>
      <c r="AA50" s="537">
        <f t="shared" si="15"/>
        <v>1</v>
      </c>
      <c r="AB50" s="537">
        <f t="shared" si="16"/>
        <v>1</v>
      </c>
      <c r="AC50" s="537">
        <f t="shared" si="17"/>
        <v>1</v>
      </c>
      <c r="AD50" s="537">
        <f t="shared" si="18"/>
        <v>0.99999999999999989</v>
      </c>
      <c r="AE50" s="537">
        <f t="shared" si="19"/>
        <v>1</v>
      </c>
      <c r="AF50" s="537">
        <f t="shared" si="20"/>
        <v>1</v>
      </c>
    </row>
    <row r="51" spans="1:32" s="139" customFormat="1" x14ac:dyDescent="0.25">
      <c r="A51" s="136">
        <v>100</v>
      </c>
      <c r="B51" s="295">
        <v>50</v>
      </c>
      <c r="C51" s="539">
        <v>0</v>
      </c>
      <c r="D51" s="539">
        <v>0</v>
      </c>
      <c r="E51" s="539">
        <v>0</v>
      </c>
      <c r="F51" s="539">
        <v>0</v>
      </c>
      <c r="G51" s="539">
        <v>0</v>
      </c>
      <c r="H51" s="539">
        <v>0</v>
      </c>
      <c r="I51" s="539">
        <v>0</v>
      </c>
      <c r="J51" s="539">
        <v>0</v>
      </c>
      <c r="K51" s="539">
        <v>0</v>
      </c>
      <c r="L51" s="539">
        <v>0</v>
      </c>
      <c r="M51" s="539">
        <v>0</v>
      </c>
      <c r="N51" s="539">
        <v>0</v>
      </c>
      <c r="O51" s="539">
        <v>0</v>
      </c>
      <c r="P51" s="538">
        <v>0</v>
      </c>
      <c r="Q51" s="538">
        <v>0</v>
      </c>
      <c r="R51" s="537">
        <f t="shared" si="6"/>
        <v>1.0000000000000002</v>
      </c>
      <c r="S51" s="537">
        <f t="shared" si="7"/>
        <v>0.99999999999999989</v>
      </c>
      <c r="T51" s="537">
        <f t="shared" si="8"/>
        <v>0.99999999999999989</v>
      </c>
      <c r="U51" s="537">
        <f t="shared" si="9"/>
        <v>0.99999999999999989</v>
      </c>
      <c r="V51" s="537">
        <f t="shared" si="10"/>
        <v>1.0000000000000002</v>
      </c>
      <c r="W51" s="537">
        <f t="shared" si="11"/>
        <v>1.0003127992230465</v>
      </c>
      <c r="X51" s="537">
        <f t="shared" si="12"/>
        <v>0.99999999999999989</v>
      </c>
      <c r="Y51" s="537">
        <f t="shared" si="13"/>
        <v>1.0000000000000002</v>
      </c>
      <c r="Z51" s="537">
        <f t="shared" si="14"/>
        <v>1</v>
      </c>
      <c r="AA51" s="537">
        <f t="shared" si="15"/>
        <v>1</v>
      </c>
      <c r="AB51" s="537">
        <f t="shared" si="16"/>
        <v>1</v>
      </c>
      <c r="AC51" s="537">
        <f t="shared" si="17"/>
        <v>1</v>
      </c>
      <c r="AD51" s="537">
        <f t="shared" si="18"/>
        <v>0.99999999999999989</v>
      </c>
      <c r="AE51" s="537">
        <f t="shared" si="19"/>
        <v>1</v>
      </c>
      <c r="AF51" s="537">
        <f t="shared" si="20"/>
        <v>1</v>
      </c>
    </row>
    <row r="52" spans="1:32" s="139" customFormat="1" x14ac:dyDescent="0.25">
      <c r="A52" s="136">
        <v>100</v>
      </c>
      <c r="B52" s="295">
        <v>51</v>
      </c>
      <c r="C52" s="539">
        <v>0</v>
      </c>
      <c r="D52" s="539">
        <v>0</v>
      </c>
      <c r="E52" s="539">
        <v>0</v>
      </c>
      <c r="F52" s="539">
        <v>0</v>
      </c>
      <c r="G52" s="539">
        <v>0</v>
      </c>
      <c r="H52" s="539">
        <v>0</v>
      </c>
      <c r="I52" s="539">
        <v>0</v>
      </c>
      <c r="J52" s="539">
        <v>0</v>
      </c>
      <c r="K52" s="539">
        <v>0</v>
      </c>
      <c r="L52" s="539">
        <v>0</v>
      </c>
      <c r="M52" s="539">
        <v>0</v>
      </c>
      <c r="N52" s="539">
        <v>0</v>
      </c>
      <c r="O52" s="539">
        <v>0</v>
      </c>
      <c r="P52" s="538">
        <v>0</v>
      </c>
      <c r="Q52" s="538">
        <v>0</v>
      </c>
      <c r="R52" s="537">
        <f t="shared" si="6"/>
        <v>1.0000000000000002</v>
      </c>
      <c r="S52" s="537">
        <f t="shared" si="7"/>
        <v>0.99999999999999989</v>
      </c>
      <c r="T52" s="537">
        <f t="shared" si="8"/>
        <v>0.99999999999999989</v>
      </c>
      <c r="U52" s="537">
        <f t="shared" si="9"/>
        <v>0.99999999999999989</v>
      </c>
      <c r="V52" s="537">
        <f t="shared" si="10"/>
        <v>1.0000000000000002</v>
      </c>
      <c r="W52" s="537">
        <f t="shared" si="11"/>
        <v>1.0003127992230465</v>
      </c>
      <c r="X52" s="537">
        <f t="shared" si="12"/>
        <v>0.99999999999999989</v>
      </c>
      <c r="Y52" s="537">
        <f t="shared" si="13"/>
        <v>1.0000000000000002</v>
      </c>
      <c r="Z52" s="537">
        <f t="shared" si="14"/>
        <v>1</v>
      </c>
      <c r="AA52" s="537">
        <f t="shared" si="15"/>
        <v>1</v>
      </c>
      <c r="AB52" s="537">
        <f t="shared" si="16"/>
        <v>1</v>
      </c>
      <c r="AC52" s="537">
        <f t="shared" si="17"/>
        <v>1</v>
      </c>
      <c r="AD52" s="537">
        <f t="shared" si="18"/>
        <v>0.99999999999999989</v>
      </c>
      <c r="AE52" s="537">
        <f t="shared" si="19"/>
        <v>1</v>
      </c>
      <c r="AF52" s="537">
        <f t="shared" si="20"/>
        <v>1</v>
      </c>
    </row>
    <row r="53" spans="1:32" s="139" customFormat="1" x14ac:dyDescent="0.25">
      <c r="A53" s="136">
        <v>100</v>
      </c>
      <c r="B53" s="295">
        <v>52</v>
      </c>
      <c r="C53" s="539">
        <v>0</v>
      </c>
      <c r="D53" s="539">
        <v>0</v>
      </c>
      <c r="E53" s="539">
        <v>0</v>
      </c>
      <c r="F53" s="539">
        <v>0</v>
      </c>
      <c r="G53" s="539">
        <v>0</v>
      </c>
      <c r="H53" s="539">
        <v>0</v>
      </c>
      <c r="I53" s="539">
        <v>0</v>
      </c>
      <c r="J53" s="539">
        <v>0</v>
      </c>
      <c r="K53" s="539">
        <v>0</v>
      </c>
      <c r="L53" s="539">
        <v>0</v>
      </c>
      <c r="M53" s="539">
        <v>0</v>
      </c>
      <c r="N53" s="539">
        <v>0</v>
      </c>
      <c r="O53" s="539">
        <v>0</v>
      </c>
      <c r="P53" s="538">
        <v>0</v>
      </c>
      <c r="Q53" s="538">
        <v>0</v>
      </c>
      <c r="R53" s="537">
        <f t="shared" si="6"/>
        <v>1.0000000000000002</v>
      </c>
      <c r="S53" s="537">
        <f t="shared" si="7"/>
        <v>0.99999999999999989</v>
      </c>
      <c r="T53" s="537">
        <f t="shared" si="8"/>
        <v>0.99999999999999989</v>
      </c>
      <c r="U53" s="537">
        <f t="shared" si="9"/>
        <v>0.99999999999999989</v>
      </c>
      <c r="V53" s="537">
        <f t="shared" si="10"/>
        <v>1.0000000000000002</v>
      </c>
      <c r="W53" s="537">
        <f t="shared" si="11"/>
        <v>1.0003127992230465</v>
      </c>
      <c r="X53" s="537">
        <f t="shared" si="12"/>
        <v>0.99999999999999989</v>
      </c>
      <c r="Y53" s="537">
        <f t="shared" si="13"/>
        <v>1.0000000000000002</v>
      </c>
      <c r="Z53" s="537">
        <f t="shared" si="14"/>
        <v>1</v>
      </c>
      <c r="AA53" s="537">
        <f t="shared" si="15"/>
        <v>1</v>
      </c>
      <c r="AB53" s="537">
        <f t="shared" si="16"/>
        <v>1</v>
      </c>
      <c r="AC53" s="537">
        <f t="shared" si="17"/>
        <v>1</v>
      </c>
      <c r="AD53" s="537">
        <f t="shared" si="18"/>
        <v>0.99999999999999989</v>
      </c>
      <c r="AE53" s="537">
        <f t="shared" si="19"/>
        <v>1</v>
      </c>
      <c r="AF53" s="537">
        <f t="shared" si="20"/>
        <v>1</v>
      </c>
    </row>
    <row r="54" spans="1:32" s="139" customFormat="1" x14ac:dyDescent="0.25">
      <c r="A54" s="136">
        <v>100</v>
      </c>
      <c r="B54" s="295">
        <v>53</v>
      </c>
      <c r="C54" s="539">
        <v>0</v>
      </c>
      <c r="D54" s="539">
        <v>0</v>
      </c>
      <c r="E54" s="539">
        <v>0</v>
      </c>
      <c r="F54" s="539">
        <v>0</v>
      </c>
      <c r="G54" s="539">
        <v>0</v>
      </c>
      <c r="H54" s="539">
        <v>0</v>
      </c>
      <c r="I54" s="539">
        <v>0</v>
      </c>
      <c r="J54" s="539">
        <v>0</v>
      </c>
      <c r="K54" s="539">
        <v>0</v>
      </c>
      <c r="L54" s="539">
        <v>0</v>
      </c>
      <c r="M54" s="539">
        <v>0</v>
      </c>
      <c r="N54" s="539">
        <v>0</v>
      </c>
      <c r="O54" s="539">
        <v>0</v>
      </c>
      <c r="P54" s="538">
        <v>0</v>
      </c>
      <c r="Q54" s="538">
        <v>0</v>
      </c>
      <c r="R54" s="537">
        <f t="shared" si="6"/>
        <v>1.0000000000000002</v>
      </c>
      <c r="S54" s="537">
        <f t="shared" si="7"/>
        <v>0.99999999999999989</v>
      </c>
      <c r="T54" s="537">
        <f t="shared" si="8"/>
        <v>0.99999999999999989</v>
      </c>
      <c r="U54" s="537">
        <f t="shared" si="9"/>
        <v>0.99999999999999989</v>
      </c>
      <c r="V54" s="537">
        <f t="shared" si="10"/>
        <v>1.0000000000000002</v>
      </c>
      <c r="W54" s="537">
        <f t="shared" si="11"/>
        <v>1.0003127992230465</v>
      </c>
      <c r="X54" s="537">
        <f t="shared" si="12"/>
        <v>0.99999999999999989</v>
      </c>
      <c r="Y54" s="537">
        <f t="shared" si="13"/>
        <v>1.0000000000000002</v>
      </c>
      <c r="Z54" s="537">
        <f t="shared" si="14"/>
        <v>1</v>
      </c>
      <c r="AA54" s="537">
        <f t="shared" si="15"/>
        <v>1</v>
      </c>
      <c r="AB54" s="537">
        <f t="shared" si="16"/>
        <v>1</v>
      </c>
      <c r="AC54" s="537">
        <f t="shared" si="17"/>
        <v>1</v>
      </c>
      <c r="AD54" s="537">
        <f t="shared" si="18"/>
        <v>0.99999999999999989</v>
      </c>
      <c r="AE54" s="537">
        <f t="shared" si="19"/>
        <v>1</v>
      </c>
      <c r="AF54" s="537">
        <f t="shared" si="20"/>
        <v>1</v>
      </c>
    </row>
    <row r="55" spans="1:32" s="139" customFormat="1" x14ac:dyDescent="0.25">
      <c r="A55" s="136">
        <v>100</v>
      </c>
      <c r="B55" s="295">
        <v>54</v>
      </c>
      <c r="C55" s="539">
        <v>0</v>
      </c>
      <c r="D55" s="539">
        <v>0</v>
      </c>
      <c r="E55" s="539">
        <v>0</v>
      </c>
      <c r="F55" s="539">
        <v>0</v>
      </c>
      <c r="G55" s="539">
        <v>0</v>
      </c>
      <c r="H55" s="539">
        <v>0</v>
      </c>
      <c r="I55" s="539">
        <v>0</v>
      </c>
      <c r="J55" s="539">
        <v>0</v>
      </c>
      <c r="K55" s="539">
        <v>0</v>
      </c>
      <c r="L55" s="539">
        <v>0</v>
      </c>
      <c r="M55" s="539">
        <v>0</v>
      </c>
      <c r="N55" s="539">
        <v>0</v>
      </c>
      <c r="O55" s="539">
        <v>0</v>
      </c>
      <c r="P55" s="538">
        <v>0</v>
      </c>
      <c r="Q55" s="538">
        <v>0</v>
      </c>
      <c r="R55" s="537">
        <f t="shared" si="6"/>
        <v>1.0000000000000002</v>
      </c>
      <c r="S55" s="537">
        <f t="shared" si="7"/>
        <v>0.99999999999999989</v>
      </c>
      <c r="T55" s="537">
        <f t="shared" si="8"/>
        <v>0.99999999999999989</v>
      </c>
      <c r="U55" s="537">
        <f t="shared" si="9"/>
        <v>0.99999999999999989</v>
      </c>
      <c r="V55" s="537">
        <f t="shared" si="10"/>
        <v>1.0000000000000002</v>
      </c>
      <c r="W55" s="537">
        <f t="shared" si="11"/>
        <v>1.0003127992230465</v>
      </c>
      <c r="X55" s="537">
        <f t="shared" si="12"/>
        <v>0.99999999999999989</v>
      </c>
      <c r="Y55" s="537">
        <f t="shared" si="13"/>
        <v>1.0000000000000002</v>
      </c>
      <c r="Z55" s="537">
        <f t="shared" si="14"/>
        <v>1</v>
      </c>
      <c r="AA55" s="537">
        <f t="shared" si="15"/>
        <v>1</v>
      </c>
      <c r="AB55" s="537">
        <f t="shared" si="16"/>
        <v>1</v>
      </c>
      <c r="AC55" s="537">
        <f t="shared" si="17"/>
        <v>1</v>
      </c>
      <c r="AD55" s="537">
        <f t="shared" si="18"/>
        <v>0.99999999999999989</v>
      </c>
      <c r="AE55" s="537">
        <f t="shared" si="19"/>
        <v>1</v>
      </c>
      <c r="AF55" s="537">
        <f t="shared" si="20"/>
        <v>1</v>
      </c>
    </row>
    <row r="56" spans="1:32" s="139" customFormat="1" x14ac:dyDescent="0.25">
      <c r="A56" s="136">
        <v>100</v>
      </c>
      <c r="B56" s="295">
        <v>55</v>
      </c>
      <c r="C56" s="539">
        <v>0</v>
      </c>
      <c r="D56" s="539">
        <v>0</v>
      </c>
      <c r="E56" s="539">
        <v>0</v>
      </c>
      <c r="F56" s="539">
        <v>0</v>
      </c>
      <c r="G56" s="539">
        <v>0</v>
      </c>
      <c r="H56" s="539">
        <v>0</v>
      </c>
      <c r="I56" s="539">
        <v>0</v>
      </c>
      <c r="J56" s="539">
        <v>0</v>
      </c>
      <c r="K56" s="539">
        <v>0</v>
      </c>
      <c r="L56" s="539">
        <v>0</v>
      </c>
      <c r="M56" s="539">
        <v>0</v>
      </c>
      <c r="N56" s="539">
        <v>0</v>
      </c>
      <c r="O56" s="539">
        <v>0</v>
      </c>
      <c r="P56" s="538">
        <v>0</v>
      </c>
      <c r="Q56" s="538">
        <v>0</v>
      </c>
      <c r="R56" s="537">
        <f t="shared" si="6"/>
        <v>1.0000000000000002</v>
      </c>
      <c r="S56" s="537">
        <f t="shared" si="7"/>
        <v>0.99999999999999989</v>
      </c>
      <c r="T56" s="537">
        <f t="shared" si="8"/>
        <v>0.99999999999999989</v>
      </c>
      <c r="U56" s="537">
        <f t="shared" si="9"/>
        <v>0.99999999999999989</v>
      </c>
      <c r="V56" s="537">
        <f t="shared" si="10"/>
        <v>1.0000000000000002</v>
      </c>
      <c r="W56" s="537">
        <f t="shared" si="11"/>
        <v>1.0003127992230465</v>
      </c>
      <c r="X56" s="537">
        <f t="shared" si="12"/>
        <v>0.99999999999999989</v>
      </c>
      <c r="Y56" s="537">
        <f t="shared" si="13"/>
        <v>1.0000000000000002</v>
      </c>
      <c r="Z56" s="537">
        <f t="shared" si="14"/>
        <v>1</v>
      </c>
      <c r="AA56" s="537">
        <f t="shared" si="15"/>
        <v>1</v>
      </c>
      <c r="AB56" s="537">
        <f t="shared" si="16"/>
        <v>1</v>
      </c>
      <c r="AC56" s="537">
        <f t="shared" si="17"/>
        <v>1</v>
      </c>
      <c r="AD56" s="537">
        <f t="shared" si="18"/>
        <v>0.99999999999999989</v>
      </c>
      <c r="AE56" s="537">
        <f t="shared" si="19"/>
        <v>1</v>
      </c>
      <c r="AF56" s="537">
        <f t="shared" si="20"/>
        <v>1</v>
      </c>
    </row>
    <row r="57" spans="1:32" s="139" customFormat="1" x14ac:dyDescent="0.25">
      <c r="A57" s="136">
        <v>100</v>
      </c>
      <c r="B57" s="295">
        <v>56</v>
      </c>
      <c r="C57" s="539">
        <v>0</v>
      </c>
      <c r="D57" s="539">
        <v>0</v>
      </c>
      <c r="E57" s="539">
        <v>0</v>
      </c>
      <c r="F57" s="539">
        <v>0</v>
      </c>
      <c r="G57" s="539">
        <v>0</v>
      </c>
      <c r="H57" s="539">
        <v>0</v>
      </c>
      <c r="I57" s="539">
        <v>0</v>
      </c>
      <c r="J57" s="539">
        <v>0</v>
      </c>
      <c r="K57" s="539">
        <v>0</v>
      </c>
      <c r="L57" s="539">
        <v>0</v>
      </c>
      <c r="M57" s="539">
        <v>0</v>
      </c>
      <c r="N57" s="539">
        <v>0</v>
      </c>
      <c r="O57" s="539">
        <v>0</v>
      </c>
      <c r="P57" s="538">
        <v>0</v>
      </c>
      <c r="Q57" s="538">
        <v>0</v>
      </c>
      <c r="R57" s="537">
        <f t="shared" si="6"/>
        <v>1.0000000000000002</v>
      </c>
      <c r="S57" s="537">
        <f t="shared" si="7"/>
        <v>0.99999999999999989</v>
      </c>
      <c r="T57" s="537">
        <f t="shared" si="8"/>
        <v>0.99999999999999989</v>
      </c>
      <c r="U57" s="537">
        <f t="shared" si="9"/>
        <v>0.99999999999999989</v>
      </c>
      <c r="V57" s="537">
        <f t="shared" si="10"/>
        <v>1.0000000000000002</v>
      </c>
      <c r="W57" s="537">
        <f t="shared" si="11"/>
        <v>1.0003127992230465</v>
      </c>
      <c r="X57" s="537">
        <f t="shared" si="12"/>
        <v>0.99999999999999989</v>
      </c>
      <c r="Y57" s="537">
        <f t="shared" si="13"/>
        <v>1.0000000000000002</v>
      </c>
      <c r="Z57" s="537">
        <f t="shared" si="14"/>
        <v>1</v>
      </c>
      <c r="AA57" s="537">
        <f t="shared" si="15"/>
        <v>1</v>
      </c>
      <c r="AB57" s="537">
        <f t="shared" si="16"/>
        <v>1</v>
      </c>
      <c r="AC57" s="537">
        <f t="shared" si="17"/>
        <v>1</v>
      </c>
      <c r="AD57" s="537">
        <f t="shared" si="18"/>
        <v>0.99999999999999989</v>
      </c>
      <c r="AE57" s="537">
        <f t="shared" si="19"/>
        <v>1</v>
      </c>
      <c r="AF57" s="537">
        <f t="shared" si="20"/>
        <v>1</v>
      </c>
    </row>
    <row r="58" spans="1:32" s="139" customFormat="1" x14ac:dyDescent="0.25">
      <c r="A58" s="136">
        <v>100</v>
      </c>
      <c r="B58" s="295">
        <v>57</v>
      </c>
      <c r="C58" s="539">
        <v>0</v>
      </c>
      <c r="D58" s="539">
        <v>0</v>
      </c>
      <c r="E58" s="539">
        <v>0</v>
      </c>
      <c r="F58" s="539">
        <v>0</v>
      </c>
      <c r="G58" s="539">
        <v>0</v>
      </c>
      <c r="H58" s="539">
        <v>0</v>
      </c>
      <c r="I58" s="539">
        <v>0</v>
      </c>
      <c r="J58" s="539">
        <v>0</v>
      </c>
      <c r="K58" s="539">
        <v>0</v>
      </c>
      <c r="L58" s="539">
        <v>0</v>
      </c>
      <c r="M58" s="539">
        <v>0</v>
      </c>
      <c r="N58" s="539">
        <v>0</v>
      </c>
      <c r="O58" s="539">
        <v>0</v>
      </c>
      <c r="P58" s="538">
        <v>0</v>
      </c>
      <c r="Q58" s="538">
        <v>0</v>
      </c>
      <c r="R58" s="537">
        <f t="shared" si="6"/>
        <v>1.0000000000000002</v>
      </c>
      <c r="S58" s="537">
        <f t="shared" si="7"/>
        <v>0.99999999999999989</v>
      </c>
      <c r="T58" s="537">
        <f t="shared" si="8"/>
        <v>0.99999999999999989</v>
      </c>
      <c r="U58" s="537">
        <f t="shared" si="9"/>
        <v>0.99999999999999989</v>
      </c>
      <c r="V58" s="537">
        <f t="shared" si="10"/>
        <v>1.0000000000000002</v>
      </c>
      <c r="W58" s="537">
        <f t="shared" si="11"/>
        <v>1.0003127992230465</v>
      </c>
      <c r="X58" s="537">
        <f t="shared" si="12"/>
        <v>0.99999999999999989</v>
      </c>
      <c r="Y58" s="537">
        <f t="shared" si="13"/>
        <v>1.0000000000000002</v>
      </c>
      <c r="Z58" s="537">
        <f t="shared" si="14"/>
        <v>1</v>
      </c>
      <c r="AA58" s="537">
        <f t="shared" si="15"/>
        <v>1</v>
      </c>
      <c r="AB58" s="537">
        <f t="shared" si="16"/>
        <v>1</v>
      </c>
      <c r="AC58" s="537">
        <f t="shared" si="17"/>
        <v>1</v>
      </c>
      <c r="AD58" s="537">
        <f t="shared" si="18"/>
        <v>0.99999999999999989</v>
      </c>
      <c r="AE58" s="537">
        <f t="shared" si="19"/>
        <v>1</v>
      </c>
      <c r="AF58" s="537">
        <f t="shared" si="20"/>
        <v>1</v>
      </c>
    </row>
    <row r="59" spans="1:32" s="139" customFormat="1" x14ac:dyDescent="0.25">
      <c r="A59" s="136">
        <v>100</v>
      </c>
      <c r="B59" s="295">
        <v>58</v>
      </c>
      <c r="C59" s="539">
        <v>0</v>
      </c>
      <c r="D59" s="539">
        <v>0</v>
      </c>
      <c r="E59" s="539">
        <v>0</v>
      </c>
      <c r="F59" s="539">
        <v>0</v>
      </c>
      <c r="G59" s="539">
        <v>0</v>
      </c>
      <c r="H59" s="539">
        <v>0</v>
      </c>
      <c r="I59" s="539">
        <v>0</v>
      </c>
      <c r="J59" s="539">
        <v>0</v>
      </c>
      <c r="K59" s="539">
        <v>0</v>
      </c>
      <c r="L59" s="539">
        <v>0</v>
      </c>
      <c r="M59" s="539">
        <v>0</v>
      </c>
      <c r="N59" s="539">
        <v>0</v>
      </c>
      <c r="O59" s="539">
        <v>0</v>
      </c>
      <c r="P59" s="538">
        <v>0</v>
      </c>
      <c r="Q59" s="538">
        <v>0</v>
      </c>
      <c r="R59" s="537">
        <f t="shared" si="6"/>
        <v>1.0000000000000002</v>
      </c>
      <c r="S59" s="537">
        <f t="shared" si="7"/>
        <v>0.99999999999999989</v>
      </c>
      <c r="T59" s="537">
        <f t="shared" si="8"/>
        <v>0.99999999999999989</v>
      </c>
      <c r="U59" s="537">
        <f t="shared" si="9"/>
        <v>0.99999999999999989</v>
      </c>
      <c r="V59" s="537">
        <f t="shared" si="10"/>
        <v>1.0000000000000002</v>
      </c>
      <c r="W59" s="537">
        <f t="shared" si="11"/>
        <v>1.0003127992230465</v>
      </c>
      <c r="X59" s="537">
        <f t="shared" si="12"/>
        <v>0.99999999999999989</v>
      </c>
      <c r="Y59" s="537">
        <f t="shared" si="13"/>
        <v>1.0000000000000002</v>
      </c>
      <c r="Z59" s="537">
        <f t="shared" si="14"/>
        <v>1</v>
      </c>
      <c r="AA59" s="537">
        <f t="shared" si="15"/>
        <v>1</v>
      </c>
      <c r="AB59" s="537">
        <f t="shared" si="16"/>
        <v>1</v>
      </c>
      <c r="AC59" s="537">
        <f t="shared" si="17"/>
        <v>1</v>
      </c>
      <c r="AD59" s="537">
        <f t="shared" si="18"/>
        <v>0.99999999999999989</v>
      </c>
      <c r="AE59" s="537">
        <f t="shared" si="19"/>
        <v>1</v>
      </c>
      <c r="AF59" s="537">
        <f t="shared" si="20"/>
        <v>1</v>
      </c>
    </row>
    <row r="60" spans="1:32" s="139" customFormat="1" x14ac:dyDescent="0.25">
      <c r="A60" s="136">
        <v>100</v>
      </c>
      <c r="B60" s="295">
        <v>59</v>
      </c>
      <c r="C60" s="539">
        <v>0</v>
      </c>
      <c r="D60" s="539">
        <v>0</v>
      </c>
      <c r="E60" s="539">
        <v>0</v>
      </c>
      <c r="F60" s="539">
        <v>0</v>
      </c>
      <c r="G60" s="539">
        <v>0</v>
      </c>
      <c r="H60" s="539">
        <v>0</v>
      </c>
      <c r="I60" s="539">
        <v>0</v>
      </c>
      <c r="J60" s="539">
        <v>0</v>
      </c>
      <c r="K60" s="539">
        <v>0</v>
      </c>
      <c r="L60" s="539">
        <v>0</v>
      </c>
      <c r="M60" s="539">
        <v>0</v>
      </c>
      <c r="N60" s="539">
        <v>0</v>
      </c>
      <c r="O60" s="539">
        <v>0</v>
      </c>
      <c r="P60" s="538">
        <v>0</v>
      </c>
      <c r="Q60" s="538">
        <v>0</v>
      </c>
      <c r="R60" s="537">
        <f t="shared" si="6"/>
        <v>1.0000000000000002</v>
      </c>
      <c r="S60" s="537">
        <f t="shared" si="7"/>
        <v>0.99999999999999989</v>
      </c>
      <c r="T60" s="537">
        <f t="shared" si="8"/>
        <v>0.99999999999999989</v>
      </c>
      <c r="U60" s="537">
        <f t="shared" si="9"/>
        <v>0.99999999999999989</v>
      </c>
      <c r="V60" s="537">
        <f t="shared" si="10"/>
        <v>1.0000000000000002</v>
      </c>
      <c r="W60" s="537">
        <f t="shared" si="11"/>
        <v>1.0003127992230465</v>
      </c>
      <c r="X60" s="537">
        <f t="shared" si="12"/>
        <v>0.99999999999999989</v>
      </c>
      <c r="Y60" s="537">
        <f t="shared" si="13"/>
        <v>1.0000000000000002</v>
      </c>
      <c r="Z60" s="537">
        <f t="shared" si="14"/>
        <v>1</v>
      </c>
      <c r="AA60" s="537">
        <f t="shared" si="15"/>
        <v>1</v>
      </c>
      <c r="AB60" s="537">
        <f t="shared" si="16"/>
        <v>1</v>
      </c>
      <c r="AC60" s="537">
        <f t="shared" si="17"/>
        <v>1</v>
      </c>
      <c r="AD60" s="537">
        <f t="shared" si="18"/>
        <v>0.99999999999999989</v>
      </c>
      <c r="AE60" s="537">
        <f t="shared" si="19"/>
        <v>1</v>
      </c>
      <c r="AF60" s="537">
        <f t="shared" si="20"/>
        <v>1</v>
      </c>
    </row>
    <row r="61" spans="1:32" s="139" customFormat="1" x14ac:dyDescent="0.25">
      <c r="A61" s="136">
        <v>100</v>
      </c>
      <c r="B61" s="295">
        <v>60</v>
      </c>
      <c r="C61" s="539">
        <v>0</v>
      </c>
      <c r="D61" s="539">
        <v>0</v>
      </c>
      <c r="E61" s="539">
        <v>0</v>
      </c>
      <c r="F61" s="539">
        <v>0</v>
      </c>
      <c r="G61" s="539">
        <v>0</v>
      </c>
      <c r="H61" s="539">
        <v>0</v>
      </c>
      <c r="I61" s="539">
        <v>0</v>
      </c>
      <c r="J61" s="539">
        <v>0</v>
      </c>
      <c r="K61" s="539">
        <v>0</v>
      </c>
      <c r="L61" s="539">
        <v>0</v>
      </c>
      <c r="M61" s="539">
        <v>0</v>
      </c>
      <c r="N61" s="539">
        <v>0</v>
      </c>
      <c r="O61" s="539">
        <v>0</v>
      </c>
      <c r="P61" s="538">
        <v>0</v>
      </c>
      <c r="Q61" s="538">
        <v>0</v>
      </c>
      <c r="R61" s="537">
        <f t="shared" si="6"/>
        <v>1.0000000000000002</v>
      </c>
      <c r="S61" s="537">
        <f t="shared" si="7"/>
        <v>0.99999999999999989</v>
      </c>
      <c r="T61" s="537">
        <f t="shared" si="8"/>
        <v>0.99999999999999989</v>
      </c>
      <c r="U61" s="537">
        <f t="shared" si="9"/>
        <v>0.99999999999999989</v>
      </c>
      <c r="V61" s="537">
        <f t="shared" si="10"/>
        <v>1.0000000000000002</v>
      </c>
      <c r="W61" s="537">
        <f t="shared" si="11"/>
        <v>1.0003127992230465</v>
      </c>
      <c r="X61" s="537">
        <f t="shared" si="12"/>
        <v>0.99999999999999989</v>
      </c>
      <c r="Y61" s="537">
        <f t="shared" si="13"/>
        <v>1.0000000000000002</v>
      </c>
      <c r="Z61" s="537">
        <f t="shared" si="14"/>
        <v>1</v>
      </c>
      <c r="AA61" s="537">
        <f t="shared" si="15"/>
        <v>1</v>
      </c>
      <c r="AB61" s="537">
        <f t="shared" si="16"/>
        <v>1</v>
      </c>
      <c r="AC61" s="537">
        <f t="shared" si="17"/>
        <v>1</v>
      </c>
      <c r="AD61" s="537">
        <f t="shared" si="18"/>
        <v>0.99999999999999989</v>
      </c>
      <c r="AE61" s="537">
        <f t="shared" si="19"/>
        <v>1</v>
      </c>
      <c r="AF61" s="537">
        <f t="shared" si="20"/>
        <v>1</v>
      </c>
    </row>
    <row r="62" spans="1:32" s="139" customFormat="1" x14ac:dyDescent="0.25">
      <c r="A62" s="136">
        <v>100</v>
      </c>
      <c r="B62" s="295">
        <v>61</v>
      </c>
      <c r="C62" s="539">
        <v>0</v>
      </c>
      <c r="D62" s="539">
        <v>0</v>
      </c>
      <c r="E62" s="539">
        <v>0</v>
      </c>
      <c r="F62" s="539">
        <v>0</v>
      </c>
      <c r="G62" s="539">
        <v>0</v>
      </c>
      <c r="H62" s="539">
        <v>0</v>
      </c>
      <c r="I62" s="539">
        <v>0</v>
      </c>
      <c r="J62" s="539">
        <v>0</v>
      </c>
      <c r="K62" s="539">
        <v>0</v>
      </c>
      <c r="L62" s="539">
        <v>0</v>
      </c>
      <c r="M62" s="539">
        <v>0</v>
      </c>
      <c r="N62" s="539">
        <v>0</v>
      </c>
      <c r="O62" s="539">
        <v>0</v>
      </c>
      <c r="P62" s="538">
        <v>0</v>
      </c>
      <c r="Q62" s="538">
        <v>0</v>
      </c>
      <c r="R62" s="537">
        <f t="shared" si="6"/>
        <v>1.0000000000000002</v>
      </c>
      <c r="S62" s="537">
        <f t="shared" si="7"/>
        <v>0.99999999999999989</v>
      </c>
      <c r="T62" s="537">
        <f t="shared" si="8"/>
        <v>0.99999999999999989</v>
      </c>
      <c r="U62" s="537">
        <f t="shared" si="9"/>
        <v>0.99999999999999989</v>
      </c>
      <c r="V62" s="537">
        <f t="shared" si="10"/>
        <v>1.0000000000000002</v>
      </c>
      <c r="W62" s="537">
        <f t="shared" si="11"/>
        <v>1.0003127992230465</v>
      </c>
      <c r="X62" s="537">
        <f t="shared" si="12"/>
        <v>0.99999999999999989</v>
      </c>
      <c r="Y62" s="537">
        <f t="shared" si="13"/>
        <v>1.0000000000000002</v>
      </c>
      <c r="Z62" s="537">
        <f t="shared" si="14"/>
        <v>1</v>
      </c>
      <c r="AA62" s="537">
        <f t="shared" si="15"/>
        <v>1</v>
      </c>
      <c r="AB62" s="537">
        <f t="shared" si="16"/>
        <v>1</v>
      </c>
      <c r="AC62" s="537">
        <f t="shared" si="17"/>
        <v>1</v>
      </c>
      <c r="AD62" s="537">
        <f t="shared" si="18"/>
        <v>0.99999999999999989</v>
      </c>
      <c r="AE62" s="537">
        <f t="shared" si="19"/>
        <v>1</v>
      </c>
      <c r="AF62" s="537">
        <f t="shared" si="20"/>
        <v>1</v>
      </c>
    </row>
    <row r="63" spans="1:32" s="139" customFormat="1" x14ac:dyDescent="0.25">
      <c r="A63" s="136">
        <v>100</v>
      </c>
      <c r="B63" s="295">
        <v>62</v>
      </c>
      <c r="C63" s="539">
        <v>0</v>
      </c>
      <c r="D63" s="539">
        <v>0</v>
      </c>
      <c r="E63" s="539">
        <v>0</v>
      </c>
      <c r="F63" s="539">
        <v>0</v>
      </c>
      <c r="G63" s="539">
        <v>0</v>
      </c>
      <c r="H63" s="539">
        <v>0</v>
      </c>
      <c r="I63" s="539">
        <v>0</v>
      </c>
      <c r="J63" s="539">
        <v>0</v>
      </c>
      <c r="K63" s="539">
        <v>0</v>
      </c>
      <c r="L63" s="539">
        <v>0</v>
      </c>
      <c r="M63" s="539">
        <v>0</v>
      </c>
      <c r="N63" s="539">
        <v>0</v>
      </c>
      <c r="O63" s="539">
        <v>0</v>
      </c>
      <c r="P63" s="538">
        <v>0</v>
      </c>
      <c r="Q63" s="538">
        <v>0</v>
      </c>
      <c r="R63" s="537">
        <f t="shared" si="6"/>
        <v>1.0000000000000002</v>
      </c>
      <c r="S63" s="537">
        <f t="shared" si="7"/>
        <v>0.99999999999999989</v>
      </c>
      <c r="T63" s="537">
        <f t="shared" si="8"/>
        <v>0.99999999999999989</v>
      </c>
      <c r="U63" s="537">
        <f t="shared" si="9"/>
        <v>0.99999999999999989</v>
      </c>
      <c r="V63" s="537">
        <f t="shared" si="10"/>
        <v>1.0000000000000002</v>
      </c>
      <c r="W63" s="537">
        <f t="shared" si="11"/>
        <v>1.0003127992230465</v>
      </c>
      <c r="X63" s="537">
        <f t="shared" si="12"/>
        <v>0.99999999999999989</v>
      </c>
      <c r="Y63" s="537">
        <f t="shared" si="13"/>
        <v>1.0000000000000002</v>
      </c>
      <c r="Z63" s="537">
        <f t="shared" si="14"/>
        <v>1</v>
      </c>
      <c r="AA63" s="537">
        <f t="shared" si="15"/>
        <v>1</v>
      </c>
      <c r="AB63" s="537">
        <f t="shared" si="16"/>
        <v>1</v>
      </c>
      <c r="AC63" s="537">
        <f t="shared" si="17"/>
        <v>1</v>
      </c>
      <c r="AD63" s="537">
        <f t="shared" si="18"/>
        <v>0.99999999999999989</v>
      </c>
      <c r="AE63" s="537">
        <f t="shared" si="19"/>
        <v>1</v>
      </c>
      <c r="AF63" s="537">
        <f t="shared" si="20"/>
        <v>1</v>
      </c>
    </row>
    <row r="64" spans="1:32" s="139" customFormat="1" x14ac:dyDescent="0.25">
      <c r="A64" s="136">
        <v>100</v>
      </c>
      <c r="B64" s="295">
        <v>63</v>
      </c>
      <c r="C64" s="539">
        <v>0</v>
      </c>
      <c r="D64" s="539">
        <v>0</v>
      </c>
      <c r="E64" s="539">
        <v>0</v>
      </c>
      <c r="F64" s="539">
        <v>0</v>
      </c>
      <c r="G64" s="539">
        <v>0</v>
      </c>
      <c r="H64" s="539">
        <v>0</v>
      </c>
      <c r="I64" s="539">
        <v>0</v>
      </c>
      <c r="J64" s="539">
        <v>0</v>
      </c>
      <c r="K64" s="539">
        <v>0</v>
      </c>
      <c r="L64" s="539">
        <v>0</v>
      </c>
      <c r="M64" s="539">
        <v>0</v>
      </c>
      <c r="N64" s="539">
        <v>0</v>
      </c>
      <c r="O64" s="539">
        <v>0</v>
      </c>
      <c r="P64" s="538">
        <v>0</v>
      </c>
      <c r="Q64" s="538">
        <v>0</v>
      </c>
      <c r="R64" s="537">
        <f t="shared" si="6"/>
        <v>1.0000000000000002</v>
      </c>
      <c r="S64" s="537">
        <f t="shared" si="7"/>
        <v>0.99999999999999989</v>
      </c>
      <c r="T64" s="537">
        <f t="shared" si="8"/>
        <v>0.99999999999999989</v>
      </c>
      <c r="U64" s="537">
        <f t="shared" si="9"/>
        <v>0.99999999999999989</v>
      </c>
      <c r="V64" s="537">
        <f t="shared" si="10"/>
        <v>1.0000000000000002</v>
      </c>
      <c r="W64" s="537">
        <f t="shared" si="11"/>
        <v>1.0003127992230465</v>
      </c>
      <c r="X64" s="537">
        <f t="shared" si="12"/>
        <v>0.99999999999999989</v>
      </c>
      <c r="Y64" s="537">
        <f t="shared" si="13"/>
        <v>1.0000000000000002</v>
      </c>
      <c r="Z64" s="537">
        <f t="shared" si="14"/>
        <v>1</v>
      </c>
      <c r="AA64" s="537">
        <f t="shared" si="15"/>
        <v>1</v>
      </c>
      <c r="AB64" s="537">
        <f t="shared" si="16"/>
        <v>1</v>
      </c>
      <c r="AC64" s="537">
        <f t="shared" si="17"/>
        <v>1</v>
      </c>
      <c r="AD64" s="537">
        <f t="shared" si="18"/>
        <v>0.99999999999999989</v>
      </c>
      <c r="AE64" s="537">
        <f t="shared" si="19"/>
        <v>1</v>
      </c>
      <c r="AF64" s="537">
        <f t="shared" si="20"/>
        <v>1</v>
      </c>
    </row>
    <row r="65" spans="1:32" s="139" customFormat="1" x14ac:dyDescent="0.25">
      <c r="A65" s="136">
        <v>100</v>
      </c>
      <c r="B65" s="295">
        <v>64</v>
      </c>
      <c r="C65" s="539">
        <v>0</v>
      </c>
      <c r="D65" s="539">
        <v>0</v>
      </c>
      <c r="E65" s="539">
        <v>0</v>
      </c>
      <c r="F65" s="539">
        <v>0</v>
      </c>
      <c r="G65" s="539">
        <v>0</v>
      </c>
      <c r="H65" s="539">
        <v>0</v>
      </c>
      <c r="I65" s="539">
        <v>0</v>
      </c>
      <c r="J65" s="539">
        <v>0</v>
      </c>
      <c r="K65" s="539">
        <v>0</v>
      </c>
      <c r="L65" s="539">
        <v>0</v>
      </c>
      <c r="M65" s="539">
        <v>0</v>
      </c>
      <c r="N65" s="539">
        <v>0</v>
      </c>
      <c r="O65" s="539">
        <v>0</v>
      </c>
      <c r="P65" s="538">
        <v>0</v>
      </c>
      <c r="Q65" s="538">
        <v>0</v>
      </c>
      <c r="R65" s="537">
        <f t="shared" si="6"/>
        <v>1.0000000000000002</v>
      </c>
      <c r="S65" s="537">
        <f t="shared" si="7"/>
        <v>0.99999999999999989</v>
      </c>
      <c r="T65" s="537">
        <f t="shared" si="8"/>
        <v>0.99999999999999989</v>
      </c>
      <c r="U65" s="537">
        <f t="shared" si="9"/>
        <v>0.99999999999999989</v>
      </c>
      <c r="V65" s="537">
        <f t="shared" si="10"/>
        <v>1.0000000000000002</v>
      </c>
      <c r="W65" s="537">
        <f t="shared" si="11"/>
        <v>1.0003127992230465</v>
      </c>
      <c r="X65" s="537">
        <f t="shared" si="12"/>
        <v>0.99999999999999989</v>
      </c>
      <c r="Y65" s="537">
        <f t="shared" si="13"/>
        <v>1.0000000000000002</v>
      </c>
      <c r="Z65" s="537">
        <f t="shared" si="14"/>
        <v>1</v>
      </c>
      <c r="AA65" s="537">
        <f t="shared" si="15"/>
        <v>1</v>
      </c>
      <c r="AB65" s="537">
        <f t="shared" si="16"/>
        <v>1</v>
      </c>
      <c r="AC65" s="537">
        <f t="shared" si="17"/>
        <v>1</v>
      </c>
      <c r="AD65" s="537">
        <f t="shared" si="18"/>
        <v>0.99999999999999989</v>
      </c>
      <c r="AE65" s="537">
        <f t="shared" si="19"/>
        <v>1</v>
      </c>
      <c r="AF65" s="537">
        <f t="shared" si="20"/>
        <v>1</v>
      </c>
    </row>
    <row r="66" spans="1:32" s="139" customFormat="1" x14ac:dyDescent="0.25">
      <c r="A66" s="136">
        <v>100</v>
      </c>
      <c r="B66" s="295">
        <v>65</v>
      </c>
      <c r="C66" s="539">
        <v>0</v>
      </c>
      <c r="D66" s="539">
        <v>0</v>
      </c>
      <c r="E66" s="539">
        <v>0</v>
      </c>
      <c r="F66" s="539">
        <v>0</v>
      </c>
      <c r="G66" s="539">
        <v>0</v>
      </c>
      <c r="H66" s="539">
        <v>0</v>
      </c>
      <c r="I66" s="539">
        <v>0</v>
      </c>
      <c r="J66" s="539">
        <v>0</v>
      </c>
      <c r="K66" s="539">
        <v>0</v>
      </c>
      <c r="L66" s="539">
        <v>0</v>
      </c>
      <c r="M66" s="539">
        <v>0</v>
      </c>
      <c r="N66" s="539">
        <v>0</v>
      </c>
      <c r="O66" s="539">
        <v>0</v>
      </c>
      <c r="P66" s="538">
        <v>0</v>
      </c>
      <c r="Q66" s="538">
        <v>0</v>
      </c>
      <c r="R66" s="537">
        <f t="shared" si="6"/>
        <v>1.0000000000000002</v>
      </c>
      <c r="S66" s="537">
        <f t="shared" si="7"/>
        <v>0.99999999999999989</v>
      </c>
      <c r="T66" s="537">
        <f t="shared" si="8"/>
        <v>0.99999999999999989</v>
      </c>
      <c r="U66" s="537">
        <f t="shared" si="9"/>
        <v>0.99999999999999989</v>
      </c>
      <c r="V66" s="537">
        <f t="shared" si="10"/>
        <v>1.0000000000000002</v>
      </c>
      <c r="W66" s="537">
        <f t="shared" si="11"/>
        <v>1.0003127992230465</v>
      </c>
      <c r="X66" s="537">
        <f t="shared" si="12"/>
        <v>0.99999999999999989</v>
      </c>
      <c r="Y66" s="537">
        <f t="shared" si="13"/>
        <v>1.0000000000000002</v>
      </c>
      <c r="Z66" s="537">
        <f t="shared" si="14"/>
        <v>1</v>
      </c>
      <c r="AA66" s="537">
        <f t="shared" si="15"/>
        <v>1</v>
      </c>
      <c r="AB66" s="537">
        <f t="shared" si="16"/>
        <v>1</v>
      </c>
      <c r="AC66" s="537">
        <f t="shared" si="17"/>
        <v>1</v>
      </c>
      <c r="AD66" s="537">
        <f t="shared" si="18"/>
        <v>0.99999999999999989</v>
      </c>
      <c r="AE66" s="537">
        <f t="shared" si="19"/>
        <v>1</v>
      </c>
      <c r="AF66" s="537">
        <f t="shared" si="20"/>
        <v>1</v>
      </c>
    </row>
    <row r="67" spans="1:32" s="139" customFormat="1" x14ac:dyDescent="0.25">
      <c r="A67" s="136">
        <v>100</v>
      </c>
      <c r="B67" s="295">
        <v>66</v>
      </c>
      <c r="C67" s="539">
        <v>0</v>
      </c>
      <c r="D67" s="539">
        <v>0</v>
      </c>
      <c r="E67" s="539">
        <v>0</v>
      </c>
      <c r="F67" s="539">
        <v>0</v>
      </c>
      <c r="G67" s="539">
        <v>0</v>
      </c>
      <c r="H67" s="539">
        <v>0</v>
      </c>
      <c r="I67" s="539">
        <v>0</v>
      </c>
      <c r="J67" s="539">
        <v>0</v>
      </c>
      <c r="K67" s="539">
        <v>0</v>
      </c>
      <c r="L67" s="539">
        <v>0</v>
      </c>
      <c r="M67" s="539">
        <v>0</v>
      </c>
      <c r="N67" s="539">
        <v>0</v>
      </c>
      <c r="O67" s="539">
        <v>0</v>
      </c>
      <c r="P67" s="538">
        <v>0</v>
      </c>
      <c r="Q67" s="538">
        <v>0</v>
      </c>
      <c r="R67" s="537">
        <f t="shared" si="6"/>
        <v>1.0000000000000002</v>
      </c>
      <c r="S67" s="537">
        <f t="shared" si="7"/>
        <v>0.99999999999999989</v>
      </c>
      <c r="T67" s="537">
        <f t="shared" si="8"/>
        <v>0.99999999999999989</v>
      </c>
      <c r="U67" s="537">
        <f t="shared" si="9"/>
        <v>0.99999999999999989</v>
      </c>
      <c r="V67" s="537">
        <f t="shared" si="10"/>
        <v>1.0000000000000002</v>
      </c>
      <c r="W67" s="537">
        <f t="shared" si="11"/>
        <v>1.0003127992230465</v>
      </c>
      <c r="X67" s="537">
        <f t="shared" si="12"/>
        <v>0.99999999999999989</v>
      </c>
      <c r="Y67" s="537">
        <f t="shared" si="13"/>
        <v>1.0000000000000002</v>
      </c>
      <c r="Z67" s="537">
        <f t="shared" si="14"/>
        <v>1</v>
      </c>
      <c r="AA67" s="537">
        <f t="shared" si="15"/>
        <v>1</v>
      </c>
      <c r="AB67" s="537">
        <f t="shared" si="16"/>
        <v>1</v>
      </c>
      <c r="AC67" s="537">
        <f t="shared" si="17"/>
        <v>1</v>
      </c>
      <c r="AD67" s="537">
        <f t="shared" si="18"/>
        <v>0.99999999999999989</v>
      </c>
      <c r="AE67" s="537">
        <f t="shared" si="19"/>
        <v>1</v>
      </c>
      <c r="AF67" s="537">
        <f t="shared" si="20"/>
        <v>1</v>
      </c>
    </row>
    <row r="68" spans="1:32" s="139" customFormat="1" x14ac:dyDescent="0.25">
      <c r="A68" s="136">
        <v>100</v>
      </c>
      <c r="B68" s="295">
        <v>67</v>
      </c>
      <c r="C68" s="539">
        <v>0</v>
      </c>
      <c r="D68" s="539">
        <v>0</v>
      </c>
      <c r="E68" s="539">
        <v>0</v>
      </c>
      <c r="F68" s="539">
        <v>0</v>
      </c>
      <c r="G68" s="539">
        <v>0</v>
      </c>
      <c r="H68" s="539">
        <v>0</v>
      </c>
      <c r="I68" s="539">
        <v>0</v>
      </c>
      <c r="J68" s="539">
        <v>0</v>
      </c>
      <c r="K68" s="539">
        <v>0</v>
      </c>
      <c r="L68" s="539">
        <v>0</v>
      </c>
      <c r="M68" s="539">
        <v>0</v>
      </c>
      <c r="N68" s="539">
        <v>0</v>
      </c>
      <c r="O68" s="539">
        <v>0</v>
      </c>
      <c r="P68" s="538">
        <v>0</v>
      </c>
      <c r="Q68" s="538">
        <v>0</v>
      </c>
      <c r="R68" s="537">
        <f t="shared" ref="R68:R101" si="21">C68+R67</f>
        <v>1.0000000000000002</v>
      </c>
      <c r="S68" s="537">
        <f t="shared" ref="S68:S101" si="22">D68+S67</f>
        <v>0.99999999999999989</v>
      </c>
      <c r="T68" s="537">
        <f t="shared" ref="T68:T101" si="23">E68+T67</f>
        <v>0.99999999999999989</v>
      </c>
      <c r="U68" s="537">
        <f t="shared" ref="U68:U101" si="24">F68+U67</f>
        <v>0.99999999999999989</v>
      </c>
      <c r="V68" s="537">
        <f t="shared" ref="V68:V101" si="25">G68+V67</f>
        <v>1.0000000000000002</v>
      </c>
      <c r="W68" s="537">
        <f t="shared" ref="W68:W101" si="26">H68+W67</f>
        <v>1.0003127992230465</v>
      </c>
      <c r="X68" s="537">
        <f t="shared" ref="X68:X101" si="27">I68+X67</f>
        <v>0.99999999999999989</v>
      </c>
      <c r="Y68" s="537">
        <f t="shared" ref="Y68:Y101" si="28">J68+Y67</f>
        <v>1.0000000000000002</v>
      </c>
      <c r="Z68" s="537">
        <f t="shared" ref="Z68:Z101" si="29">K68+Z67</f>
        <v>1</v>
      </c>
      <c r="AA68" s="537">
        <f t="shared" ref="AA68:AA101" si="30">L68+AA67</f>
        <v>1</v>
      </c>
      <c r="AB68" s="537">
        <f t="shared" ref="AB68:AB101" si="31">M68+AB67</f>
        <v>1</v>
      </c>
      <c r="AC68" s="537">
        <f t="shared" ref="AC68:AC101" si="32">N68+AC67</f>
        <v>1</v>
      </c>
      <c r="AD68" s="537">
        <f t="shared" ref="AD68:AD101" si="33">O68+AD67</f>
        <v>0.99999999999999989</v>
      </c>
      <c r="AE68" s="537">
        <f t="shared" si="19"/>
        <v>1</v>
      </c>
      <c r="AF68" s="537">
        <f t="shared" si="20"/>
        <v>1</v>
      </c>
    </row>
    <row r="69" spans="1:32" s="139" customFormat="1" x14ac:dyDescent="0.25">
      <c r="A69" s="136">
        <v>100</v>
      </c>
      <c r="B69" s="295">
        <v>68</v>
      </c>
      <c r="C69" s="539">
        <v>0</v>
      </c>
      <c r="D69" s="539">
        <v>0</v>
      </c>
      <c r="E69" s="539">
        <v>0</v>
      </c>
      <c r="F69" s="539">
        <v>0</v>
      </c>
      <c r="G69" s="539">
        <v>0</v>
      </c>
      <c r="H69" s="539">
        <v>0</v>
      </c>
      <c r="I69" s="539">
        <v>0</v>
      </c>
      <c r="J69" s="539">
        <v>0</v>
      </c>
      <c r="K69" s="539">
        <v>0</v>
      </c>
      <c r="L69" s="539">
        <v>0</v>
      </c>
      <c r="M69" s="539">
        <v>0</v>
      </c>
      <c r="N69" s="539">
        <v>0</v>
      </c>
      <c r="O69" s="539">
        <v>0</v>
      </c>
      <c r="P69" s="538">
        <v>0</v>
      </c>
      <c r="Q69" s="538">
        <v>0</v>
      </c>
      <c r="R69" s="537">
        <f t="shared" si="21"/>
        <v>1.0000000000000002</v>
      </c>
      <c r="S69" s="537">
        <f t="shared" si="22"/>
        <v>0.99999999999999989</v>
      </c>
      <c r="T69" s="537">
        <f t="shared" si="23"/>
        <v>0.99999999999999989</v>
      </c>
      <c r="U69" s="537">
        <f t="shared" si="24"/>
        <v>0.99999999999999989</v>
      </c>
      <c r="V69" s="537">
        <f t="shared" si="25"/>
        <v>1.0000000000000002</v>
      </c>
      <c r="W69" s="537">
        <f t="shared" si="26"/>
        <v>1.0003127992230465</v>
      </c>
      <c r="X69" s="537">
        <f t="shared" si="27"/>
        <v>0.99999999999999989</v>
      </c>
      <c r="Y69" s="537">
        <f t="shared" si="28"/>
        <v>1.0000000000000002</v>
      </c>
      <c r="Z69" s="537">
        <f t="shared" si="29"/>
        <v>1</v>
      </c>
      <c r="AA69" s="537">
        <f t="shared" si="30"/>
        <v>1</v>
      </c>
      <c r="AB69" s="537">
        <f t="shared" si="31"/>
        <v>1</v>
      </c>
      <c r="AC69" s="537">
        <f t="shared" si="32"/>
        <v>1</v>
      </c>
      <c r="AD69" s="537">
        <f t="shared" si="33"/>
        <v>0.99999999999999989</v>
      </c>
      <c r="AE69" s="537">
        <f t="shared" si="19"/>
        <v>1</v>
      </c>
      <c r="AF69" s="537">
        <f t="shared" si="20"/>
        <v>1</v>
      </c>
    </row>
    <row r="70" spans="1:32" s="139" customFormat="1" x14ac:dyDescent="0.25">
      <c r="A70" s="136">
        <v>100</v>
      </c>
      <c r="B70" s="295">
        <v>69</v>
      </c>
      <c r="C70" s="539">
        <v>0</v>
      </c>
      <c r="D70" s="539">
        <v>0</v>
      </c>
      <c r="E70" s="539">
        <v>0</v>
      </c>
      <c r="F70" s="539">
        <v>0</v>
      </c>
      <c r="G70" s="539">
        <v>0</v>
      </c>
      <c r="H70" s="539">
        <v>0</v>
      </c>
      <c r="I70" s="539">
        <v>0</v>
      </c>
      <c r="J70" s="539">
        <v>0</v>
      </c>
      <c r="K70" s="539">
        <v>0</v>
      </c>
      <c r="L70" s="539">
        <v>0</v>
      </c>
      <c r="M70" s="539">
        <v>0</v>
      </c>
      <c r="N70" s="539">
        <v>0</v>
      </c>
      <c r="O70" s="539">
        <v>0</v>
      </c>
      <c r="P70" s="538">
        <v>0</v>
      </c>
      <c r="Q70" s="538">
        <v>0</v>
      </c>
      <c r="R70" s="537">
        <f t="shared" si="21"/>
        <v>1.0000000000000002</v>
      </c>
      <c r="S70" s="537">
        <f t="shared" si="22"/>
        <v>0.99999999999999989</v>
      </c>
      <c r="T70" s="537">
        <f t="shared" si="23"/>
        <v>0.99999999999999989</v>
      </c>
      <c r="U70" s="537">
        <f t="shared" si="24"/>
        <v>0.99999999999999989</v>
      </c>
      <c r="V70" s="537">
        <f t="shared" si="25"/>
        <v>1.0000000000000002</v>
      </c>
      <c r="W70" s="537">
        <f t="shared" si="26"/>
        <v>1.0003127992230465</v>
      </c>
      <c r="X70" s="537">
        <f t="shared" si="27"/>
        <v>0.99999999999999989</v>
      </c>
      <c r="Y70" s="537">
        <f t="shared" si="28"/>
        <v>1.0000000000000002</v>
      </c>
      <c r="Z70" s="537">
        <f t="shared" si="29"/>
        <v>1</v>
      </c>
      <c r="AA70" s="537">
        <f t="shared" si="30"/>
        <v>1</v>
      </c>
      <c r="AB70" s="537">
        <f t="shared" si="31"/>
        <v>1</v>
      </c>
      <c r="AC70" s="537">
        <f t="shared" si="32"/>
        <v>1</v>
      </c>
      <c r="AD70" s="537">
        <f t="shared" si="33"/>
        <v>0.99999999999999989</v>
      </c>
      <c r="AE70" s="537">
        <f t="shared" si="19"/>
        <v>1</v>
      </c>
      <c r="AF70" s="537">
        <f t="shared" si="20"/>
        <v>1</v>
      </c>
    </row>
    <row r="71" spans="1:32" s="139" customFormat="1" x14ac:dyDescent="0.25">
      <c r="A71" s="136">
        <v>100</v>
      </c>
      <c r="B71" s="295">
        <v>70</v>
      </c>
      <c r="C71" s="539">
        <v>0</v>
      </c>
      <c r="D71" s="539">
        <v>0</v>
      </c>
      <c r="E71" s="539">
        <v>0</v>
      </c>
      <c r="F71" s="539">
        <v>0</v>
      </c>
      <c r="G71" s="539">
        <v>0</v>
      </c>
      <c r="H71" s="539">
        <v>0</v>
      </c>
      <c r="I71" s="539">
        <v>0</v>
      </c>
      <c r="J71" s="539">
        <v>0</v>
      </c>
      <c r="K71" s="539">
        <v>0</v>
      </c>
      <c r="L71" s="539">
        <v>0</v>
      </c>
      <c r="M71" s="539">
        <v>0</v>
      </c>
      <c r="N71" s="539">
        <v>0</v>
      </c>
      <c r="O71" s="539">
        <v>0</v>
      </c>
      <c r="P71" s="538">
        <v>0</v>
      </c>
      <c r="Q71" s="538">
        <v>0</v>
      </c>
      <c r="R71" s="537">
        <f t="shared" si="21"/>
        <v>1.0000000000000002</v>
      </c>
      <c r="S71" s="537">
        <f t="shared" si="22"/>
        <v>0.99999999999999989</v>
      </c>
      <c r="T71" s="537">
        <f t="shared" si="23"/>
        <v>0.99999999999999989</v>
      </c>
      <c r="U71" s="537">
        <f t="shared" si="24"/>
        <v>0.99999999999999989</v>
      </c>
      <c r="V71" s="537">
        <f t="shared" si="25"/>
        <v>1.0000000000000002</v>
      </c>
      <c r="W71" s="537">
        <f t="shared" si="26"/>
        <v>1.0003127992230465</v>
      </c>
      <c r="X71" s="537">
        <f t="shared" si="27"/>
        <v>0.99999999999999989</v>
      </c>
      <c r="Y71" s="537">
        <f t="shared" si="28"/>
        <v>1.0000000000000002</v>
      </c>
      <c r="Z71" s="537">
        <f t="shared" si="29"/>
        <v>1</v>
      </c>
      <c r="AA71" s="537">
        <f t="shared" si="30"/>
        <v>1</v>
      </c>
      <c r="AB71" s="537">
        <f t="shared" si="31"/>
        <v>1</v>
      </c>
      <c r="AC71" s="537">
        <f t="shared" si="32"/>
        <v>1</v>
      </c>
      <c r="AD71" s="537">
        <f t="shared" si="33"/>
        <v>0.99999999999999989</v>
      </c>
      <c r="AE71" s="537">
        <f t="shared" si="19"/>
        <v>1</v>
      </c>
      <c r="AF71" s="537">
        <f t="shared" si="20"/>
        <v>1</v>
      </c>
    </row>
    <row r="72" spans="1:32" s="139" customFormat="1" x14ac:dyDescent="0.25">
      <c r="A72" s="136">
        <v>100</v>
      </c>
      <c r="B72" s="295">
        <v>71</v>
      </c>
      <c r="C72" s="539">
        <v>0</v>
      </c>
      <c r="D72" s="539">
        <v>0</v>
      </c>
      <c r="E72" s="539">
        <v>0</v>
      </c>
      <c r="F72" s="539">
        <v>0</v>
      </c>
      <c r="G72" s="539">
        <v>0</v>
      </c>
      <c r="H72" s="539">
        <v>0</v>
      </c>
      <c r="I72" s="539">
        <v>0</v>
      </c>
      <c r="J72" s="539">
        <v>0</v>
      </c>
      <c r="K72" s="539">
        <v>0</v>
      </c>
      <c r="L72" s="539">
        <v>0</v>
      </c>
      <c r="M72" s="539">
        <v>0</v>
      </c>
      <c r="N72" s="539">
        <v>0</v>
      </c>
      <c r="O72" s="539">
        <v>0</v>
      </c>
      <c r="P72" s="538">
        <v>0</v>
      </c>
      <c r="Q72" s="538">
        <v>0</v>
      </c>
      <c r="R72" s="537">
        <f t="shared" si="21"/>
        <v>1.0000000000000002</v>
      </c>
      <c r="S72" s="537">
        <f t="shared" si="22"/>
        <v>0.99999999999999989</v>
      </c>
      <c r="T72" s="537">
        <f t="shared" si="23"/>
        <v>0.99999999999999989</v>
      </c>
      <c r="U72" s="537">
        <f t="shared" si="24"/>
        <v>0.99999999999999989</v>
      </c>
      <c r="V72" s="537">
        <f t="shared" si="25"/>
        <v>1.0000000000000002</v>
      </c>
      <c r="W72" s="537">
        <f t="shared" si="26"/>
        <v>1.0003127992230465</v>
      </c>
      <c r="X72" s="537">
        <f t="shared" si="27"/>
        <v>0.99999999999999989</v>
      </c>
      <c r="Y72" s="537">
        <f t="shared" si="28"/>
        <v>1.0000000000000002</v>
      </c>
      <c r="Z72" s="537">
        <f t="shared" si="29"/>
        <v>1</v>
      </c>
      <c r="AA72" s="537">
        <f t="shared" si="30"/>
        <v>1</v>
      </c>
      <c r="AB72" s="537">
        <f t="shared" si="31"/>
        <v>1</v>
      </c>
      <c r="AC72" s="537">
        <f t="shared" si="32"/>
        <v>1</v>
      </c>
      <c r="AD72" s="537">
        <f t="shared" si="33"/>
        <v>0.99999999999999989</v>
      </c>
      <c r="AE72" s="537">
        <f t="shared" si="19"/>
        <v>1</v>
      </c>
      <c r="AF72" s="537">
        <f t="shared" si="20"/>
        <v>1</v>
      </c>
    </row>
    <row r="73" spans="1:32" s="139" customFormat="1" x14ac:dyDescent="0.25">
      <c r="A73" s="136">
        <v>100</v>
      </c>
      <c r="B73" s="295">
        <v>72</v>
      </c>
      <c r="C73" s="539">
        <v>0</v>
      </c>
      <c r="D73" s="539">
        <v>0</v>
      </c>
      <c r="E73" s="539">
        <v>0</v>
      </c>
      <c r="F73" s="539">
        <v>0</v>
      </c>
      <c r="G73" s="539">
        <v>0</v>
      </c>
      <c r="H73" s="539">
        <v>0</v>
      </c>
      <c r="I73" s="539">
        <v>0</v>
      </c>
      <c r="J73" s="539">
        <v>0</v>
      </c>
      <c r="K73" s="539">
        <v>0</v>
      </c>
      <c r="L73" s="539">
        <v>0</v>
      </c>
      <c r="M73" s="539">
        <v>0</v>
      </c>
      <c r="N73" s="539">
        <v>0</v>
      </c>
      <c r="O73" s="539">
        <v>0</v>
      </c>
      <c r="P73" s="538">
        <v>0</v>
      </c>
      <c r="Q73" s="538">
        <v>0</v>
      </c>
      <c r="R73" s="537">
        <f t="shared" si="21"/>
        <v>1.0000000000000002</v>
      </c>
      <c r="S73" s="537">
        <f t="shared" si="22"/>
        <v>0.99999999999999989</v>
      </c>
      <c r="T73" s="537">
        <f t="shared" si="23"/>
        <v>0.99999999999999989</v>
      </c>
      <c r="U73" s="537">
        <f t="shared" si="24"/>
        <v>0.99999999999999989</v>
      </c>
      <c r="V73" s="537">
        <f t="shared" si="25"/>
        <v>1.0000000000000002</v>
      </c>
      <c r="W73" s="537">
        <f t="shared" si="26"/>
        <v>1.0003127992230465</v>
      </c>
      <c r="X73" s="537">
        <f t="shared" si="27"/>
        <v>0.99999999999999989</v>
      </c>
      <c r="Y73" s="537">
        <f t="shared" si="28"/>
        <v>1.0000000000000002</v>
      </c>
      <c r="Z73" s="537">
        <f t="shared" si="29"/>
        <v>1</v>
      </c>
      <c r="AA73" s="537">
        <f t="shared" si="30"/>
        <v>1</v>
      </c>
      <c r="AB73" s="537">
        <f t="shared" si="31"/>
        <v>1</v>
      </c>
      <c r="AC73" s="537">
        <f t="shared" si="32"/>
        <v>1</v>
      </c>
      <c r="AD73" s="537">
        <f t="shared" si="33"/>
        <v>0.99999999999999989</v>
      </c>
      <c r="AE73" s="537">
        <f t="shared" si="19"/>
        <v>1</v>
      </c>
      <c r="AF73" s="537">
        <f t="shared" si="20"/>
        <v>1</v>
      </c>
    </row>
    <row r="74" spans="1:32" s="139" customFormat="1" x14ac:dyDescent="0.25">
      <c r="A74" s="136">
        <v>100</v>
      </c>
      <c r="B74" s="295">
        <v>73</v>
      </c>
      <c r="C74" s="539">
        <v>0</v>
      </c>
      <c r="D74" s="539">
        <v>0</v>
      </c>
      <c r="E74" s="539">
        <v>0</v>
      </c>
      <c r="F74" s="539">
        <v>0</v>
      </c>
      <c r="G74" s="539">
        <v>0</v>
      </c>
      <c r="H74" s="539">
        <v>0</v>
      </c>
      <c r="I74" s="539">
        <v>0</v>
      </c>
      <c r="J74" s="539">
        <v>0</v>
      </c>
      <c r="K74" s="539">
        <v>0</v>
      </c>
      <c r="L74" s="539">
        <v>0</v>
      </c>
      <c r="M74" s="539">
        <v>0</v>
      </c>
      <c r="N74" s="539">
        <v>0</v>
      </c>
      <c r="O74" s="539">
        <v>0</v>
      </c>
      <c r="P74" s="538">
        <v>0</v>
      </c>
      <c r="Q74" s="538">
        <v>0</v>
      </c>
      <c r="R74" s="537">
        <f t="shared" si="21"/>
        <v>1.0000000000000002</v>
      </c>
      <c r="S74" s="537">
        <f t="shared" si="22"/>
        <v>0.99999999999999989</v>
      </c>
      <c r="T74" s="537">
        <f t="shared" si="23"/>
        <v>0.99999999999999989</v>
      </c>
      <c r="U74" s="537">
        <f t="shared" si="24"/>
        <v>0.99999999999999989</v>
      </c>
      <c r="V74" s="537">
        <f t="shared" si="25"/>
        <v>1.0000000000000002</v>
      </c>
      <c r="W74" s="537">
        <f t="shared" si="26"/>
        <v>1.0003127992230465</v>
      </c>
      <c r="X74" s="537">
        <f t="shared" si="27"/>
        <v>0.99999999999999989</v>
      </c>
      <c r="Y74" s="537">
        <f t="shared" si="28"/>
        <v>1.0000000000000002</v>
      </c>
      <c r="Z74" s="537">
        <f t="shared" si="29"/>
        <v>1</v>
      </c>
      <c r="AA74" s="537">
        <f t="shared" si="30"/>
        <v>1</v>
      </c>
      <c r="AB74" s="537">
        <f t="shared" si="31"/>
        <v>1</v>
      </c>
      <c r="AC74" s="537">
        <f t="shared" si="32"/>
        <v>1</v>
      </c>
      <c r="AD74" s="537">
        <f t="shared" si="33"/>
        <v>0.99999999999999989</v>
      </c>
      <c r="AE74" s="537">
        <f t="shared" si="19"/>
        <v>1</v>
      </c>
      <c r="AF74" s="537">
        <f t="shared" si="20"/>
        <v>1</v>
      </c>
    </row>
    <row r="75" spans="1:32" s="139" customFormat="1" x14ac:dyDescent="0.25">
      <c r="A75" s="136">
        <v>100</v>
      </c>
      <c r="B75" s="295">
        <v>74</v>
      </c>
      <c r="C75" s="539">
        <v>0</v>
      </c>
      <c r="D75" s="539">
        <v>0</v>
      </c>
      <c r="E75" s="539">
        <v>0</v>
      </c>
      <c r="F75" s="539">
        <v>0</v>
      </c>
      <c r="G75" s="539">
        <v>0</v>
      </c>
      <c r="H75" s="539">
        <v>0</v>
      </c>
      <c r="I75" s="539">
        <v>0</v>
      </c>
      <c r="J75" s="539">
        <v>0</v>
      </c>
      <c r="K75" s="539">
        <v>0</v>
      </c>
      <c r="L75" s="539">
        <v>0</v>
      </c>
      <c r="M75" s="539">
        <v>0</v>
      </c>
      <c r="N75" s="539">
        <v>0</v>
      </c>
      <c r="O75" s="539">
        <v>0</v>
      </c>
      <c r="P75" s="538">
        <v>0</v>
      </c>
      <c r="Q75" s="538">
        <v>0</v>
      </c>
      <c r="R75" s="537">
        <f t="shared" si="21"/>
        <v>1.0000000000000002</v>
      </c>
      <c r="S75" s="537">
        <f t="shared" si="22"/>
        <v>0.99999999999999989</v>
      </c>
      <c r="T75" s="537">
        <f t="shared" si="23"/>
        <v>0.99999999999999989</v>
      </c>
      <c r="U75" s="537">
        <f t="shared" si="24"/>
        <v>0.99999999999999989</v>
      </c>
      <c r="V75" s="537">
        <f t="shared" si="25"/>
        <v>1.0000000000000002</v>
      </c>
      <c r="W75" s="537">
        <f t="shared" si="26"/>
        <v>1.0003127992230465</v>
      </c>
      <c r="X75" s="537">
        <f t="shared" si="27"/>
        <v>0.99999999999999989</v>
      </c>
      <c r="Y75" s="537">
        <f t="shared" si="28"/>
        <v>1.0000000000000002</v>
      </c>
      <c r="Z75" s="537">
        <f t="shared" si="29"/>
        <v>1</v>
      </c>
      <c r="AA75" s="537">
        <f t="shared" si="30"/>
        <v>1</v>
      </c>
      <c r="AB75" s="537">
        <f t="shared" si="31"/>
        <v>1</v>
      </c>
      <c r="AC75" s="537">
        <f t="shared" si="32"/>
        <v>1</v>
      </c>
      <c r="AD75" s="537">
        <f t="shared" si="33"/>
        <v>0.99999999999999989</v>
      </c>
      <c r="AE75" s="537">
        <f t="shared" si="19"/>
        <v>1</v>
      </c>
      <c r="AF75" s="537">
        <f t="shared" si="20"/>
        <v>1</v>
      </c>
    </row>
    <row r="76" spans="1:32" s="139" customFormat="1" x14ac:dyDescent="0.25">
      <c r="A76" s="136">
        <v>100</v>
      </c>
      <c r="B76" s="295">
        <v>75</v>
      </c>
      <c r="C76" s="539">
        <v>0</v>
      </c>
      <c r="D76" s="539">
        <v>0</v>
      </c>
      <c r="E76" s="539">
        <v>0</v>
      </c>
      <c r="F76" s="539">
        <v>0</v>
      </c>
      <c r="G76" s="539">
        <v>0</v>
      </c>
      <c r="H76" s="539">
        <v>0</v>
      </c>
      <c r="I76" s="539">
        <v>0</v>
      </c>
      <c r="J76" s="539">
        <v>0</v>
      </c>
      <c r="K76" s="539">
        <v>0</v>
      </c>
      <c r="L76" s="539">
        <v>0</v>
      </c>
      <c r="M76" s="539">
        <v>0</v>
      </c>
      <c r="N76" s="539">
        <v>0</v>
      </c>
      <c r="O76" s="539">
        <v>0</v>
      </c>
      <c r="P76" s="538">
        <v>0</v>
      </c>
      <c r="Q76" s="538">
        <v>0</v>
      </c>
      <c r="R76" s="537">
        <f t="shared" si="21"/>
        <v>1.0000000000000002</v>
      </c>
      <c r="S76" s="537">
        <f t="shared" si="22"/>
        <v>0.99999999999999989</v>
      </c>
      <c r="T76" s="537">
        <f t="shared" si="23"/>
        <v>0.99999999999999989</v>
      </c>
      <c r="U76" s="537">
        <f t="shared" si="24"/>
        <v>0.99999999999999989</v>
      </c>
      <c r="V76" s="537">
        <f t="shared" si="25"/>
        <v>1.0000000000000002</v>
      </c>
      <c r="W76" s="537">
        <f t="shared" si="26"/>
        <v>1.0003127992230465</v>
      </c>
      <c r="X76" s="537">
        <f t="shared" si="27"/>
        <v>0.99999999999999989</v>
      </c>
      <c r="Y76" s="537">
        <f t="shared" si="28"/>
        <v>1.0000000000000002</v>
      </c>
      <c r="Z76" s="537">
        <f t="shared" si="29"/>
        <v>1</v>
      </c>
      <c r="AA76" s="537">
        <f t="shared" si="30"/>
        <v>1</v>
      </c>
      <c r="AB76" s="537">
        <f t="shared" si="31"/>
        <v>1</v>
      </c>
      <c r="AC76" s="537">
        <f t="shared" si="32"/>
        <v>1</v>
      </c>
      <c r="AD76" s="537">
        <f t="shared" si="33"/>
        <v>0.99999999999999989</v>
      </c>
      <c r="AE76" s="537">
        <f t="shared" si="19"/>
        <v>1</v>
      </c>
      <c r="AF76" s="537">
        <f t="shared" si="20"/>
        <v>1</v>
      </c>
    </row>
    <row r="77" spans="1:32" s="139" customFormat="1" x14ac:dyDescent="0.25">
      <c r="A77" s="136">
        <v>100</v>
      </c>
      <c r="B77" s="295">
        <v>76</v>
      </c>
      <c r="C77" s="539">
        <v>0</v>
      </c>
      <c r="D77" s="539">
        <v>0</v>
      </c>
      <c r="E77" s="539">
        <v>0</v>
      </c>
      <c r="F77" s="539">
        <v>0</v>
      </c>
      <c r="G77" s="539">
        <v>0</v>
      </c>
      <c r="H77" s="539">
        <v>0</v>
      </c>
      <c r="I77" s="539">
        <v>0</v>
      </c>
      <c r="J77" s="539">
        <v>0</v>
      </c>
      <c r="K77" s="539">
        <v>0</v>
      </c>
      <c r="L77" s="539">
        <v>0</v>
      </c>
      <c r="M77" s="539">
        <v>0</v>
      </c>
      <c r="N77" s="539">
        <v>0</v>
      </c>
      <c r="O77" s="539">
        <v>0</v>
      </c>
      <c r="P77" s="538">
        <v>0</v>
      </c>
      <c r="Q77" s="538">
        <v>0</v>
      </c>
      <c r="R77" s="537">
        <f t="shared" si="21"/>
        <v>1.0000000000000002</v>
      </c>
      <c r="S77" s="537">
        <f t="shared" si="22"/>
        <v>0.99999999999999989</v>
      </c>
      <c r="T77" s="537">
        <f t="shared" si="23"/>
        <v>0.99999999999999989</v>
      </c>
      <c r="U77" s="537">
        <f t="shared" si="24"/>
        <v>0.99999999999999989</v>
      </c>
      <c r="V77" s="537">
        <f t="shared" si="25"/>
        <v>1.0000000000000002</v>
      </c>
      <c r="W77" s="537">
        <f t="shared" si="26"/>
        <v>1.0003127992230465</v>
      </c>
      <c r="X77" s="537">
        <f t="shared" si="27"/>
        <v>0.99999999999999989</v>
      </c>
      <c r="Y77" s="537">
        <f t="shared" si="28"/>
        <v>1.0000000000000002</v>
      </c>
      <c r="Z77" s="537">
        <f t="shared" si="29"/>
        <v>1</v>
      </c>
      <c r="AA77" s="537">
        <f t="shared" si="30"/>
        <v>1</v>
      </c>
      <c r="AB77" s="537">
        <f t="shared" si="31"/>
        <v>1</v>
      </c>
      <c r="AC77" s="537">
        <f t="shared" si="32"/>
        <v>1</v>
      </c>
      <c r="AD77" s="537">
        <f t="shared" si="33"/>
        <v>0.99999999999999989</v>
      </c>
      <c r="AE77" s="537">
        <f t="shared" si="19"/>
        <v>1</v>
      </c>
      <c r="AF77" s="537">
        <f t="shared" si="20"/>
        <v>1</v>
      </c>
    </row>
    <row r="78" spans="1:32" s="139" customFormat="1" x14ac:dyDescent="0.25">
      <c r="A78" s="136">
        <v>100</v>
      </c>
      <c r="B78" s="295">
        <v>77</v>
      </c>
      <c r="C78" s="539">
        <v>0</v>
      </c>
      <c r="D78" s="539">
        <v>0</v>
      </c>
      <c r="E78" s="539">
        <v>0</v>
      </c>
      <c r="F78" s="539">
        <v>0</v>
      </c>
      <c r="G78" s="539">
        <v>0</v>
      </c>
      <c r="H78" s="539">
        <v>0</v>
      </c>
      <c r="I78" s="539">
        <v>0</v>
      </c>
      <c r="J78" s="539">
        <v>0</v>
      </c>
      <c r="K78" s="539">
        <v>0</v>
      </c>
      <c r="L78" s="539">
        <v>0</v>
      </c>
      <c r="M78" s="539">
        <v>0</v>
      </c>
      <c r="N78" s="539">
        <v>0</v>
      </c>
      <c r="O78" s="539">
        <v>0</v>
      </c>
      <c r="P78" s="538">
        <v>0</v>
      </c>
      <c r="Q78" s="538">
        <v>0</v>
      </c>
      <c r="R78" s="537">
        <f t="shared" si="21"/>
        <v>1.0000000000000002</v>
      </c>
      <c r="S78" s="537">
        <f t="shared" si="22"/>
        <v>0.99999999999999989</v>
      </c>
      <c r="T78" s="537">
        <f t="shared" si="23"/>
        <v>0.99999999999999989</v>
      </c>
      <c r="U78" s="537">
        <f t="shared" si="24"/>
        <v>0.99999999999999989</v>
      </c>
      <c r="V78" s="537">
        <f t="shared" si="25"/>
        <v>1.0000000000000002</v>
      </c>
      <c r="W78" s="537">
        <f t="shared" si="26"/>
        <v>1.0003127992230465</v>
      </c>
      <c r="X78" s="537">
        <f t="shared" si="27"/>
        <v>0.99999999999999989</v>
      </c>
      <c r="Y78" s="537">
        <f t="shared" si="28"/>
        <v>1.0000000000000002</v>
      </c>
      <c r="Z78" s="537">
        <f t="shared" si="29"/>
        <v>1</v>
      </c>
      <c r="AA78" s="537">
        <f t="shared" si="30"/>
        <v>1</v>
      </c>
      <c r="AB78" s="537">
        <f t="shared" si="31"/>
        <v>1</v>
      </c>
      <c r="AC78" s="537">
        <f t="shared" si="32"/>
        <v>1</v>
      </c>
      <c r="AD78" s="537">
        <f t="shared" si="33"/>
        <v>0.99999999999999989</v>
      </c>
      <c r="AE78" s="537">
        <f t="shared" si="19"/>
        <v>1</v>
      </c>
      <c r="AF78" s="537">
        <f t="shared" si="20"/>
        <v>1</v>
      </c>
    </row>
    <row r="79" spans="1:32" s="139" customFormat="1" x14ac:dyDescent="0.25">
      <c r="A79" s="136">
        <v>100</v>
      </c>
      <c r="B79" s="295">
        <v>78</v>
      </c>
      <c r="C79" s="539">
        <v>0</v>
      </c>
      <c r="D79" s="539">
        <v>0</v>
      </c>
      <c r="E79" s="539">
        <v>0</v>
      </c>
      <c r="F79" s="539">
        <v>0</v>
      </c>
      <c r="G79" s="539">
        <v>0</v>
      </c>
      <c r="H79" s="539">
        <v>0</v>
      </c>
      <c r="I79" s="539">
        <v>0</v>
      </c>
      <c r="J79" s="539">
        <v>0</v>
      </c>
      <c r="K79" s="539">
        <v>0</v>
      </c>
      <c r="L79" s="539">
        <v>0</v>
      </c>
      <c r="M79" s="539">
        <v>0</v>
      </c>
      <c r="N79" s="539">
        <v>0</v>
      </c>
      <c r="O79" s="539">
        <v>0</v>
      </c>
      <c r="P79" s="538">
        <v>0</v>
      </c>
      <c r="Q79" s="538">
        <v>0</v>
      </c>
      <c r="R79" s="537">
        <f t="shared" si="21"/>
        <v>1.0000000000000002</v>
      </c>
      <c r="S79" s="537">
        <f t="shared" si="22"/>
        <v>0.99999999999999989</v>
      </c>
      <c r="T79" s="537">
        <f t="shared" si="23"/>
        <v>0.99999999999999989</v>
      </c>
      <c r="U79" s="537">
        <f t="shared" si="24"/>
        <v>0.99999999999999989</v>
      </c>
      <c r="V79" s="537">
        <f t="shared" si="25"/>
        <v>1.0000000000000002</v>
      </c>
      <c r="W79" s="537">
        <f t="shared" si="26"/>
        <v>1.0003127992230465</v>
      </c>
      <c r="X79" s="537">
        <f t="shared" si="27"/>
        <v>0.99999999999999989</v>
      </c>
      <c r="Y79" s="537">
        <f t="shared" si="28"/>
        <v>1.0000000000000002</v>
      </c>
      <c r="Z79" s="537">
        <f t="shared" si="29"/>
        <v>1</v>
      </c>
      <c r="AA79" s="537">
        <f t="shared" si="30"/>
        <v>1</v>
      </c>
      <c r="AB79" s="537">
        <f t="shared" si="31"/>
        <v>1</v>
      </c>
      <c r="AC79" s="537">
        <f t="shared" si="32"/>
        <v>1</v>
      </c>
      <c r="AD79" s="537">
        <f t="shared" si="33"/>
        <v>0.99999999999999989</v>
      </c>
      <c r="AE79" s="537">
        <f t="shared" si="19"/>
        <v>1</v>
      </c>
      <c r="AF79" s="537">
        <f t="shared" si="20"/>
        <v>1</v>
      </c>
    </row>
    <row r="80" spans="1:32" s="139" customFormat="1" x14ac:dyDescent="0.25">
      <c r="A80" s="136">
        <v>100</v>
      </c>
      <c r="B80" s="295">
        <v>79</v>
      </c>
      <c r="C80" s="539">
        <v>0</v>
      </c>
      <c r="D80" s="539">
        <v>0</v>
      </c>
      <c r="E80" s="539">
        <v>0</v>
      </c>
      <c r="F80" s="539">
        <v>0</v>
      </c>
      <c r="G80" s="539">
        <v>0</v>
      </c>
      <c r="H80" s="539">
        <v>0</v>
      </c>
      <c r="I80" s="539">
        <v>0</v>
      </c>
      <c r="J80" s="539">
        <v>0</v>
      </c>
      <c r="K80" s="539">
        <v>0</v>
      </c>
      <c r="L80" s="539">
        <v>0</v>
      </c>
      <c r="M80" s="539">
        <v>0</v>
      </c>
      <c r="N80" s="539">
        <v>0</v>
      </c>
      <c r="O80" s="539">
        <v>0</v>
      </c>
      <c r="P80" s="538">
        <v>0</v>
      </c>
      <c r="Q80" s="538">
        <v>0</v>
      </c>
      <c r="R80" s="537">
        <f t="shared" si="21"/>
        <v>1.0000000000000002</v>
      </c>
      <c r="S80" s="537">
        <f t="shared" si="22"/>
        <v>0.99999999999999989</v>
      </c>
      <c r="T80" s="537">
        <f t="shared" si="23"/>
        <v>0.99999999999999989</v>
      </c>
      <c r="U80" s="537">
        <f t="shared" si="24"/>
        <v>0.99999999999999989</v>
      </c>
      <c r="V80" s="537">
        <f t="shared" si="25"/>
        <v>1.0000000000000002</v>
      </c>
      <c r="W80" s="537">
        <f t="shared" si="26"/>
        <v>1.0003127992230465</v>
      </c>
      <c r="X80" s="537">
        <f t="shared" si="27"/>
        <v>0.99999999999999989</v>
      </c>
      <c r="Y80" s="537">
        <f t="shared" si="28"/>
        <v>1.0000000000000002</v>
      </c>
      <c r="Z80" s="537">
        <f t="shared" si="29"/>
        <v>1</v>
      </c>
      <c r="AA80" s="537">
        <f t="shared" si="30"/>
        <v>1</v>
      </c>
      <c r="AB80" s="537">
        <f t="shared" si="31"/>
        <v>1</v>
      </c>
      <c r="AC80" s="537">
        <f t="shared" si="32"/>
        <v>1</v>
      </c>
      <c r="AD80" s="537">
        <f t="shared" si="33"/>
        <v>0.99999999999999989</v>
      </c>
      <c r="AE80" s="537">
        <f t="shared" si="19"/>
        <v>1</v>
      </c>
      <c r="AF80" s="537">
        <f t="shared" si="20"/>
        <v>1</v>
      </c>
    </row>
    <row r="81" spans="1:32" s="139" customFormat="1" x14ac:dyDescent="0.25">
      <c r="A81" s="136">
        <v>100</v>
      </c>
      <c r="B81" s="295">
        <v>80</v>
      </c>
      <c r="C81" s="539">
        <v>0</v>
      </c>
      <c r="D81" s="539">
        <v>0</v>
      </c>
      <c r="E81" s="539">
        <v>0</v>
      </c>
      <c r="F81" s="539">
        <v>0</v>
      </c>
      <c r="G81" s="539">
        <v>0</v>
      </c>
      <c r="H81" s="539">
        <v>0</v>
      </c>
      <c r="I81" s="539">
        <v>0</v>
      </c>
      <c r="J81" s="539">
        <v>0</v>
      </c>
      <c r="K81" s="539">
        <v>0</v>
      </c>
      <c r="L81" s="539">
        <v>0</v>
      </c>
      <c r="M81" s="539">
        <v>0</v>
      </c>
      <c r="N81" s="539">
        <v>0</v>
      </c>
      <c r="O81" s="539">
        <v>0</v>
      </c>
      <c r="P81" s="538">
        <v>0</v>
      </c>
      <c r="Q81" s="538">
        <v>0</v>
      </c>
      <c r="R81" s="537">
        <f t="shared" si="21"/>
        <v>1.0000000000000002</v>
      </c>
      <c r="S81" s="537">
        <f t="shared" si="22"/>
        <v>0.99999999999999989</v>
      </c>
      <c r="T81" s="537">
        <f t="shared" si="23"/>
        <v>0.99999999999999989</v>
      </c>
      <c r="U81" s="537">
        <f t="shared" si="24"/>
        <v>0.99999999999999989</v>
      </c>
      <c r="V81" s="537">
        <f t="shared" si="25"/>
        <v>1.0000000000000002</v>
      </c>
      <c r="W81" s="537">
        <f t="shared" si="26"/>
        <v>1.0003127992230465</v>
      </c>
      <c r="X81" s="537">
        <f t="shared" si="27"/>
        <v>0.99999999999999989</v>
      </c>
      <c r="Y81" s="537">
        <f t="shared" si="28"/>
        <v>1.0000000000000002</v>
      </c>
      <c r="Z81" s="537">
        <f t="shared" si="29"/>
        <v>1</v>
      </c>
      <c r="AA81" s="537">
        <f t="shared" si="30"/>
        <v>1</v>
      </c>
      <c r="AB81" s="537">
        <f t="shared" si="31"/>
        <v>1</v>
      </c>
      <c r="AC81" s="537">
        <f t="shared" si="32"/>
        <v>1</v>
      </c>
      <c r="AD81" s="537">
        <f t="shared" si="33"/>
        <v>0.99999999999999989</v>
      </c>
      <c r="AE81" s="537">
        <f t="shared" si="19"/>
        <v>1</v>
      </c>
      <c r="AF81" s="537">
        <f t="shared" si="20"/>
        <v>1</v>
      </c>
    </row>
    <row r="82" spans="1:32" s="139" customFormat="1" x14ac:dyDescent="0.25">
      <c r="A82" s="136">
        <v>100</v>
      </c>
      <c r="B82" s="295">
        <v>81</v>
      </c>
      <c r="C82" s="539">
        <v>0</v>
      </c>
      <c r="D82" s="539">
        <v>0</v>
      </c>
      <c r="E82" s="539">
        <v>0</v>
      </c>
      <c r="F82" s="539">
        <v>0</v>
      </c>
      <c r="G82" s="539">
        <v>0</v>
      </c>
      <c r="H82" s="539">
        <v>0</v>
      </c>
      <c r="I82" s="539">
        <v>0</v>
      </c>
      <c r="J82" s="539">
        <v>0</v>
      </c>
      <c r="K82" s="539">
        <v>0</v>
      </c>
      <c r="L82" s="539">
        <v>0</v>
      </c>
      <c r="M82" s="539">
        <v>0</v>
      </c>
      <c r="N82" s="539">
        <v>0</v>
      </c>
      <c r="O82" s="539">
        <v>0</v>
      </c>
      <c r="P82" s="538">
        <v>0</v>
      </c>
      <c r="Q82" s="538">
        <v>0</v>
      </c>
      <c r="R82" s="537">
        <f t="shared" si="21"/>
        <v>1.0000000000000002</v>
      </c>
      <c r="S82" s="537">
        <f t="shared" si="22"/>
        <v>0.99999999999999989</v>
      </c>
      <c r="T82" s="537">
        <f t="shared" si="23"/>
        <v>0.99999999999999989</v>
      </c>
      <c r="U82" s="537">
        <f t="shared" si="24"/>
        <v>0.99999999999999989</v>
      </c>
      <c r="V82" s="537">
        <f t="shared" si="25"/>
        <v>1.0000000000000002</v>
      </c>
      <c r="W82" s="537">
        <f t="shared" si="26"/>
        <v>1.0003127992230465</v>
      </c>
      <c r="X82" s="537">
        <f t="shared" si="27"/>
        <v>0.99999999999999989</v>
      </c>
      <c r="Y82" s="537">
        <f t="shared" si="28"/>
        <v>1.0000000000000002</v>
      </c>
      <c r="Z82" s="537">
        <f t="shared" si="29"/>
        <v>1</v>
      </c>
      <c r="AA82" s="537">
        <f t="shared" si="30"/>
        <v>1</v>
      </c>
      <c r="AB82" s="537">
        <f t="shared" si="31"/>
        <v>1</v>
      </c>
      <c r="AC82" s="537">
        <f t="shared" si="32"/>
        <v>1</v>
      </c>
      <c r="AD82" s="537">
        <f t="shared" si="33"/>
        <v>0.99999999999999989</v>
      </c>
      <c r="AE82" s="537">
        <f t="shared" si="19"/>
        <v>1</v>
      </c>
      <c r="AF82" s="537">
        <f t="shared" si="20"/>
        <v>1</v>
      </c>
    </row>
    <row r="83" spans="1:32" s="139" customFormat="1" x14ac:dyDescent="0.25">
      <c r="A83" s="136">
        <v>100</v>
      </c>
      <c r="B83" s="295">
        <v>82</v>
      </c>
      <c r="C83" s="539">
        <v>0</v>
      </c>
      <c r="D83" s="539">
        <v>0</v>
      </c>
      <c r="E83" s="539">
        <v>0</v>
      </c>
      <c r="F83" s="539">
        <v>0</v>
      </c>
      <c r="G83" s="539">
        <v>0</v>
      </c>
      <c r="H83" s="539">
        <v>0</v>
      </c>
      <c r="I83" s="539">
        <v>0</v>
      </c>
      <c r="J83" s="539">
        <v>0</v>
      </c>
      <c r="K83" s="539">
        <v>0</v>
      </c>
      <c r="L83" s="539">
        <v>0</v>
      </c>
      <c r="M83" s="539">
        <v>0</v>
      </c>
      <c r="N83" s="539">
        <v>0</v>
      </c>
      <c r="O83" s="539">
        <v>0</v>
      </c>
      <c r="P83" s="538">
        <v>0</v>
      </c>
      <c r="Q83" s="538">
        <v>0</v>
      </c>
      <c r="R83" s="537">
        <f t="shared" si="21"/>
        <v>1.0000000000000002</v>
      </c>
      <c r="S83" s="537">
        <f t="shared" si="22"/>
        <v>0.99999999999999989</v>
      </c>
      <c r="T83" s="537">
        <f t="shared" si="23"/>
        <v>0.99999999999999989</v>
      </c>
      <c r="U83" s="537">
        <f t="shared" si="24"/>
        <v>0.99999999999999989</v>
      </c>
      <c r="V83" s="537">
        <f t="shared" si="25"/>
        <v>1.0000000000000002</v>
      </c>
      <c r="W83" s="537">
        <f t="shared" si="26"/>
        <v>1.0003127992230465</v>
      </c>
      <c r="X83" s="537">
        <f t="shared" si="27"/>
        <v>0.99999999999999989</v>
      </c>
      <c r="Y83" s="537">
        <f t="shared" si="28"/>
        <v>1.0000000000000002</v>
      </c>
      <c r="Z83" s="537">
        <f t="shared" si="29"/>
        <v>1</v>
      </c>
      <c r="AA83" s="537">
        <f t="shared" si="30"/>
        <v>1</v>
      </c>
      <c r="AB83" s="537">
        <f t="shared" si="31"/>
        <v>1</v>
      </c>
      <c r="AC83" s="537">
        <f t="shared" si="32"/>
        <v>1</v>
      </c>
      <c r="AD83" s="537">
        <f t="shared" si="33"/>
        <v>0.99999999999999989</v>
      </c>
      <c r="AE83" s="537">
        <f t="shared" ref="AE83:AE101" si="34">P83+AE82</f>
        <v>1</v>
      </c>
      <c r="AF83" s="537">
        <f t="shared" ref="AF83:AF101" si="35">Q83+AF82</f>
        <v>1</v>
      </c>
    </row>
    <row r="84" spans="1:32" s="139" customFormat="1" x14ac:dyDescent="0.25">
      <c r="A84" s="136">
        <v>100</v>
      </c>
      <c r="B84" s="295">
        <v>83</v>
      </c>
      <c r="C84" s="539">
        <v>0</v>
      </c>
      <c r="D84" s="539">
        <v>0</v>
      </c>
      <c r="E84" s="539">
        <v>0</v>
      </c>
      <c r="F84" s="539">
        <v>0</v>
      </c>
      <c r="G84" s="539">
        <v>0</v>
      </c>
      <c r="H84" s="539">
        <v>0</v>
      </c>
      <c r="I84" s="539">
        <v>0</v>
      </c>
      <c r="J84" s="539">
        <v>0</v>
      </c>
      <c r="K84" s="539">
        <v>0</v>
      </c>
      <c r="L84" s="539">
        <v>0</v>
      </c>
      <c r="M84" s="539">
        <v>0</v>
      </c>
      <c r="N84" s="539">
        <v>0</v>
      </c>
      <c r="O84" s="539">
        <v>0</v>
      </c>
      <c r="P84" s="538">
        <v>0</v>
      </c>
      <c r="Q84" s="538">
        <v>0</v>
      </c>
      <c r="R84" s="537">
        <f t="shared" si="21"/>
        <v>1.0000000000000002</v>
      </c>
      <c r="S84" s="537">
        <f t="shared" si="22"/>
        <v>0.99999999999999989</v>
      </c>
      <c r="T84" s="537">
        <f t="shared" si="23"/>
        <v>0.99999999999999989</v>
      </c>
      <c r="U84" s="537">
        <f t="shared" si="24"/>
        <v>0.99999999999999989</v>
      </c>
      <c r="V84" s="537">
        <f t="shared" si="25"/>
        <v>1.0000000000000002</v>
      </c>
      <c r="W84" s="537">
        <f t="shared" si="26"/>
        <v>1.0003127992230465</v>
      </c>
      <c r="X84" s="537">
        <f t="shared" si="27"/>
        <v>0.99999999999999989</v>
      </c>
      <c r="Y84" s="537">
        <f t="shared" si="28"/>
        <v>1.0000000000000002</v>
      </c>
      <c r="Z84" s="537">
        <f t="shared" si="29"/>
        <v>1</v>
      </c>
      <c r="AA84" s="537">
        <f t="shared" si="30"/>
        <v>1</v>
      </c>
      <c r="AB84" s="537">
        <f t="shared" si="31"/>
        <v>1</v>
      </c>
      <c r="AC84" s="537">
        <f t="shared" si="32"/>
        <v>1</v>
      </c>
      <c r="AD84" s="537">
        <f t="shared" si="33"/>
        <v>0.99999999999999989</v>
      </c>
      <c r="AE84" s="537">
        <f t="shared" si="34"/>
        <v>1</v>
      </c>
      <c r="AF84" s="537">
        <f t="shared" si="35"/>
        <v>1</v>
      </c>
    </row>
    <row r="85" spans="1:32" s="139" customFormat="1" x14ac:dyDescent="0.25">
      <c r="A85" s="136">
        <v>100</v>
      </c>
      <c r="B85" s="295">
        <v>84</v>
      </c>
      <c r="C85" s="539">
        <v>0</v>
      </c>
      <c r="D85" s="539">
        <v>0</v>
      </c>
      <c r="E85" s="539">
        <v>0</v>
      </c>
      <c r="F85" s="539">
        <v>0</v>
      </c>
      <c r="G85" s="539">
        <v>0</v>
      </c>
      <c r="H85" s="539">
        <v>0</v>
      </c>
      <c r="I85" s="539">
        <v>0</v>
      </c>
      <c r="J85" s="539">
        <v>0</v>
      </c>
      <c r="K85" s="539">
        <v>0</v>
      </c>
      <c r="L85" s="539">
        <v>0</v>
      </c>
      <c r="M85" s="539">
        <v>0</v>
      </c>
      <c r="N85" s="539">
        <v>0</v>
      </c>
      <c r="O85" s="539">
        <v>0</v>
      </c>
      <c r="P85" s="538">
        <v>0</v>
      </c>
      <c r="Q85" s="538">
        <v>0</v>
      </c>
      <c r="R85" s="537">
        <f t="shared" si="21"/>
        <v>1.0000000000000002</v>
      </c>
      <c r="S85" s="537">
        <f t="shared" si="22"/>
        <v>0.99999999999999989</v>
      </c>
      <c r="T85" s="537">
        <f t="shared" si="23"/>
        <v>0.99999999999999989</v>
      </c>
      <c r="U85" s="537">
        <f t="shared" si="24"/>
        <v>0.99999999999999989</v>
      </c>
      <c r="V85" s="537">
        <f t="shared" si="25"/>
        <v>1.0000000000000002</v>
      </c>
      <c r="W85" s="537">
        <f t="shared" si="26"/>
        <v>1.0003127992230465</v>
      </c>
      <c r="X85" s="537">
        <f t="shared" si="27"/>
        <v>0.99999999999999989</v>
      </c>
      <c r="Y85" s="537">
        <f t="shared" si="28"/>
        <v>1.0000000000000002</v>
      </c>
      <c r="Z85" s="537">
        <f t="shared" si="29"/>
        <v>1</v>
      </c>
      <c r="AA85" s="537">
        <f t="shared" si="30"/>
        <v>1</v>
      </c>
      <c r="AB85" s="537">
        <f t="shared" si="31"/>
        <v>1</v>
      </c>
      <c r="AC85" s="537">
        <f t="shared" si="32"/>
        <v>1</v>
      </c>
      <c r="AD85" s="537">
        <f t="shared" si="33"/>
        <v>0.99999999999999989</v>
      </c>
      <c r="AE85" s="537">
        <f t="shared" si="34"/>
        <v>1</v>
      </c>
      <c r="AF85" s="537">
        <f t="shared" si="35"/>
        <v>1</v>
      </c>
    </row>
    <row r="86" spans="1:32" s="139" customFormat="1" x14ac:dyDescent="0.25">
      <c r="A86" s="136">
        <v>100</v>
      </c>
      <c r="B86" s="295">
        <v>85</v>
      </c>
      <c r="C86" s="539">
        <v>0</v>
      </c>
      <c r="D86" s="539">
        <v>0</v>
      </c>
      <c r="E86" s="539">
        <v>0</v>
      </c>
      <c r="F86" s="539">
        <v>0</v>
      </c>
      <c r="G86" s="539">
        <v>0</v>
      </c>
      <c r="H86" s="539">
        <v>0</v>
      </c>
      <c r="I86" s="539">
        <v>0</v>
      </c>
      <c r="J86" s="539">
        <v>0</v>
      </c>
      <c r="K86" s="539">
        <v>0</v>
      </c>
      <c r="L86" s="539">
        <v>0</v>
      </c>
      <c r="M86" s="539">
        <v>0</v>
      </c>
      <c r="N86" s="539">
        <v>0</v>
      </c>
      <c r="O86" s="539">
        <v>0</v>
      </c>
      <c r="P86" s="538">
        <v>0</v>
      </c>
      <c r="Q86" s="538">
        <v>0</v>
      </c>
      <c r="R86" s="537">
        <f t="shared" si="21"/>
        <v>1.0000000000000002</v>
      </c>
      <c r="S86" s="537">
        <f t="shared" si="22"/>
        <v>0.99999999999999989</v>
      </c>
      <c r="T86" s="537">
        <f t="shared" si="23"/>
        <v>0.99999999999999989</v>
      </c>
      <c r="U86" s="537">
        <f t="shared" si="24"/>
        <v>0.99999999999999989</v>
      </c>
      <c r="V86" s="537">
        <f t="shared" si="25"/>
        <v>1.0000000000000002</v>
      </c>
      <c r="W86" s="537">
        <f t="shared" si="26"/>
        <v>1.0003127992230465</v>
      </c>
      <c r="X86" s="537">
        <f t="shared" si="27"/>
        <v>0.99999999999999989</v>
      </c>
      <c r="Y86" s="537">
        <f t="shared" si="28"/>
        <v>1.0000000000000002</v>
      </c>
      <c r="Z86" s="537">
        <f t="shared" si="29"/>
        <v>1</v>
      </c>
      <c r="AA86" s="537">
        <f t="shared" si="30"/>
        <v>1</v>
      </c>
      <c r="AB86" s="537">
        <f t="shared" si="31"/>
        <v>1</v>
      </c>
      <c r="AC86" s="537">
        <f t="shared" si="32"/>
        <v>1</v>
      </c>
      <c r="AD86" s="537">
        <f t="shared" si="33"/>
        <v>0.99999999999999989</v>
      </c>
      <c r="AE86" s="537">
        <f t="shared" si="34"/>
        <v>1</v>
      </c>
      <c r="AF86" s="537">
        <f t="shared" si="35"/>
        <v>1</v>
      </c>
    </row>
    <row r="87" spans="1:32" s="139" customFormat="1" x14ac:dyDescent="0.25">
      <c r="A87" s="136">
        <v>100</v>
      </c>
      <c r="B87" s="295">
        <v>86</v>
      </c>
      <c r="C87" s="539">
        <v>0</v>
      </c>
      <c r="D87" s="539">
        <v>0</v>
      </c>
      <c r="E87" s="539">
        <v>0</v>
      </c>
      <c r="F87" s="539">
        <v>0</v>
      </c>
      <c r="G87" s="539">
        <v>0</v>
      </c>
      <c r="H87" s="539">
        <v>0</v>
      </c>
      <c r="I87" s="539">
        <v>0</v>
      </c>
      <c r="J87" s="539">
        <v>0</v>
      </c>
      <c r="K87" s="539">
        <v>0</v>
      </c>
      <c r="L87" s="539">
        <v>0</v>
      </c>
      <c r="M87" s="539">
        <v>0</v>
      </c>
      <c r="N87" s="539">
        <v>0</v>
      </c>
      <c r="O87" s="539">
        <v>0</v>
      </c>
      <c r="P87" s="538">
        <v>0</v>
      </c>
      <c r="Q87" s="538">
        <v>0</v>
      </c>
      <c r="R87" s="537">
        <f t="shared" si="21"/>
        <v>1.0000000000000002</v>
      </c>
      <c r="S87" s="537">
        <f t="shared" si="22"/>
        <v>0.99999999999999989</v>
      </c>
      <c r="T87" s="537">
        <f t="shared" si="23"/>
        <v>0.99999999999999989</v>
      </c>
      <c r="U87" s="537">
        <f t="shared" si="24"/>
        <v>0.99999999999999989</v>
      </c>
      <c r="V87" s="537">
        <f t="shared" si="25"/>
        <v>1.0000000000000002</v>
      </c>
      <c r="W87" s="537">
        <f t="shared" si="26"/>
        <v>1.0003127992230465</v>
      </c>
      <c r="X87" s="537">
        <f t="shared" si="27"/>
        <v>0.99999999999999989</v>
      </c>
      <c r="Y87" s="537">
        <f t="shared" si="28"/>
        <v>1.0000000000000002</v>
      </c>
      <c r="Z87" s="537">
        <f t="shared" si="29"/>
        <v>1</v>
      </c>
      <c r="AA87" s="537">
        <f t="shared" si="30"/>
        <v>1</v>
      </c>
      <c r="AB87" s="537">
        <f t="shared" si="31"/>
        <v>1</v>
      </c>
      <c r="AC87" s="537">
        <f t="shared" si="32"/>
        <v>1</v>
      </c>
      <c r="AD87" s="537">
        <f t="shared" si="33"/>
        <v>0.99999999999999989</v>
      </c>
      <c r="AE87" s="537">
        <f t="shared" si="34"/>
        <v>1</v>
      </c>
      <c r="AF87" s="537">
        <f t="shared" si="35"/>
        <v>1</v>
      </c>
    </row>
    <row r="88" spans="1:32" s="139" customFormat="1" x14ac:dyDescent="0.25">
      <c r="A88" s="136">
        <v>100</v>
      </c>
      <c r="B88" s="295">
        <v>87</v>
      </c>
      <c r="C88" s="539">
        <v>0</v>
      </c>
      <c r="D88" s="539">
        <v>0</v>
      </c>
      <c r="E88" s="539">
        <v>0</v>
      </c>
      <c r="F88" s="539">
        <v>0</v>
      </c>
      <c r="G88" s="539">
        <v>0</v>
      </c>
      <c r="H88" s="539">
        <v>0</v>
      </c>
      <c r="I88" s="539">
        <v>0</v>
      </c>
      <c r="J88" s="539">
        <v>0</v>
      </c>
      <c r="K88" s="539">
        <v>0</v>
      </c>
      <c r="L88" s="539">
        <v>0</v>
      </c>
      <c r="M88" s="539">
        <v>0</v>
      </c>
      <c r="N88" s="539">
        <v>0</v>
      </c>
      <c r="O88" s="539">
        <v>0</v>
      </c>
      <c r="P88" s="538">
        <v>0</v>
      </c>
      <c r="Q88" s="538">
        <v>0</v>
      </c>
      <c r="R88" s="537">
        <f t="shared" si="21"/>
        <v>1.0000000000000002</v>
      </c>
      <c r="S88" s="537">
        <f t="shared" si="22"/>
        <v>0.99999999999999989</v>
      </c>
      <c r="T88" s="537">
        <f t="shared" si="23"/>
        <v>0.99999999999999989</v>
      </c>
      <c r="U88" s="537">
        <f t="shared" si="24"/>
        <v>0.99999999999999989</v>
      </c>
      <c r="V88" s="537">
        <f t="shared" si="25"/>
        <v>1.0000000000000002</v>
      </c>
      <c r="W88" s="537">
        <f t="shared" si="26"/>
        <v>1.0003127992230465</v>
      </c>
      <c r="X88" s="537">
        <f t="shared" si="27"/>
        <v>0.99999999999999989</v>
      </c>
      <c r="Y88" s="537">
        <f t="shared" si="28"/>
        <v>1.0000000000000002</v>
      </c>
      <c r="Z88" s="537">
        <f t="shared" si="29"/>
        <v>1</v>
      </c>
      <c r="AA88" s="537">
        <f t="shared" si="30"/>
        <v>1</v>
      </c>
      <c r="AB88" s="537">
        <f t="shared" si="31"/>
        <v>1</v>
      </c>
      <c r="AC88" s="537">
        <f t="shared" si="32"/>
        <v>1</v>
      </c>
      <c r="AD88" s="537">
        <f t="shared" si="33"/>
        <v>0.99999999999999989</v>
      </c>
      <c r="AE88" s="537">
        <f t="shared" si="34"/>
        <v>1</v>
      </c>
      <c r="AF88" s="537">
        <f t="shared" si="35"/>
        <v>1</v>
      </c>
    </row>
    <row r="89" spans="1:32" s="139" customFormat="1" x14ac:dyDescent="0.25">
      <c r="A89" s="136">
        <v>100</v>
      </c>
      <c r="B89" s="295">
        <v>88</v>
      </c>
      <c r="C89" s="539">
        <v>0</v>
      </c>
      <c r="D89" s="539">
        <v>0</v>
      </c>
      <c r="E89" s="539">
        <v>0</v>
      </c>
      <c r="F89" s="539">
        <v>0</v>
      </c>
      <c r="G89" s="539">
        <v>0</v>
      </c>
      <c r="H89" s="539">
        <v>0</v>
      </c>
      <c r="I89" s="539">
        <v>0</v>
      </c>
      <c r="J89" s="539">
        <v>0</v>
      </c>
      <c r="K89" s="539">
        <v>0</v>
      </c>
      <c r="L89" s="539">
        <v>0</v>
      </c>
      <c r="M89" s="539">
        <v>0</v>
      </c>
      <c r="N89" s="539">
        <v>0</v>
      </c>
      <c r="O89" s="539">
        <v>0</v>
      </c>
      <c r="P89" s="538">
        <v>0</v>
      </c>
      <c r="Q89" s="538">
        <v>0</v>
      </c>
      <c r="R89" s="537">
        <f t="shared" si="21"/>
        <v>1.0000000000000002</v>
      </c>
      <c r="S89" s="537">
        <f t="shared" si="22"/>
        <v>0.99999999999999989</v>
      </c>
      <c r="T89" s="537">
        <f t="shared" si="23"/>
        <v>0.99999999999999989</v>
      </c>
      <c r="U89" s="537">
        <f t="shared" si="24"/>
        <v>0.99999999999999989</v>
      </c>
      <c r="V89" s="537">
        <f t="shared" si="25"/>
        <v>1.0000000000000002</v>
      </c>
      <c r="W89" s="537">
        <f t="shared" si="26"/>
        <v>1.0003127992230465</v>
      </c>
      <c r="X89" s="537">
        <f t="shared" si="27"/>
        <v>0.99999999999999989</v>
      </c>
      <c r="Y89" s="537">
        <f t="shared" si="28"/>
        <v>1.0000000000000002</v>
      </c>
      <c r="Z89" s="537">
        <f t="shared" si="29"/>
        <v>1</v>
      </c>
      <c r="AA89" s="537">
        <f t="shared" si="30"/>
        <v>1</v>
      </c>
      <c r="AB89" s="537">
        <f t="shared" si="31"/>
        <v>1</v>
      </c>
      <c r="AC89" s="537">
        <f t="shared" si="32"/>
        <v>1</v>
      </c>
      <c r="AD89" s="537">
        <f t="shared" si="33"/>
        <v>0.99999999999999989</v>
      </c>
      <c r="AE89" s="537">
        <f t="shared" si="34"/>
        <v>1</v>
      </c>
      <c r="AF89" s="537">
        <f t="shared" si="35"/>
        <v>1</v>
      </c>
    </row>
    <row r="90" spans="1:32" s="139" customFormat="1" x14ac:dyDescent="0.25">
      <c r="A90" s="136">
        <v>100</v>
      </c>
      <c r="B90" s="295">
        <v>89</v>
      </c>
      <c r="C90" s="539">
        <v>0</v>
      </c>
      <c r="D90" s="539">
        <v>0</v>
      </c>
      <c r="E90" s="539">
        <v>0</v>
      </c>
      <c r="F90" s="539">
        <v>0</v>
      </c>
      <c r="G90" s="539">
        <v>0</v>
      </c>
      <c r="H90" s="539">
        <v>0</v>
      </c>
      <c r="I90" s="539">
        <v>0</v>
      </c>
      <c r="J90" s="539">
        <v>0</v>
      </c>
      <c r="K90" s="539">
        <v>0</v>
      </c>
      <c r="L90" s="539">
        <v>0</v>
      </c>
      <c r="M90" s="539">
        <v>0</v>
      </c>
      <c r="N90" s="539">
        <v>0</v>
      </c>
      <c r="O90" s="539">
        <v>0</v>
      </c>
      <c r="P90" s="538">
        <v>0</v>
      </c>
      <c r="Q90" s="538">
        <v>0</v>
      </c>
      <c r="R90" s="537">
        <f t="shared" si="21"/>
        <v>1.0000000000000002</v>
      </c>
      <c r="S90" s="537">
        <f t="shared" si="22"/>
        <v>0.99999999999999989</v>
      </c>
      <c r="T90" s="537">
        <f t="shared" si="23"/>
        <v>0.99999999999999989</v>
      </c>
      <c r="U90" s="537">
        <f t="shared" si="24"/>
        <v>0.99999999999999989</v>
      </c>
      <c r="V90" s="537">
        <f t="shared" si="25"/>
        <v>1.0000000000000002</v>
      </c>
      <c r="W90" s="537">
        <f t="shared" si="26"/>
        <v>1.0003127992230465</v>
      </c>
      <c r="X90" s="537">
        <f t="shared" si="27"/>
        <v>0.99999999999999989</v>
      </c>
      <c r="Y90" s="537">
        <f t="shared" si="28"/>
        <v>1.0000000000000002</v>
      </c>
      <c r="Z90" s="537">
        <f t="shared" si="29"/>
        <v>1</v>
      </c>
      <c r="AA90" s="537">
        <f t="shared" si="30"/>
        <v>1</v>
      </c>
      <c r="AB90" s="537">
        <f t="shared" si="31"/>
        <v>1</v>
      </c>
      <c r="AC90" s="537">
        <f t="shared" si="32"/>
        <v>1</v>
      </c>
      <c r="AD90" s="537">
        <f t="shared" si="33"/>
        <v>0.99999999999999989</v>
      </c>
      <c r="AE90" s="537">
        <f t="shared" si="34"/>
        <v>1</v>
      </c>
      <c r="AF90" s="537">
        <f t="shared" si="35"/>
        <v>1</v>
      </c>
    </row>
    <row r="91" spans="1:32" s="139" customFormat="1" x14ac:dyDescent="0.25">
      <c r="A91" s="136">
        <v>100</v>
      </c>
      <c r="B91" s="295">
        <v>90</v>
      </c>
      <c r="C91" s="539">
        <v>0</v>
      </c>
      <c r="D91" s="539">
        <v>0</v>
      </c>
      <c r="E91" s="539">
        <v>0</v>
      </c>
      <c r="F91" s="539">
        <v>0</v>
      </c>
      <c r="G91" s="539">
        <v>0</v>
      </c>
      <c r="H91" s="539">
        <v>0</v>
      </c>
      <c r="I91" s="539">
        <v>0</v>
      </c>
      <c r="J91" s="539">
        <v>0</v>
      </c>
      <c r="K91" s="539">
        <v>0</v>
      </c>
      <c r="L91" s="539">
        <v>0</v>
      </c>
      <c r="M91" s="539">
        <v>0</v>
      </c>
      <c r="N91" s="539">
        <v>0</v>
      </c>
      <c r="O91" s="539">
        <v>0</v>
      </c>
      <c r="P91" s="538">
        <v>0</v>
      </c>
      <c r="Q91" s="538">
        <v>0</v>
      </c>
      <c r="R91" s="537">
        <f t="shared" si="21"/>
        <v>1.0000000000000002</v>
      </c>
      <c r="S91" s="537">
        <f t="shared" si="22"/>
        <v>0.99999999999999989</v>
      </c>
      <c r="T91" s="537">
        <f t="shared" si="23"/>
        <v>0.99999999999999989</v>
      </c>
      <c r="U91" s="537">
        <f t="shared" si="24"/>
        <v>0.99999999999999989</v>
      </c>
      <c r="V91" s="537">
        <f t="shared" si="25"/>
        <v>1.0000000000000002</v>
      </c>
      <c r="W91" s="537">
        <f t="shared" si="26"/>
        <v>1.0003127992230465</v>
      </c>
      <c r="X91" s="537">
        <f t="shared" si="27"/>
        <v>0.99999999999999989</v>
      </c>
      <c r="Y91" s="537">
        <f t="shared" si="28"/>
        <v>1.0000000000000002</v>
      </c>
      <c r="Z91" s="537">
        <f t="shared" si="29"/>
        <v>1</v>
      </c>
      <c r="AA91" s="537">
        <f t="shared" si="30"/>
        <v>1</v>
      </c>
      <c r="AB91" s="537">
        <f t="shared" si="31"/>
        <v>1</v>
      </c>
      <c r="AC91" s="537">
        <f t="shared" si="32"/>
        <v>1</v>
      </c>
      <c r="AD91" s="537">
        <f t="shared" si="33"/>
        <v>0.99999999999999989</v>
      </c>
      <c r="AE91" s="537">
        <f t="shared" si="34"/>
        <v>1</v>
      </c>
      <c r="AF91" s="537">
        <f t="shared" si="35"/>
        <v>1</v>
      </c>
    </row>
    <row r="92" spans="1:32" s="139" customFormat="1" x14ac:dyDescent="0.25">
      <c r="A92" s="136">
        <v>100</v>
      </c>
      <c r="B92" s="295">
        <v>91</v>
      </c>
      <c r="C92" s="539">
        <v>0</v>
      </c>
      <c r="D92" s="539">
        <v>0</v>
      </c>
      <c r="E92" s="539">
        <v>0</v>
      </c>
      <c r="F92" s="539">
        <v>0</v>
      </c>
      <c r="G92" s="539">
        <v>0</v>
      </c>
      <c r="H92" s="539">
        <v>0</v>
      </c>
      <c r="I92" s="539">
        <v>0</v>
      </c>
      <c r="J92" s="539">
        <v>0</v>
      </c>
      <c r="K92" s="539">
        <v>0</v>
      </c>
      <c r="L92" s="539">
        <v>0</v>
      </c>
      <c r="M92" s="539">
        <v>0</v>
      </c>
      <c r="N92" s="539">
        <v>0</v>
      </c>
      <c r="O92" s="539">
        <v>0</v>
      </c>
      <c r="P92" s="538">
        <v>0</v>
      </c>
      <c r="Q92" s="538">
        <v>0</v>
      </c>
      <c r="R92" s="537">
        <f t="shared" si="21"/>
        <v>1.0000000000000002</v>
      </c>
      <c r="S92" s="537">
        <f t="shared" si="22"/>
        <v>0.99999999999999989</v>
      </c>
      <c r="T92" s="537">
        <f t="shared" si="23"/>
        <v>0.99999999999999989</v>
      </c>
      <c r="U92" s="537">
        <f t="shared" si="24"/>
        <v>0.99999999999999989</v>
      </c>
      <c r="V92" s="537">
        <f t="shared" si="25"/>
        <v>1.0000000000000002</v>
      </c>
      <c r="W92" s="537">
        <f t="shared" si="26"/>
        <v>1.0003127992230465</v>
      </c>
      <c r="X92" s="537">
        <f t="shared" si="27"/>
        <v>0.99999999999999989</v>
      </c>
      <c r="Y92" s="537">
        <f t="shared" si="28"/>
        <v>1.0000000000000002</v>
      </c>
      <c r="Z92" s="537">
        <f t="shared" si="29"/>
        <v>1</v>
      </c>
      <c r="AA92" s="537">
        <f t="shared" si="30"/>
        <v>1</v>
      </c>
      <c r="AB92" s="537">
        <f t="shared" si="31"/>
        <v>1</v>
      </c>
      <c r="AC92" s="537">
        <f t="shared" si="32"/>
        <v>1</v>
      </c>
      <c r="AD92" s="537">
        <f t="shared" si="33"/>
        <v>0.99999999999999989</v>
      </c>
      <c r="AE92" s="537">
        <f t="shared" si="34"/>
        <v>1</v>
      </c>
      <c r="AF92" s="537">
        <f t="shared" si="35"/>
        <v>1</v>
      </c>
    </row>
    <row r="93" spans="1:32" s="139" customFormat="1" x14ac:dyDescent="0.25">
      <c r="A93" s="136">
        <v>100</v>
      </c>
      <c r="B93" s="295">
        <v>92</v>
      </c>
      <c r="C93" s="539">
        <v>0</v>
      </c>
      <c r="D93" s="539">
        <v>0</v>
      </c>
      <c r="E93" s="539">
        <v>0</v>
      </c>
      <c r="F93" s="539">
        <v>0</v>
      </c>
      <c r="G93" s="539">
        <v>0</v>
      </c>
      <c r="H93" s="539">
        <v>0</v>
      </c>
      <c r="I93" s="539">
        <v>0</v>
      </c>
      <c r="J93" s="539">
        <v>0</v>
      </c>
      <c r="K93" s="539">
        <v>0</v>
      </c>
      <c r="L93" s="539">
        <v>0</v>
      </c>
      <c r="M93" s="539">
        <v>0</v>
      </c>
      <c r="N93" s="539">
        <v>0</v>
      </c>
      <c r="O93" s="539">
        <v>0</v>
      </c>
      <c r="P93" s="538">
        <v>0</v>
      </c>
      <c r="Q93" s="538">
        <v>0</v>
      </c>
      <c r="R93" s="537">
        <f t="shared" si="21"/>
        <v>1.0000000000000002</v>
      </c>
      <c r="S93" s="537">
        <f t="shared" si="22"/>
        <v>0.99999999999999989</v>
      </c>
      <c r="T93" s="537">
        <f t="shared" si="23"/>
        <v>0.99999999999999989</v>
      </c>
      <c r="U93" s="537">
        <f t="shared" si="24"/>
        <v>0.99999999999999989</v>
      </c>
      <c r="V93" s="537">
        <f t="shared" si="25"/>
        <v>1.0000000000000002</v>
      </c>
      <c r="W93" s="537">
        <f t="shared" si="26"/>
        <v>1.0003127992230465</v>
      </c>
      <c r="X93" s="537">
        <f t="shared" si="27"/>
        <v>0.99999999999999989</v>
      </c>
      <c r="Y93" s="537">
        <f t="shared" si="28"/>
        <v>1.0000000000000002</v>
      </c>
      <c r="Z93" s="537">
        <f t="shared" si="29"/>
        <v>1</v>
      </c>
      <c r="AA93" s="537">
        <f t="shared" si="30"/>
        <v>1</v>
      </c>
      <c r="AB93" s="537">
        <f t="shared" si="31"/>
        <v>1</v>
      </c>
      <c r="AC93" s="537">
        <f t="shared" si="32"/>
        <v>1</v>
      </c>
      <c r="AD93" s="537">
        <f t="shared" si="33"/>
        <v>0.99999999999999989</v>
      </c>
      <c r="AE93" s="537">
        <f t="shared" si="34"/>
        <v>1</v>
      </c>
      <c r="AF93" s="537">
        <f t="shared" si="35"/>
        <v>1</v>
      </c>
    </row>
    <row r="94" spans="1:32" s="139" customFormat="1" x14ac:dyDescent="0.25">
      <c r="A94" s="136">
        <v>100</v>
      </c>
      <c r="B94" s="295">
        <v>93</v>
      </c>
      <c r="C94" s="539">
        <v>0</v>
      </c>
      <c r="D94" s="539">
        <v>0</v>
      </c>
      <c r="E94" s="539">
        <v>0</v>
      </c>
      <c r="F94" s="539">
        <v>0</v>
      </c>
      <c r="G94" s="539">
        <v>0</v>
      </c>
      <c r="H94" s="539">
        <v>0</v>
      </c>
      <c r="I94" s="539">
        <v>0</v>
      </c>
      <c r="J94" s="539">
        <v>0</v>
      </c>
      <c r="K94" s="539">
        <v>0</v>
      </c>
      <c r="L94" s="539">
        <v>0</v>
      </c>
      <c r="M94" s="539">
        <v>0</v>
      </c>
      <c r="N94" s="539">
        <v>0</v>
      </c>
      <c r="O94" s="539">
        <v>0</v>
      </c>
      <c r="P94" s="538">
        <v>0</v>
      </c>
      <c r="Q94" s="538">
        <v>0</v>
      </c>
      <c r="R94" s="537">
        <f t="shared" si="21"/>
        <v>1.0000000000000002</v>
      </c>
      <c r="S94" s="537">
        <f t="shared" si="22"/>
        <v>0.99999999999999989</v>
      </c>
      <c r="T94" s="537">
        <f t="shared" si="23"/>
        <v>0.99999999999999989</v>
      </c>
      <c r="U94" s="537">
        <f t="shared" si="24"/>
        <v>0.99999999999999989</v>
      </c>
      <c r="V94" s="537">
        <f t="shared" si="25"/>
        <v>1.0000000000000002</v>
      </c>
      <c r="W94" s="537">
        <f t="shared" si="26"/>
        <v>1.0003127992230465</v>
      </c>
      <c r="X94" s="537">
        <f t="shared" si="27"/>
        <v>0.99999999999999989</v>
      </c>
      <c r="Y94" s="537">
        <f t="shared" si="28"/>
        <v>1.0000000000000002</v>
      </c>
      <c r="Z94" s="537">
        <f t="shared" si="29"/>
        <v>1</v>
      </c>
      <c r="AA94" s="537">
        <f t="shared" si="30"/>
        <v>1</v>
      </c>
      <c r="AB94" s="537">
        <f t="shared" si="31"/>
        <v>1</v>
      </c>
      <c r="AC94" s="537">
        <f t="shared" si="32"/>
        <v>1</v>
      </c>
      <c r="AD94" s="537">
        <f t="shared" si="33"/>
        <v>0.99999999999999989</v>
      </c>
      <c r="AE94" s="537">
        <f t="shared" si="34"/>
        <v>1</v>
      </c>
      <c r="AF94" s="537">
        <f t="shared" si="35"/>
        <v>1</v>
      </c>
    </row>
    <row r="95" spans="1:32" s="139" customFormat="1" x14ac:dyDescent="0.25">
      <c r="A95" s="136">
        <v>100</v>
      </c>
      <c r="B95" s="295">
        <v>94</v>
      </c>
      <c r="C95" s="539">
        <v>0</v>
      </c>
      <c r="D95" s="539">
        <v>0</v>
      </c>
      <c r="E95" s="539">
        <v>0</v>
      </c>
      <c r="F95" s="539">
        <v>0</v>
      </c>
      <c r="G95" s="539">
        <v>0</v>
      </c>
      <c r="H95" s="539">
        <v>0</v>
      </c>
      <c r="I95" s="539">
        <v>0</v>
      </c>
      <c r="J95" s="539">
        <v>0</v>
      </c>
      <c r="K95" s="539">
        <v>0</v>
      </c>
      <c r="L95" s="539">
        <v>0</v>
      </c>
      <c r="M95" s="539">
        <v>0</v>
      </c>
      <c r="N95" s="539">
        <v>0</v>
      </c>
      <c r="O95" s="539">
        <v>0</v>
      </c>
      <c r="P95" s="538">
        <v>0</v>
      </c>
      <c r="Q95" s="538">
        <v>0</v>
      </c>
      <c r="R95" s="537">
        <f t="shared" si="21"/>
        <v>1.0000000000000002</v>
      </c>
      <c r="S95" s="537">
        <f t="shared" si="22"/>
        <v>0.99999999999999989</v>
      </c>
      <c r="T95" s="537">
        <f t="shared" si="23"/>
        <v>0.99999999999999989</v>
      </c>
      <c r="U95" s="537">
        <f t="shared" si="24"/>
        <v>0.99999999999999989</v>
      </c>
      <c r="V95" s="537">
        <f t="shared" si="25"/>
        <v>1.0000000000000002</v>
      </c>
      <c r="W95" s="537">
        <f t="shared" si="26"/>
        <v>1.0003127992230465</v>
      </c>
      <c r="X95" s="537">
        <f t="shared" si="27"/>
        <v>0.99999999999999989</v>
      </c>
      <c r="Y95" s="537">
        <f t="shared" si="28"/>
        <v>1.0000000000000002</v>
      </c>
      <c r="Z95" s="537">
        <f t="shared" si="29"/>
        <v>1</v>
      </c>
      <c r="AA95" s="537">
        <f t="shared" si="30"/>
        <v>1</v>
      </c>
      <c r="AB95" s="537">
        <f t="shared" si="31"/>
        <v>1</v>
      </c>
      <c r="AC95" s="537">
        <f t="shared" si="32"/>
        <v>1</v>
      </c>
      <c r="AD95" s="537">
        <f t="shared" si="33"/>
        <v>0.99999999999999989</v>
      </c>
      <c r="AE95" s="537">
        <f t="shared" si="34"/>
        <v>1</v>
      </c>
      <c r="AF95" s="537">
        <f t="shared" si="35"/>
        <v>1</v>
      </c>
    </row>
    <row r="96" spans="1:32" s="139" customFormat="1" x14ac:dyDescent="0.25">
      <c r="A96" s="136">
        <v>100</v>
      </c>
      <c r="B96" s="295">
        <v>95</v>
      </c>
      <c r="C96" s="539">
        <v>0</v>
      </c>
      <c r="D96" s="539">
        <v>0</v>
      </c>
      <c r="E96" s="539">
        <v>0</v>
      </c>
      <c r="F96" s="539">
        <v>0</v>
      </c>
      <c r="G96" s="539">
        <v>0</v>
      </c>
      <c r="H96" s="539">
        <v>0</v>
      </c>
      <c r="I96" s="539">
        <v>0</v>
      </c>
      <c r="J96" s="539">
        <v>0</v>
      </c>
      <c r="K96" s="539">
        <v>0</v>
      </c>
      <c r="L96" s="539">
        <v>0</v>
      </c>
      <c r="M96" s="539">
        <v>0</v>
      </c>
      <c r="N96" s="539">
        <v>0</v>
      </c>
      <c r="O96" s="539">
        <v>0</v>
      </c>
      <c r="P96" s="538">
        <v>0</v>
      </c>
      <c r="Q96" s="538">
        <v>0</v>
      </c>
      <c r="R96" s="537">
        <f t="shared" si="21"/>
        <v>1.0000000000000002</v>
      </c>
      <c r="S96" s="537">
        <f t="shared" si="22"/>
        <v>0.99999999999999989</v>
      </c>
      <c r="T96" s="537">
        <f t="shared" si="23"/>
        <v>0.99999999999999989</v>
      </c>
      <c r="U96" s="537">
        <f t="shared" si="24"/>
        <v>0.99999999999999989</v>
      </c>
      <c r="V96" s="537">
        <f t="shared" si="25"/>
        <v>1.0000000000000002</v>
      </c>
      <c r="W96" s="537">
        <f t="shared" si="26"/>
        <v>1.0003127992230465</v>
      </c>
      <c r="X96" s="537">
        <f t="shared" si="27"/>
        <v>0.99999999999999989</v>
      </c>
      <c r="Y96" s="537">
        <f t="shared" si="28"/>
        <v>1.0000000000000002</v>
      </c>
      <c r="Z96" s="537">
        <f t="shared" si="29"/>
        <v>1</v>
      </c>
      <c r="AA96" s="537">
        <f t="shared" si="30"/>
        <v>1</v>
      </c>
      <c r="AB96" s="537">
        <f t="shared" si="31"/>
        <v>1</v>
      </c>
      <c r="AC96" s="537">
        <f t="shared" si="32"/>
        <v>1</v>
      </c>
      <c r="AD96" s="537">
        <f t="shared" si="33"/>
        <v>0.99999999999999989</v>
      </c>
      <c r="AE96" s="537">
        <f t="shared" si="34"/>
        <v>1</v>
      </c>
      <c r="AF96" s="537">
        <f t="shared" si="35"/>
        <v>1</v>
      </c>
    </row>
    <row r="97" spans="1:32" s="139" customFormat="1" x14ac:dyDescent="0.25">
      <c r="A97" s="136">
        <v>100</v>
      </c>
      <c r="B97" s="295">
        <v>96</v>
      </c>
      <c r="C97" s="539">
        <v>0</v>
      </c>
      <c r="D97" s="539">
        <v>0</v>
      </c>
      <c r="E97" s="539">
        <v>0</v>
      </c>
      <c r="F97" s="539">
        <v>0</v>
      </c>
      <c r="G97" s="539">
        <v>0</v>
      </c>
      <c r="H97" s="539">
        <v>0</v>
      </c>
      <c r="I97" s="539">
        <v>0</v>
      </c>
      <c r="J97" s="539">
        <v>0</v>
      </c>
      <c r="K97" s="539">
        <v>0</v>
      </c>
      <c r="L97" s="539">
        <v>0</v>
      </c>
      <c r="M97" s="539">
        <v>0</v>
      </c>
      <c r="N97" s="539">
        <v>0</v>
      </c>
      <c r="O97" s="539">
        <v>0</v>
      </c>
      <c r="P97" s="538">
        <v>0</v>
      </c>
      <c r="Q97" s="538">
        <v>0</v>
      </c>
      <c r="R97" s="537">
        <f t="shared" si="21"/>
        <v>1.0000000000000002</v>
      </c>
      <c r="S97" s="537">
        <f t="shared" si="22"/>
        <v>0.99999999999999989</v>
      </c>
      <c r="T97" s="537">
        <f t="shared" si="23"/>
        <v>0.99999999999999989</v>
      </c>
      <c r="U97" s="537">
        <f t="shared" si="24"/>
        <v>0.99999999999999989</v>
      </c>
      <c r="V97" s="537">
        <f t="shared" si="25"/>
        <v>1.0000000000000002</v>
      </c>
      <c r="W97" s="537">
        <f t="shared" si="26"/>
        <v>1.0003127992230465</v>
      </c>
      <c r="X97" s="537">
        <f t="shared" si="27"/>
        <v>0.99999999999999989</v>
      </c>
      <c r="Y97" s="537">
        <f t="shared" si="28"/>
        <v>1.0000000000000002</v>
      </c>
      <c r="Z97" s="537">
        <f t="shared" si="29"/>
        <v>1</v>
      </c>
      <c r="AA97" s="537">
        <f t="shared" si="30"/>
        <v>1</v>
      </c>
      <c r="AB97" s="537">
        <f t="shared" si="31"/>
        <v>1</v>
      </c>
      <c r="AC97" s="537">
        <f t="shared" si="32"/>
        <v>1</v>
      </c>
      <c r="AD97" s="537">
        <f t="shared" si="33"/>
        <v>0.99999999999999989</v>
      </c>
      <c r="AE97" s="537">
        <f t="shared" si="34"/>
        <v>1</v>
      </c>
      <c r="AF97" s="537">
        <f t="shared" si="35"/>
        <v>1</v>
      </c>
    </row>
    <row r="98" spans="1:32" s="139" customFormat="1" x14ac:dyDescent="0.25">
      <c r="A98" s="136">
        <v>100</v>
      </c>
      <c r="B98" s="295">
        <v>97</v>
      </c>
      <c r="C98" s="539">
        <v>0</v>
      </c>
      <c r="D98" s="539">
        <v>0</v>
      </c>
      <c r="E98" s="539">
        <v>0</v>
      </c>
      <c r="F98" s="539">
        <v>0</v>
      </c>
      <c r="G98" s="539">
        <v>0</v>
      </c>
      <c r="H98" s="539">
        <v>0</v>
      </c>
      <c r="I98" s="539">
        <v>0</v>
      </c>
      <c r="J98" s="539">
        <v>0</v>
      </c>
      <c r="K98" s="539">
        <v>0</v>
      </c>
      <c r="L98" s="539">
        <v>0</v>
      </c>
      <c r="M98" s="539">
        <v>0</v>
      </c>
      <c r="N98" s="539">
        <v>0</v>
      </c>
      <c r="O98" s="539">
        <v>0</v>
      </c>
      <c r="P98" s="538">
        <v>0</v>
      </c>
      <c r="Q98" s="538">
        <v>0</v>
      </c>
      <c r="R98" s="537">
        <f t="shared" si="21"/>
        <v>1.0000000000000002</v>
      </c>
      <c r="S98" s="537">
        <f t="shared" si="22"/>
        <v>0.99999999999999989</v>
      </c>
      <c r="T98" s="537">
        <f t="shared" si="23"/>
        <v>0.99999999999999989</v>
      </c>
      <c r="U98" s="537">
        <f t="shared" si="24"/>
        <v>0.99999999999999989</v>
      </c>
      <c r="V98" s="537">
        <f t="shared" si="25"/>
        <v>1.0000000000000002</v>
      </c>
      <c r="W98" s="537">
        <f t="shared" si="26"/>
        <v>1.0003127992230465</v>
      </c>
      <c r="X98" s="537">
        <f t="shared" si="27"/>
        <v>0.99999999999999989</v>
      </c>
      <c r="Y98" s="537">
        <f t="shared" si="28"/>
        <v>1.0000000000000002</v>
      </c>
      <c r="Z98" s="537">
        <f t="shared" si="29"/>
        <v>1</v>
      </c>
      <c r="AA98" s="537">
        <f t="shared" si="30"/>
        <v>1</v>
      </c>
      <c r="AB98" s="537">
        <f t="shared" si="31"/>
        <v>1</v>
      </c>
      <c r="AC98" s="537">
        <f t="shared" si="32"/>
        <v>1</v>
      </c>
      <c r="AD98" s="537">
        <f t="shared" si="33"/>
        <v>0.99999999999999989</v>
      </c>
      <c r="AE98" s="537">
        <f t="shared" si="34"/>
        <v>1</v>
      </c>
      <c r="AF98" s="537">
        <f t="shared" si="35"/>
        <v>1</v>
      </c>
    </row>
    <row r="99" spans="1:32" s="139" customFormat="1" x14ac:dyDescent="0.25">
      <c r="A99" s="136">
        <v>100</v>
      </c>
      <c r="B99" s="295">
        <v>98</v>
      </c>
      <c r="C99" s="539">
        <v>0</v>
      </c>
      <c r="D99" s="539">
        <v>0</v>
      </c>
      <c r="E99" s="539">
        <v>0</v>
      </c>
      <c r="F99" s="539">
        <v>0</v>
      </c>
      <c r="G99" s="539">
        <v>0</v>
      </c>
      <c r="H99" s="539">
        <v>0</v>
      </c>
      <c r="I99" s="539">
        <v>0</v>
      </c>
      <c r="J99" s="539">
        <v>0</v>
      </c>
      <c r="K99" s="539">
        <v>0</v>
      </c>
      <c r="L99" s="539">
        <v>0</v>
      </c>
      <c r="M99" s="539">
        <v>0</v>
      </c>
      <c r="N99" s="539">
        <v>0</v>
      </c>
      <c r="O99" s="539">
        <v>0</v>
      </c>
      <c r="P99" s="538">
        <v>0</v>
      </c>
      <c r="Q99" s="538">
        <v>0</v>
      </c>
      <c r="R99" s="537">
        <f t="shared" si="21"/>
        <v>1.0000000000000002</v>
      </c>
      <c r="S99" s="537">
        <f t="shared" si="22"/>
        <v>0.99999999999999989</v>
      </c>
      <c r="T99" s="537">
        <f t="shared" si="23"/>
        <v>0.99999999999999989</v>
      </c>
      <c r="U99" s="537">
        <f t="shared" si="24"/>
        <v>0.99999999999999989</v>
      </c>
      <c r="V99" s="537">
        <f t="shared" si="25"/>
        <v>1.0000000000000002</v>
      </c>
      <c r="W99" s="537">
        <f t="shared" si="26"/>
        <v>1.0003127992230465</v>
      </c>
      <c r="X99" s="537">
        <f t="shared" si="27"/>
        <v>0.99999999999999989</v>
      </c>
      <c r="Y99" s="537">
        <f t="shared" si="28"/>
        <v>1.0000000000000002</v>
      </c>
      <c r="Z99" s="537">
        <f t="shared" si="29"/>
        <v>1</v>
      </c>
      <c r="AA99" s="537">
        <f t="shared" si="30"/>
        <v>1</v>
      </c>
      <c r="AB99" s="537">
        <f t="shared" si="31"/>
        <v>1</v>
      </c>
      <c r="AC99" s="537">
        <f t="shared" si="32"/>
        <v>1</v>
      </c>
      <c r="AD99" s="537">
        <f t="shared" si="33"/>
        <v>0.99999999999999989</v>
      </c>
      <c r="AE99" s="537">
        <f t="shared" si="34"/>
        <v>1</v>
      </c>
      <c r="AF99" s="537">
        <f t="shared" si="35"/>
        <v>1</v>
      </c>
    </row>
    <row r="100" spans="1:32" s="139" customFormat="1" x14ac:dyDescent="0.25">
      <c r="A100" s="136">
        <v>100</v>
      </c>
      <c r="B100" s="295">
        <v>99</v>
      </c>
      <c r="C100" s="539">
        <v>0</v>
      </c>
      <c r="D100" s="539">
        <v>0</v>
      </c>
      <c r="E100" s="539">
        <v>0</v>
      </c>
      <c r="F100" s="539">
        <v>0</v>
      </c>
      <c r="G100" s="539">
        <v>0</v>
      </c>
      <c r="H100" s="539">
        <v>0</v>
      </c>
      <c r="I100" s="539">
        <v>0</v>
      </c>
      <c r="J100" s="539">
        <v>0</v>
      </c>
      <c r="K100" s="539">
        <v>0</v>
      </c>
      <c r="L100" s="539">
        <v>0</v>
      </c>
      <c r="M100" s="539">
        <v>0</v>
      </c>
      <c r="N100" s="539">
        <v>0</v>
      </c>
      <c r="O100" s="539">
        <v>0</v>
      </c>
      <c r="P100" s="538">
        <v>0</v>
      </c>
      <c r="Q100" s="538">
        <v>0</v>
      </c>
      <c r="R100" s="537">
        <f t="shared" si="21"/>
        <v>1.0000000000000002</v>
      </c>
      <c r="S100" s="537">
        <f t="shared" si="22"/>
        <v>0.99999999999999989</v>
      </c>
      <c r="T100" s="537">
        <f t="shared" si="23"/>
        <v>0.99999999999999989</v>
      </c>
      <c r="U100" s="537">
        <f t="shared" si="24"/>
        <v>0.99999999999999989</v>
      </c>
      <c r="V100" s="537">
        <f t="shared" si="25"/>
        <v>1.0000000000000002</v>
      </c>
      <c r="W100" s="537">
        <f t="shared" si="26"/>
        <v>1.0003127992230465</v>
      </c>
      <c r="X100" s="537">
        <f t="shared" si="27"/>
        <v>0.99999999999999989</v>
      </c>
      <c r="Y100" s="537">
        <f t="shared" si="28"/>
        <v>1.0000000000000002</v>
      </c>
      <c r="Z100" s="537">
        <f t="shared" si="29"/>
        <v>1</v>
      </c>
      <c r="AA100" s="537">
        <f t="shared" si="30"/>
        <v>1</v>
      </c>
      <c r="AB100" s="537">
        <f t="shared" si="31"/>
        <v>1</v>
      </c>
      <c r="AC100" s="537">
        <f t="shared" si="32"/>
        <v>1</v>
      </c>
      <c r="AD100" s="537">
        <f t="shared" si="33"/>
        <v>0.99999999999999989</v>
      </c>
      <c r="AE100" s="537">
        <f t="shared" si="34"/>
        <v>1</v>
      </c>
      <c r="AF100" s="537">
        <f t="shared" si="35"/>
        <v>1</v>
      </c>
    </row>
    <row r="101" spans="1:32" s="139" customFormat="1" x14ac:dyDescent="0.25">
      <c r="A101" s="136">
        <v>100</v>
      </c>
      <c r="B101" s="295">
        <v>100</v>
      </c>
      <c r="C101" s="539">
        <v>0</v>
      </c>
      <c r="D101" s="539">
        <v>0</v>
      </c>
      <c r="E101" s="539">
        <v>0</v>
      </c>
      <c r="F101" s="539">
        <v>0</v>
      </c>
      <c r="G101" s="539">
        <v>0</v>
      </c>
      <c r="H101" s="539">
        <v>0</v>
      </c>
      <c r="I101" s="539">
        <v>0</v>
      </c>
      <c r="J101" s="539">
        <v>0</v>
      </c>
      <c r="K101" s="539">
        <v>0</v>
      </c>
      <c r="L101" s="539">
        <v>0</v>
      </c>
      <c r="M101" s="539">
        <v>0</v>
      </c>
      <c r="N101" s="539">
        <v>0</v>
      </c>
      <c r="O101" s="539">
        <v>0</v>
      </c>
      <c r="P101" s="538">
        <v>0</v>
      </c>
      <c r="Q101" s="538">
        <v>0</v>
      </c>
      <c r="R101" s="537">
        <f t="shared" si="21"/>
        <v>1.0000000000000002</v>
      </c>
      <c r="S101" s="537">
        <f t="shared" si="22"/>
        <v>0.99999999999999989</v>
      </c>
      <c r="T101" s="537">
        <f t="shared" si="23"/>
        <v>0.99999999999999989</v>
      </c>
      <c r="U101" s="537">
        <f t="shared" si="24"/>
        <v>0.99999999999999989</v>
      </c>
      <c r="V101" s="537">
        <f t="shared" si="25"/>
        <v>1.0000000000000002</v>
      </c>
      <c r="W101" s="537">
        <f t="shared" si="26"/>
        <v>1.0003127992230465</v>
      </c>
      <c r="X101" s="537">
        <f t="shared" si="27"/>
        <v>0.99999999999999989</v>
      </c>
      <c r="Y101" s="537">
        <f t="shared" si="28"/>
        <v>1.0000000000000002</v>
      </c>
      <c r="Z101" s="537">
        <f t="shared" si="29"/>
        <v>1</v>
      </c>
      <c r="AA101" s="537">
        <f t="shared" si="30"/>
        <v>1</v>
      </c>
      <c r="AB101" s="537">
        <f t="shared" si="31"/>
        <v>1</v>
      </c>
      <c r="AC101" s="537">
        <f t="shared" si="32"/>
        <v>1</v>
      </c>
      <c r="AD101" s="537">
        <f t="shared" si="33"/>
        <v>0.99999999999999989</v>
      </c>
      <c r="AE101" s="537">
        <f t="shared" si="34"/>
        <v>1</v>
      </c>
      <c r="AF101" s="537">
        <f t="shared" si="35"/>
        <v>1</v>
      </c>
    </row>
    <row r="102" spans="1:32" s="139" customFormat="1" x14ac:dyDescent="0.25">
      <c r="A102" s="136"/>
      <c r="B102" s="295"/>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row>
    <row r="103" spans="1:32" s="139" customFormat="1" x14ac:dyDescent="0.25">
      <c r="A103" s="136"/>
      <c r="B103" s="295"/>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row>
    <row r="104" spans="1:32" s="139" customFormat="1" x14ac:dyDescent="0.25">
      <c r="A104" s="136"/>
      <c r="B104" s="295"/>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row>
    <row r="105" spans="1:32" s="139" customFormat="1" x14ac:dyDescent="0.25">
      <c r="A105" s="136"/>
      <c r="B105" s="295"/>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row>
    <row r="106" spans="1:32" s="139" customFormat="1" x14ac:dyDescent="0.25">
      <c r="A106" s="136"/>
      <c r="B106" s="295"/>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row>
    <row r="107" spans="1:32" s="139" customFormat="1" x14ac:dyDescent="0.25">
      <c r="A107" s="136"/>
      <c r="B107" s="295"/>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row>
  </sheetData>
  <phoneticPr fontId="4" type="noConversion"/>
  <pageMargins left="0.70866141732283472" right="0.70866141732283472" top="0.74803149606299213" bottom="0.74803149606299213" header="0.31496062992125984" footer="0.31496062992125984"/>
  <pageSetup paperSize="9" scale="48" orientation="portrait" r:id="rId1"/>
  <rowBreaks count="1" manualBreakCount="1">
    <brk id="101" max="31" man="1"/>
  </rowBreaks>
  <colBreaks count="1" manualBreakCount="1">
    <brk id="17" max="10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249977111117893"/>
  </sheetPr>
  <dimension ref="A1:AF103"/>
  <sheetViews>
    <sheetView view="pageBreakPreview" topLeftCell="A21" zoomScale="60" zoomScaleNormal="70" workbookViewId="0">
      <selection activeCell="X49" sqref="X49"/>
    </sheetView>
  </sheetViews>
  <sheetFormatPr defaultColWidth="9" defaultRowHeight="15.75" x14ac:dyDescent="0.25"/>
  <cols>
    <col min="1" max="1" width="9" style="140"/>
    <col min="2" max="2" width="9" style="270"/>
    <col min="3" max="29" width="9.625" style="270" customWidth="1"/>
    <col min="30" max="32" width="9.625" style="70" customWidth="1"/>
    <col min="33" max="16384" width="9" style="70"/>
  </cols>
  <sheetData>
    <row r="1" spans="1:32" s="137" customFormat="1" x14ac:dyDescent="0.25">
      <c r="A1" s="136" t="s">
        <v>18</v>
      </c>
      <c r="B1" s="295" t="s">
        <v>19</v>
      </c>
      <c r="C1" s="296" t="s">
        <v>5</v>
      </c>
      <c r="D1" s="296" t="s">
        <v>6</v>
      </c>
      <c r="E1" s="296" t="s">
        <v>7</v>
      </c>
      <c r="F1" s="296" t="s">
        <v>8</v>
      </c>
      <c r="G1" s="296" t="s">
        <v>9</v>
      </c>
      <c r="H1" s="296" t="s">
        <v>10</v>
      </c>
      <c r="I1" s="296" t="s">
        <v>11</v>
      </c>
      <c r="J1" s="296" t="s">
        <v>12</v>
      </c>
      <c r="K1" s="296" t="s">
        <v>13</v>
      </c>
      <c r="L1" s="296" t="s">
        <v>14</v>
      </c>
      <c r="M1" s="296" t="s">
        <v>15</v>
      </c>
      <c r="N1" s="296" t="s">
        <v>16</v>
      </c>
      <c r="O1" s="296" t="s">
        <v>17</v>
      </c>
      <c r="P1" s="296" t="s">
        <v>462</v>
      </c>
      <c r="Q1" s="296" t="s">
        <v>463</v>
      </c>
      <c r="R1" s="297" t="str">
        <f t="shared" ref="R1:AF1" si="0">C1&amp;"a"</f>
        <v>Z1a</v>
      </c>
      <c r="S1" s="297" t="str">
        <f t="shared" si="0"/>
        <v>Z1p1a</v>
      </c>
      <c r="T1" s="297" t="str">
        <f t="shared" si="0"/>
        <v>Z2a</v>
      </c>
      <c r="U1" s="297" t="str">
        <f t="shared" si="0"/>
        <v>Z3a</v>
      </c>
      <c r="V1" s="297" t="str">
        <f t="shared" si="0"/>
        <v>Z4a</v>
      </c>
      <c r="W1" s="297" t="str">
        <f t="shared" si="0"/>
        <v>Z5a</v>
      </c>
      <c r="X1" s="297" t="str">
        <f t="shared" si="0"/>
        <v>Z6a</v>
      </c>
      <c r="Y1" s="297" t="str">
        <f t="shared" si="0"/>
        <v>Z7a</v>
      </c>
      <c r="Z1" s="297" t="str">
        <f t="shared" si="0"/>
        <v>Z8a</v>
      </c>
      <c r="AA1" s="297" t="str">
        <f t="shared" si="0"/>
        <v>Z9a</v>
      </c>
      <c r="AB1" s="297" t="str">
        <f t="shared" si="0"/>
        <v>Z10a</v>
      </c>
      <c r="AC1" s="297" t="str">
        <f t="shared" si="0"/>
        <v>Z11a</v>
      </c>
      <c r="AD1" s="297" t="str">
        <f t="shared" si="0"/>
        <v>Z12a</v>
      </c>
      <c r="AE1" s="384" t="str">
        <f t="shared" si="0"/>
        <v>Z13a</v>
      </c>
      <c r="AF1" s="384" t="str">
        <f t="shared" si="0"/>
        <v>Z14a</v>
      </c>
    </row>
    <row r="2" spans="1:32" s="139" customFormat="1" x14ac:dyDescent="0.25">
      <c r="A2" s="138">
        <v>200</v>
      </c>
      <c r="B2" s="298">
        <v>1</v>
      </c>
      <c r="C2" s="538">
        <v>0.19878747092812157</v>
      </c>
      <c r="D2" s="538">
        <v>0.2909447377667726</v>
      </c>
      <c r="E2" s="538">
        <v>0.31965418071417678</v>
      </c>
      <c r="F2" s="538">
        <v>0.1697383389079995</v>
      </c>
      <c r="G2" s="538">
        <v>0.17233901054230555</v>
      </c>
      <c r="H2" s="538">
        <v>9.5078925235758421E-2</v>
      </c>
      <c r="I2" s="538">
        <v>0.1051235456801702</v>
      </c>
      <c r="J2" s="538">
        <v>0.17008015691138081</v>
      </c>
      <c r="K2" s="538">
        <v>0.35797824844505344</v>
      </c>
      <c r="L2" s="538">
        <v>9.5726904457892614E-2</v>
      </c>
      <c r="M2" s="538">
        <v>0.36202758786685685</v>
      </c>
      <c r="N2" s="538">
        <v>0.20027721320587533</v>
      </c>
      <c r="O2" s="538">
        <v>0.22921879016589189</v>
      </c>
      <c r="P2" s="538">
        <v>0.2110498903919896</v>
      </c>
      <c r="Q2" s="538">
        <v>0.31168790894024051</v>
      </c>
      <c r="R2" s="537">
        <f t="shared" ref="R2:AF2" si="1">C2</f>
        <v>0.19878747092812157</v>
      </c>
      <c r="S2" s="537">
        <f t="shared" si="1"/>
        <v>0.2909447377667726</v>
      </c>
      <c r="T2" s="537">
        <f t="shared" si="1"/>
        <v>0.31965418071417678</v>
      </c>
      <c r="U2" s="537">
        <f t="shared" si="1"/>
        <v>0.1697383389079995</v>
      </c>
      <c r="V2" s="537">
        <f t="shared" si="1"/>
        <v>0.17233901054230555</v>
      </c>
      <c r="W2" s="537">
        <f t="shared" si="1"/>
        <v>9.5078925235758421E-2</v>
      </c>
      <c r="X2" s="537">
        <f t="shared" si="1"/>
        <v>0.1051235456801702</v>
      </c>
      <c r="Y2" s="537">
        <f t="shared" si="1"/>
        <v>0.17008015691138081</v>
      </c>
      <c r="Z2" s="537">
        <f t="shared" si="1"/>
        <v>0.35797824844505344</v>
      </c>
      <c r="AA2" s="537">
        <f t="shared" si="1"/>
        <v>9.5726904457892614E-2</v>
      </c>
      <c r="AB2" s="537">
        <f t="shared" si="1"/>
        <v>0.36202758786685685</v>
      </c>
      <c r="AC2" s="537">
        <f t="shared" si="1"/>
        <v>0.20027721320587533</v>
      </c>
      <c r="AD2" s="537">
        <f t="shared" si="1"/>
        <v>0.22921879016589189</v>
      </c>
      <c r="AE2" s="540">
        <f t="shared" si="1"/>
        <v>0.2110498903919896</v>
      </c>
      <c r="AF2" s="540">
        <f t="shared" si="1"/>
        <v>0.31168790894024051</v>
      </c>
    </row>
    <row r="3" spans="1:32" s="139" customFormat="1" x14ac:dyDescent="0.25">
      <c r="A3" s="138">
        <v>200</v>
      </c>
      <c r="B3" s="298">
        <v>2</v>
      </c>
      <c r="C3" s="538">
        <v>0.19878747092812157</v>
      </c>
      <c r="D3" s="538">
        <v>0.29058826918995562</v>
      </c>
      <c r="E3" s="538">
        <v>0.31606691929923814</v>
      </c>
      <c r="F3" s="538">
        <v>0.1697383389079995</v>
      </c>
      <c r="G3" s="538">
        <v>0.17233901054230555</v>
      </c>
      <c r="H3" s="538">
        <v>9.5078925235758421E-2</v>
      </c>
      <c r="I3" s="538">
        <v>0.1051235456801702</v>
      </c>
      <c r="J3" s="538">
        <v>0.17008015691138081</v>
      </c>
      <c r="K3" s="538">
        <v>0.35559774638866393</v>
      </c>
      <c r="L3" s="538">
        <v>9.5726904457892614E-2</v>
      </c>
      <c r="M3" s="538">
        <v>0.3488383109179003</v>
      </c>
      <c r="N3" s="538">
        <v>0.20027721320587533</v>
      </c>
      <c r="O3" s="538">
        <v>0.22921879016589189</v>
      </c>
      <c r="P3" s="538">
        <v>0.2110498903919896</v>
      </c>
      <c r="Q3" s="538">
        <v>0.31168790894024051</v>
      </c>
      <c r="R3" s="537">
        <f t="shared" ref="R3:AF18" si="2">C3+R2</f>
        <v>0.39757494185624315</v>
      </c>
      <c r="S3" s="537">
        <f t="shared" si="2"/>
        <v>0.58153300695672816</v>
      </c>
      <c r="T3" s="537">
        <f t="shared" si="2"/>
        <v>0.63572110001341486</v>
      </c>
      <c r="U3" s="537">
        <f t="shared" si="2"/>
        <v>0.339476677815999</v>
      </c>
      <c r="V3" s="537">
        <f t="shared" si="2"/>
        <v>0.3446780210846111</v>
      </c>
      <c r="W3" s="537">
        <f t="shared" si="2"/>
        <v>0.19015785047151684</v>
      </c>
      <c r="X3" s="537">
        <f t="shared" si="2"/>
        <v>0.21024709136034039</v>
      </c>
      <c r="Y3" s="537">
        <f t="shared" si="2"/>
        <v>0.34016031382276163</v>
      </c>
      <c r="Z3" s="537">
        <f t="shared" si="2"/>
        <v>0.71357599483371736</v>
      </c>
      <c r="AA3" s="537">
        <f t="shared" si="2"/>
        <v>0.19145380891578523</v>
      </c>
      <c r="AB3" s="537">
        <f t="shared" si="2"/>
        <v>0.71086589878475714</v>
      </c>
      <c r="AC3" s="537">
        <f t="shared" si="2"/>
        <v>0.40055442641175065</v>
      </c>
      <c r="AD3" s="537">
        <f t="shared" si="2"/>
        <v>0.45843758033178378</v>
      </c>
      <c r="AE3" s="540">
        <f t="shared" si="2"/>
        <v>0.42209978078397919</v>
      </c>
      <c r="AF3" s="540">
        <f t="shared" si="2"/>
        <v>0.62337581788048102</v>
      </c>
    </row>
    <row r="4" spans="1:32" s="139" customFormat="1" x14ac:dyDescent="0.25">
      <c r="A4" s="138">
        <v>200</v>
      </c>
      <c r="B4" s="298">
        <v>3</v>
      </c>
      <c r="C4" s="538">
        <v>0.19858796073509274</v>
      </c>
      <c r="D4" s="538">
        <v>0.18553132552159454</v>
      </c>
      <c r="E4" s="538">
        <v>0.200219530846595</v>
      </c>
      <c r="F4" s="538">
        <v>0.1697383389079995</v>
      </c>
      <c r="G4" s="538">
        <v>0.17233901054230555</v>
      </c>
      <c r="H4" s="538">
        <v>9.5078925235758421E-2</v>
      </c>
      <c r="I4" s="538">
        <v>0.1051235456801702</v>
      </c>
      <c r="J4" s="538">
        <v>0.17008015691138081</v>
      </c>
      <c r="K4" s="538">
        <v>0.20336683348106641</v>
      </c>
      <c r="L4" s="538">
        <v>9.5726904457892614E-2</v>
      </c>
      <c r="M4" s="538">
        <v>0.17168303046155395</v>
      </c>
      <c r="N4" s="538">
        <v>0.20027721320587533</v>
      </c>
      <c r="O4" s="538">
        <v>0.22816790239736168</v>
      </c>
      <c r="P4" s="538">
        <v>0.2110498903919896</v>
      </c>
      <c r="Q4" s="538">
        <v>0.25991664076810178</v>
      </c>
      <c r="R4" s="537">
        <f t="shared" si="2"/>
        <v>0.59616290259133586</v>
      </c>
      <c r="S4" s="537">
        <f t="shared" si="2"/>
        <v>0.76706433247832273</v>
      </c>
      <c r="T4" s="537">
        <f t="shared" si="2"/>
        <v>0.83594063086000991</v>
      </c>
      <c r="U4" s="537">
        <f t="shared" si="2"/>
        <v>0.50921501672399849</v>
      </c>
      <c r="V4" s="537">
        <f t="shared" si="2"/>
        <v>0.5170170316269167</v>
      </c>
      <c r="W4" s="537">
        <f t="shared" si="2"/>
        <v>0.28523677570727524</v>
      </c>
      <c r="X4" s="537">
        <f t="shared" si="2"/>
        <v>0.3153706370405106</v>
      </c>
      <c r="Y4" s="537">
        <f t="shared" si="2"/>
        <v>0.51024047073414247</v>
      </c>
      <c r="Z4" s="537">
        <f t="shared" si="2"/>
        <v>0.9169428283147838</v>
      </c>
      <c r="AA4" s="537">
        <f t="shared" si="2"/>
        <v>0.28718071337367784</v>
      </c>
      <c r="AB4" s="537">
        <f t="shared" si="2"/>
        <v>0.88254892924631112</v>
      </c>
      <c r="AC4" s="537">
        <f t="shared" si="2"/>
        <v>0.60083163961762598</v>
      </c>
      <c r="AD4" s="537">
        <f t="shared" si="2"/>
        <v>0.68660548272914546</v>
      </c>
      <c r="AE4" s="540">
        <f t="shared" si="2"/>
        <v>0.63314967117596876</v>
      </c>
      <c r="AF4" s="540">
        <f t="shared" si="2"/>
        <v>0.88329245864858286</v>
      </c>
    </row>
    <row r="5" spans="1:32" s="139" customFormat="1" x14ac:dyDescent="0.25">
      <c r="A5" s="138">
        <v>200</v>
      </c>
      <c r="B5" s="298">
        <v>4</v>
      </c>
      <c r="C5" s="538">
        <v>0.16225588454106729</v>
      </c>
      <c r="D5" s="538">
        <v>9.2117991008749706E-2</v>
      </c>
      <c r="E5" s="538">
        <v>9.7309658363194662E-2</v>
      </c>
      <c r="F5" s="538">
        <v>0.16892928353283373</v>
      </c>
      <c r="G5" s="538">
        <v>0.17221656032041821</v>
      </c>
      <c r="H5" s="538">
        <v>9.5078925235758421E-2</v>
      </c>
      <c r="I5" s="538">
        <v>0.1051235456801702</v>
      </c>
      <c r="J5" s="538">
        <v>0.17008015691138081</v>
      </c>
      <c r="K5" s="538">
        <v>6.592565976350355E-2</v>
      </c>
      <c r="L5" s="538">
        <v>9.5726904457892614E-2</v>
      </c>
      <c r="M5" s="538">
        <v>7.0380259711084858E-2</v>
      </c>
      <c r="N5" s="538">
        <v>0.20027721320587533</v>
      </c>
      <c r="O5" s="538">
        <v>0.15087369631746911</v>
      </c>
      <c r="P5" s="538">
        <v>0.2110498903919896</v>
      </c>
      <c r="Q5" s="538">
        <v>7.7793267308634423E-2</v>
      </c>
      <c r="R5" s="537">
        <f t="shared" si="2"/>
        <v>0.75841878713240318</v>
      </c>
      <c r="S5" s="537">
        <f t="shared" si="2"/>
        <v>0.85918232348707246</v>
      </c>
      <c r="T5" s="537">
        <f t="shared" si="2"/>
        <v>0.93325028922320463</v>
      </c>
      <c r="U5" s="537">
        <f t="shared" si="2"/>
        <v>0.67814430025683226</v>
      </c>
      <c r="V5" s="537">
        <f t="shared" si="2"/>
        <v>0.68923359194733491</v>
      </c>
      <c r="W5" s="537">
        <f t="shared" si="2"/>
        <v>0.38031570094303369</v>
      </c>
      <c r="X5" s="537">
        <f t="shared" si="2"/>
        <v>0.42049418272068079</v>
      </c>
      <c r="Y5" s="537">
        <f t="shared" si="2"/>
        <v>0.68032062764552326</v>
      </c>
      <c r="Z5" s="537">
        <f t="shared" si="2"/>
        <v>0.98286848807828731</v>
      </c>
      <c r="AA5" s="537">
        <f t="shared" si="2"/>
        <v>0.38290761783157046</v>
      </c>
      <c r="AB5" s="537">
        <f t="shared" si="2"/>
        <v>0.95292918895739598</v>
      </c>
      <c r="AC5" s="537">
        <f t="shared" si="2"/>
        <v>0.80110885282350131</v>
      </c>
      <c r="AD5" s="537">
        <f t="shared" si="2"/>
        <v>0.83747917904661451</v>
      </c>
      <c r="AE5" s="540">
        <f t="shared" si="2"/>
        <v>0.84419956156795839</v>
      </c>
      <c r="AF5" s="540">
        <f t="shared" si="2"/>
        <v>0.96108572595721731</v>
      </c>
    </row>
    <row r="6" spans="1:32" s="139" customFormat="1" x14ac:dyDescent="0.25">
      <c r="A6" s="138">
        <v>200</v>
      </c>
      <c r="B6" s="298">
        <v>5</v>
      </c>
      <c r="C6" s="538">
        <v>0.1037320676063628</v>
      </c>
      <c r="D6" s="538">
        <v>6.0458459349664428E-2</v>
      </c>
      <c r="E6" s="538">
        <v>4.2802437424124339E-2</v>
      </c>
      <c r="F6" s="538">
        <v>0.1276904491120133</v>
      </c>
      <c r="G6" s="538">
        <v>0.1250912228507117</v>
      </c>
      <c r="H6" s="538">
        <v>9.5078925235758421E-2</v>
      </c>
      <c r="I6" s="538">
        <v>0.1051235456801702</v>
      </c>
      <c r="J6" s="538">
        <v>0.14367639692425549</v>
      </c>
      <c r="K6" s="538">
        <v>1.5844820901886946E-2</v>
      </c>
      <c r="L6" s="538">
        <v>9.5726904457892614E-2</v>
      </c>
      <c r="M6" s="538">
        <v>3.0986647242475004E-2</v>
      </c>
      <c r="N6" s="538">
        <v>0.14627908550756186</v>
      </c>
      <c r="O6" s="538">
        <v>7.5890259033211116E-2</v>
      </c>
      <c r="P6" s="538">
        <v>0.12864684444306931</v>
      </c>
      <c r="Q6" s="538">
        <v>3.4038584311388391E-2</v>
      </c>
      <c r="R6" s="537">
        <f t="shared" si="2"/>
        <v>0.86215085473876596</v>
      </c>
      <c r="S6" s="537">
        <f t="shared" si="2"/>
        <v>0.91964078283673689</v>
      </c>
      <c r="T6" s="537">
        <f t="shared" si="2"/>
        <v>0.97605272664732901</v>
      </c>
      <c r="U6" s="537">
        <f t="shared" si="2"/>
        <v>0.80583474936884558</v>
      </c>
      <c r="V6" s="537">
        <f t="shared" si="2"/>
        <v>0.81432481479804664</v>
      </c>
      <c r="W6" s="537">
        <f t="shared" si="2"/>
        <v>0.47539462617879213</v>
      </c>
      <c r="X6" s="537">
        <f t="shared" si="2"/>
        <v>0.52561772840085097</v>
      </c>
      <c r="Y6" s="537">
        <f t="shared" si="2"/>
        <v>0.82399702456977875</v>
      </c>
      <c r="Z6" s="537">
        <f t="shared" si="2"/>
        <v>0.9987133089801743</v>
      </c>
      <c r="AA6" s="537">
        <f t="shared" si="2"/>
        <v>0.47863452228946307</v>
      </c>
      <c r="AB6" s="537">
        <f t="shared" si="2"/>
        <v>0.983915836199871</v>
      </c>
      <c r="AC6" s="537">
        <f t="shared" si="2"/>
        <v>0.94738793833106316</v>
      </c>
      <c r="AD6" s="537">
        <f t="shared" si="2"/>
        <v>0.91336943807982562</v>
      </c>
      <c r="AE6" s="540">
        <f t="shared" si="2"/>
        <v>0.97284640601102768</v>
      </c>
      <c r="AF6" s="540">
        <f t="shared" si="2"/>
        <v>0.99512431026860571</v>
      </c>
    </row>
    <row r="7" spans="1:32" s="139" customFormat="1" x14ac:dyDescent="0.25">
      <c r="A7" s="138">
        <v>200</v>
      </c>
      <c r="B7" s="298">
        <v>6</v>
      </c>
      <c r="C7" s="538">
        <v>6.100098662169063E-2</v>
      </c>
      <c r="D7" s="538">
        <v>4.1502600268284763E-2</v>
      </c>
      <c r="E7" s="538">
        <v>1.5758639046688457E-2</v>
      </c>
      <c r="F7" s="538">
        <v>8.0629584815289812E-2</v>
      </c>
      <c r="G7" s="538">
        <v>7.1352584198403832E-2</v>
      </c>
      <c r="H7" s="538">
        <v>9.5078925235758421E-2</v>
      </c>
      <c r="I7" s="538">
        <v>0.1051235456801702</v>
      </c>
      <c r="J7" s="538">
        <v>9.0450758579154952E-2</v>
      </c>
      <c r="K7" s="538">
        <v>1.2866910198257153E-3</v>
      </c>
      <c r="L7" s="538">
        <v>9.5726904457892614E-2</v>
      </c>
      <c r="M7" s="538">
        <v>1.0710061258127304E-2</v>
      </c>
      <c r="N7" s="538">
        <v>4.5518723264786398E-2</v>
      </c>
      <c r="O7" s="538">
        <v>3.9277705365483924E-2</v>
      </c>
      <c r="P7" s="538">
        <v>2.7153593988972241E-2</v>
      </c>
      <c r="Q7" s="538">
        <v>4.8756897313943816E-3</v>
      </c>
      <c r="R7" s="537">
        <f t="shared" si="2"/>
        <v>0.92315184136045658</v>
      </c>
      <c r="S7" s="537">
        <f t="shared" si="2"/>
        <v>0.96114338310502168</v>
      </c>
      <c r="T7" s="537">
        <f t="shared" si="2"/>
        <v>0.99181136569401751</v>
      </c>
      <c r="U7" s="537">
        <f t="shared" si="2"/>
        <v>0.88646433418413539</v>
      </c>
      <c r="V7" s="537">
        <f t="shared" si="2"/>
        <v>0.88567739899645048</v>
      </c>
      <c r="W7" s="537">
        <f t="shared" si="2"/>
        <v>0.57047355141455058</v>
      </c>
      <c r="X7" s="537">
        <f t="shared" si="2"/>
        <v>0.63074127408102121</v>
      </c>
      <c r="Y7" s="537">
        <f t="shared" si="2"/>
        <v>0.91444778314893371</v>
      </c>
      <c r="Z7" s="537">
        <f t="shared" si="2"/>
        <v>1</v>
      </c>
      <c r="AA7" s="537">
        <f t="shared" si="2"/>
        <v>0.57436142674735569</v>
      </c>
      <c r="AB7" s="537">
        <f t="shared" si="2"/>
        <v>0.99462589745799834</v>
      </c>
      <c r="AC7" s="537">
        <f t="shared" si="2"/>
        <v>0.9929066615958495</v>
      </c>
      <c r="AD7" s="537">
        <f t="shared" si="2"/>
        <v>0.95264714344530954</v>
      </c>
      <c r="AE7" s="540">
        <f t="shared" si="2"/>
        <v>0.99999999999999989</v>
      </c>
      <c r="AF7" s="540">
        <f t="shared" si="2"/>
        <v>1</v>
      </c>
    </row>
    <row r="8" spans="1:32" s="139" customFormat="1" x14ac:dyDescent="0.25">
      <c r="A8" s="138">
        <v>200</v>
      </c>
      <c r="B8" s="298">
        <v>7</v>
      </c>
      <c r="C8" s="538">
        <v>3.6034563991659697E-2</v>
      </c>
      <c r="D8" s="538">
        <v>2.3631278571084935E-2</v>
      </c>
      <c r="E8" s="538">
        <v>6.4301598127186454E-3</v>
      </c>
      <c r="F8" s="538">
        <v>5.1070847669316452E-2</v>
      </c>
      <c r="G8" s="538">
        <v>4.5200664350844057E-2</v>
      </c>
      <c r="H8" s="538">
        <v>9.5078925235758421E-2</v>
      </c>
      <c r="I8" s="538">
        <v>0.1051235456801702</v>
      </c>
      <c r="J8" s="538">
        <v>5.1861379894981109E-2</v>
      </c>
      <c r="K8" s="538">
        <v>0</v>
      </c>
      <c r="L8" s="538">
        <v>9.5726904457892614E-2</v>
      </c>
      <c r="M8" s="538">
        <v>4.9511020928020861E-3</v>
      </c>
      <c r="N8" s="538">
        <v>7.0933384041504009E-3</v>
      </c>
      <c r="O8" s="538">
        <v>2.2212778823131094E-2</v>
      </c>
      <c r="P8" s="538">
        <v>0</v>
      </c>
      <c r="Q8" s="538">
        <v>0</v>
      </c>
      <c r="R8" s="537">
        <f t="shared" si="2"/>
        <v>0.9591864053521163</v>
      </c>
      <c r="S8" s="537">
        <f t="shared" si="2"/>
        <v>0.98477466167610661</v>
      </c>
      <c r="T8" s="537">
        <f t="shared" si="2"/>
        <v>0.99824152550673617</v>
      </c>
      <c r="U8" s="537">
        <f t="shared" si="2"/>
        <v>0.93753518185345186</v>
      </c>
      <c r="V8" s="537">
        <f t="shared" si="2"/>
        <v>0.9308780633472945</v>
      </c>
      <c r="W8" s="537">
        <f t="shared" si="2"/>
        <v>0.66555247665030903</v>
      </c>
      <c r="X8" s="537">
        <f t="shared" si="2"/>
        <v>0.73586481976119145</v>
      </c>
      <c r="Y8" s="537">
        <f t="shared" si="2"/>
        <v>0.96630916304391479</v>
      </c>
      <c r="Z8" s="537">
        <f t="shared" si="2"/>
        <v>1</v>
      </c>
      <c r="AA8" s="537">
        <f t="shared" si="2"/>
        <v>0.67008833120524836</v>
      </c>
      <c r="AB8" s="537">
        <f t="shared" si="2"/>
        <v>0.99957699955080048</v>
      </c>
      <c r="AC8" s="537">
        <f t="shared" si="2"/>
        <v>0.99999999999999989</v>
      </c>
      <c r="AD8" s="537">
        <f t="shared" si="2"/>
        <v>0.97485992226844065</v>
      </c>
      <c r="AE8" s="540">
        <f t="shared" si="2"/>
        <v>0.99999999999999989</v>
      </c>
      <c r="AF8" s="540">
        <f t="shared" si="2"/>
        <v>1</v>
      </c>
    </row>
    <row r="9" spans="1:32" s="139" customFormat="1" x14ac:dyDescent="0.25">
      <c r="A9" s="138">
        <v>200</v>
      </c>
      <c r="B9" s="298">
        <v>8</v>
      </c>
      <c r="C9" s="538">
        <v>2.0267018606393222E-2</v>
      </c>
      <c r="D9" s="538">
        <v>1.061258263738322E-2</v>
      </c>
      <c r="E9" s="538">
        <v>1.7584744932640111E-3</v>
      </c>
      <c r="F9" s="538">
        <v>3.1634152928364891E-2</v>
      </c>
      <c r="G9" s="538">
        <v>2.9426338983192739E-2</v>
      </c>
      <c r="H9" s="538">
        <v>9.2309080988365391E-2</v>
      </c>
      <c r="I9" s="538">
        <v>9.7495581446469165E-2</v>
      </c>
      <c r="J9" s="538">
        <v>2.4003755287764938E-2</v>
      </c>
      <c r="K9" s="538">
        <v>0</v>
      </c>
      <c r="L9" s="538">
        <v>9.248288303118106E-2</v>
      </c>
      <c r="M9" s="538">
        <v>4.2300044919970151E-4</v>
      </c>
      <c r="N9" s="538">
        <v>0</v>
      </c>
      <c r="O9" s="538">
        <v>1.3253725478995133E-2</v>
      </c>
      <c r="P9" s="538">
        <v>0</v>
      </c>
      <c r="Q9" s="538">
        <v>0</v>
      </c>
      <c r="R9" s="537">
        <f t="shared" si="2"/>
        <v>0.97945342395850954</v>
      </c>
      <c r="S9" s="537">
        <f t="shared" si="2"/>
        <v>0.99538724431348979</v>
      </c>
      <c r="T9" s="537">
        <f t="shared" si="2"/>
        <v>1.0000000000000002</v>
      </c>
      <c r="U9" s="537">
        <f t="shared" si="2"/>
        <v>0.96916933478181677</v>
      </c>
      <c r="V9" s="537">
        <f t="shared" si="2"/>
        <v>0.96030440233048719</v>
      </c>
      <c r="W9" s="537">
        <f t="shared" si="2"/>
        <v>0.75786155763867447</v>
      </c>
      <c r="X9" s="537">
        <f t="shared" si="2"/>
        <v>0.83336040120766064</v>
      </c>
      <c r="Y9" s="537">
        <f t="shared" si="2"/>
        <v>0.99031291833167967</v>
      </c>
      <c r="Z9" s="537">
        <f t="shared" si="2"/>
        <v>1</v>
      </c>
      <c r="AA9" s="537">
        <f t="shared" si="2"/>
        <v>0.76257121423642937</v>
      </c>
      <c r="AB9" s="537">
        <f t="shared" si="2"/>
        <v>1.0000000000000002</v>
      </c>
      <c r="AC9" s="537">
        <f t="shared" si="2"/>
        <v>0.99999999999999989</v>
      </c>
      <c r="AD9" s="537">
        <f t="shared" si="2"/>
        <v>0.98811364774743582</v>
      </c>
      <c r="AE9" s="540">
        <f t="shared" si="2"/>
        <v>0.99999999999999989</v>
      </c>
      <c r="AF9" s="540">
        <f t="shared" si="2"/>
        <v>1</v>
      </c>
    </row>
    <row r="10" spans="1:32" s="139" customFormat="1" x14ac:dyDescent="0.25">
      <c r="A10" s="138">
        <v>200</v>
      </c>
      <c r="B10" s="298">
        <v>9</v>
      </c>
      <c r="C10" s="538">
        <v>1.0632498376521334E-2</v>
      </c>
      <c r="D10" s="538">
        <v>3.6522834346310981E-3</v>
      </c>
      <c r="E10" s="538">
        <v>0</v>
      </c>
      <c r="F10" s="538">
        <v>1.7921794268175036E-2</v>
      </c>
      <c r="G10" s="538">
        <v>1.8945189846342237E-2</v>
      </c>
      <c r="H10" s="538">
        <v>7.4316525318266879E-2</v>
      </c>
      <c r="I10" s="538">
        <v>7.2418338007418967E-2</v>
      </c>
      <c r="J10" s="538">
        <v>8.6273627740823186E-3</v>
      </c>
      <c r="K10" s="538">
        <v>0</v>
      </c>
      <c r="L10" s="538">
        <v>7.6193557143280424E-2</v>
      </c>
      <c r="M10" s="538">
        <v>0</v>
      </c>
      <c r="N10" s="538">
        <v>0</v>
      </c>
      <c r="O10" s="538">
        <v>7.2737317069942378E-3</v>
      </c>
      <c r="P10" s="538">
        <v>0</v>
      </c>
      <c r="Q10" s="538">
        <v>0</v>
      </c>
      <c r="R10" s="537">
        <f t="shared" si="2"/>
        <v>0.9900859223350309</v>
      </c>
      <c r="S10" s="537">
        <f t="shared" si="2"/>
        <v>0.99903952774812088</v>
      </c>
      <c r="T10" s="537">
        <f t="shared" si="2"/>
        <v>1.0000000000000002</v>
      </c>
      <c r="U10" s="537">
        <f t="shared" si="2"/>
        <v>0.98709112904999186</v>
      </c>
      <c r="V10" s="537">
        <f t="shared" si="2"/>
        <v>0.97924959217682939</v>
      </c>
      <c r="W10" s="537">
        <f t="shared" si="2"/>
        <v>0.8321780829569414</v>
      </c>
      <c r="X10" s="537">
        <f t="shared" si="2"/>
        <v>0.90577873921507956</v>
      </c>
      <c r="Y10" s="537">
        <f t="shared" si="2"/>
        <v>0.99894028110576194</v>
      </c>
      <c r="Z10" s="537">
        <f t="shared" si="2"/>
        <v>1</v>
      </c>
      <c r="AA10" s="537">
        <f t="shared" si="2"/>
        <v>0.83876477137970984</v>
      </c>
      <c r="AB10" s="537">
        <f t="shared" si="2"/>
        <v>1.0000000000000002</v>
      </c>
      <c r="AC10" s="537">
        <f t="shared" si="2"/>
        <v>0.99999999999999989</v>
      </c>
      <c r="AD10" s="537">
        <f t="shared" si="2"/>
        <v>0.99538737945443001</v>
      </c>
      <c r="AE10" s="540">
        <f t="shared" si="2"/>
        <v>0.99999999999999989</v>
      </c>
      <c r="AF10" s="540">
        <f t="shared" si="2"/>
        <v>1</v>
      </c>
    </row>
    <row r="11" spans="1:32" s="139" customFormat="1" x14ac:dyDescent="0.25">
      <c r="A11" s="138">
        <v>200</v>
      </c>
      <c r="B11" s="298">
        <v>10</v>
      </c>
      <c r="C11" s="538">
        <v>5.2360885787927957E-3</v>
      </c>
      <c r="D11" s="538">
        <v>7.4834053416992076E-4</v>
      </c>
      <c r="E11" s="538">
        <v>0</v>
      </c>
      <c r="F11" s="538">
        <v>9.0286728442489604E-3</v>
      </c>
      <c r="G11" s="538">
        <v>1.1808592341870249E-2</v>
      </c>
      <c r="H11" s="538">
        <v>5.7185580522000137E-2</v>
      </c>
      <c r="I11" s="538">
        <v>4.818871804331562E-2</v>
      </c>
      <c r="J11" s="538">
        <v>1.0597188942378752E-3</v>
      </c>
      <c r="K11" s="538">
        <v>0</v>
      </c>
      <c r="L11" s="538">
        <v>5.907012816259602E-2</v>
      </c>
      <c r="M11" s="538">
        <v>0</v>
      </c>
      <c r="N11" s="538">
        <v>0</v>
      </c>
      <c r="O11" s="538">
        <v>3.5011247320532262E-3</v>
      </c>
      <c r="P11" s="538">
        <v>0</v>
      </c>
      <c r="Q11" s="538">
        <v>0</v>
      </c>
      <c r="R11" s="537">
        <f t="shared" si="2"/>
        <v>0.99532201091382366</v>
      </c>
      <c r="S11" s="537">
        <f t="shared" si="2"/>
        <v>0.99978786828229083</v>
      </c>
      <c r="T11" s="537">
        <f t="shared" si="2"/>
        <v>1.0000000000000002</v>
      </c>
      <c r="U11" s="537">
        <f t="shared" si="2"/>
        <v>0.99611980189424076</v>
      </c>
      <c r="V11" s="537">
        <f t="shared" si="2"/>
        <v>0.99105818451869965</v>
      </c>
      <c r="W11" s="537">
        <f t="shared" si="2"/>
        <v>0.88936366347894158</v>
      </c>
      <c r="X11" s="537">
        <f t="shared" si="2"/>
        <v>0.95396745725839516</v>
      </c>
      <c r="Y11" s="537">
        <f t="shared" si="2"/>
        <v>0.99999999999999978</v>
      </c>
      <c r="Z11" s="537">
        <f t="shared" si="2"/>
        <v>1</v>
      </c>
      <c r="AA11" s="537">
        <f t="shared" si="2"/>
        <v>0.89783489954230589</v>
      </c>
      <c r="AB11" s="537">
        <f t="shared" si="2"/>
        <v>1.0000000000000002</v>
      </c>
      <c r="AC11" s="537">
        <f t="shared" si="2"/>
        <v>0.99999999999999989</v>
      </c>
      <c r="AD11" s="537">
        <f t="shared" si="2"/>
        <v>0.99888850418648323</v>
      </c>
      <c r="AE11" s="540">
        <f t="shared" si="2"/>
        <v>0.99999999999999989</v>
      </c>
      <c r="AF11" s="540">
        <f t="shared" si="2"/>
        <v>1</v>
      </c>
    </row>
    <row r="12" spans="1:32" s="139" customFormat="1" x14ac:dyDescent="0.25">
      <c r="A12" s="138">
        <v>200</v>
      </c>
      <c r="B12" s="298">
        <v>11</v>
      </c>
      <c r="C12" s="538">
        <v>2.5429260646967506E-3</v>
      </c>
      <c r="D12" s="538">
        <v>2.1213171770917042E-4</v>
      </c>
      <c r="E12" s="538">
        <v>0</v>
      </c>
      <c r="F12" s="538">
        <v>3.4948682513510371E-3</v>
      </c>
      <c r="G12" s="538">
        <v>7.1112080202120082E-3</v>
      </c>
      <c r="H12" s="538">
        <v>4.1977802717791779E-2</v>
      </c>
      <c r="I12" s="538">
        <v>2.8221685361342595E-2</v>
      </c>
      <c r="J12" s="538">
        <v>0</v>
      </c>
      <c r="K12" s="538">
        <v>0</v>
      </c>
      <c r="L12" s="538">
        <v>4.4439994741799459E-2</v>
      </c>
      <c r="M12" s="538">
        <v>0</v>
      </c>
      <c r="N12" s="538">
        <v>0</v>
      </c>
      <c r="O12" s="538">
        <v>1.1043203783056637E-3</v>
      </c>
      <c r="P12" s="538">
        <v>0</v>
      </c>
      <c r="Q12" s="538">
        <v>0</v>
      </c>
      <c r="R12" s="537">
        <f t="shared" si="2"/>
        <v>0.99786493697852041</v>
      </c>
      <c r="S12" s="537">
        <f t="shared" si="2"/>
        <v>1</v>
      </c>
      <c r="T12" s="537">
        <f t="shared" si="2"/>
        <v>1.0000000000000002</v>
      </c>
      <c r="U12" s="537">
        <f t="shared" si="2"/>
        <v>0.9996146701455918</v>
      </c>
      <c r="V12" s="537">
        <f t="shared" si="2"/>
        <v>0.99816939253891168</v>
      </c>
      <c r="W12" s="537">
        <f t="shared" si="2"/>
        <v>0.93134146619673341</v>
      </c>
      <c r="X12" s="537">
        <f t="shared" si="2"/>
        <v>0.98218914261973778</v>
      </c>
      <c r="Y12" s="537">
        <f t="shared" si="2"/>
        <v>0.99999999999999978</v>
      </c>
      <c r="Z12" s="537">
        <f t="shared" si="2"/>
        <v>1</v>
      </c>
      <c r="AA12" s="537">
        <f t="shared" si="2"/>
        <v>0.94227489428410538</v>
      </c>
      <c r="AB12" s="537">
        <f t="shared" si="2"/>
        <v>1.0000000000000002</v>
      </c>
      <c r="AC12" s="537">
        <f t="shared" si="2"/>
        <v>0.99999999999999989</v>
      </c>
      <c r="AD12" s="537">
        <f t="shared" si="2"/>
        <v>0.99999282456478888</v>
      </c>
      <c r="AE12" s="540">
        <f t="shared" si="2"/>
        <v>0.99999999999999989</v>
      </c>
      <c r="AF12" s="540">
        <f t="shared" si="2"/>
        <v>1</v>
      </c>
    </row>
    <row r="13" spans="1:32" s="139" customFormat="1" x14ac:dyDescent="0.25">
      <c r="A13" s="138">
        <v>200</v>
      </c>
      <c r="B13" s="298">
        <v>12</v>
      </c>
      <c r="C13" s="538">
        <v>1.2039683545123844E-3</v>
      </c>
      <c r="D13" s="538">
        <v>0</v>
      </c>
      <c r="E13" s="538">
        <v>0</v>
      </c>
      <c r="F13" s="538">
        <v>3.8532985440824463E-4</v>
      </c>
      <c r="G13" s="538">
        <v>1.8306074610883027E-3</v>
      </c>
      <c r="H13" s="538">
        <v>2.9352675074196234E-2</v>
      </c>
      <c r="I13" s="538">
        <v>1.3368863325155718E-2</v>
      </c>
      <c r="J13" s="538">
        <v>0</v>
      </c>
      <c r="K13" s="538">
        <v>0</v>
      </c>
      <c r="L13" s="538">
        <v>3.1413945960492823E-2</v>
      </c>
      <c r="M13" s="538">
        <v>0</v>
      </c>
      <c r="N13" s="538">
        <v>0</v>
      </c>
      <c r="O13" s="538">
        <v>7.1754352110448757E-6</v>
      </c>
      <c r="P13" s="538">
        <v>0</v>
      </c>
      <c r="Q13" s="538">
        <v>0</v>
      </c>
      <c r="R13" s="537">
        <f t="shared" si="2"/>
        <v>0.99906890533303283</v>
      </c>
      <c r="S13" s="537">
        <f t="shared" si="2"/>
        <v>1</v>
      </c>
      <c r="T13" s="537">
        <f t="shared" si="2"/>
        <v>1.0000000000000002</v>
      </c>
      <c r="U13" s="537">
        <f t="shared" si="2"/>
        <v>1</v>
      </c>
      <c r="V13" s="537">
        <f t="shared" si="2"/>
        <v>1</v>
      </c>
      <c r="W13" s="537">
        <f t="shared" si="2"/>
        <v>0.96069414127092967</v>
      </c>
      <c r="X13" s="537">
        <f t="shared" si="2"/>
        <v>0.99555800594489352</v>
      </c>
      <c r="Y13" s="537">
        <f t="shared" si="2"/>
        <v>0.99999999999999978</v>
      </c>
      <c r="Z13" s="537">
        <f t="shared" si="2"/>
        <v>1</v>
      </c>
      <c r="AA13" s="537">
        <f t="shared" si="2"/>
        <v>0.97368884024459823</v>
      </c>
      <c r="AB13" s="537">
        <f t="shared" si="2"/>
        <v>1.0000000000000002</v>
      </c>
      <c r="AC13" s="537">
        <f t="shared" si="2"/>
        <v>0.99999999999999989</v>
      </c>
      <c r="AD13" s="537">
        <f t="shared" si="2"/>
        <v>0.99999999999999989</v>
      </c>
      <c r="AE13" s="540">
        <f t="shared" si="2"/>
        <v>0.99999999999999989</v>
      </c>
      <c r="AF13" s="540">
        <f t="shared" si="2"/>
        <v>1</v>
      </c>
    </row>
    <row r="14" spans="1:32" s="139" customFormat="1" x14ac:dyDescent="0.25">
      <c r="A14" s="138">
        <v>200</v>
      </c>
      <c r="B14" s="298">
        <v>13</v>
      </c>
      <c r="C14" s="538">
        <v>5.1363646993883821E-4</v>
      </c>
      <c r="D14" s="538">
        <v>0</v>
      </c>
      <c r="E14" s="538">
        <v>0</v>
      </c>
      <c r="F14" s="538">
        <v>0</v>
      </c>
      <c r="G14" s="538">
        <v>0</v>
      </c>
      <c r="H14" s="538">
        <v>1.9105966669169007E-2</v>
      </c>
      <c r="I14" s="538">
        <v>4.3657020601720904E-3</v>
      </c>
      <c r="J14" s="538">
        <v>0</v>
      </c>
      <c r="K14" s="538">
        <v>0</v>
      </c>
      <c r="L14" s="538">
        <v>1.8969765393114974E-2</v>
      </c>
      <c r="M14" s="538">
        <v>0</v>
      </c>
      <c r="N14" s="538">
        <v>0</v>
      </c>
      <c r="O14" s="538">
        <v>0</v>
      </c>
      <c r="P14" s="538">
        <v>0</v>
      </c>
      <c r="Q14" s="538">
        <v>0</v>
      </c>
      <c r="R14" s="537">
        <f t="shared" si="2"/>
        <v>0.99958254180297168</v>
      </c>
      <c r="S14" s="537">
        <f t="shared" si="2"/>
        <v>1</v>
      </c>
      <c r="T14" s="537">
        <f t="shared" si="2"/>
        <v>1.0000000000000002</v>
      </c>
      <c r="U14" s="537">
        <f t="shared" si="2"/>
        <v>1</v>
      </c>
      <c r="V14" s="537">
        <f t="shared" si="2"/>
        <v>1</v>
      </c>
      <c r="W14" s="537">
        <f t="shared" si="2"/>
        <v>0.97980010794009864</v>
      </c>
      <c r="X14" s="537">
        <f t="shared" si="2"/>
        <v>0.99992370800506558</v>
      </c>
      <c r="Y14" s="537">
        <f t="shared" si="2"/>
        <v>0.99999999999999978</v>
      </c>
      <c r="Z14" s="537">
        <f t="shared" si="2"/>
        <v>1</v>
      </c>
      <c r="AA14" s="537">
        <f t="shared" si="2"/>
        <v>0.99265860563771324</v>
      </c>
      <c r="AB14" s="537">
        <f t="shared" si="2"/>
        <v>1.0000000000000002</v>
      </c>
      <c r="AC14" s="537">
        <f t="shared" si="2"/>
        <v>0.99999999999999989</v>
      </c>
      <c r="AD14" s="537">
        <f t="shared" si="2"/>
        <v>0.99999999999999989</v>
      </c>
      <c r="AE14" s="540">
        <f t="shared" si="2"/>
        <v>0.99999999999999989</v>
      </c>
      <c r="AF14" s="540">
        <f t="shared" si="2"/>
        <v>1</v>
      </c>
    </row>
    <row r="15" spans="1:32" s="139" customFormat="1" x14ac:dyDescent="0.25">
      <c r="A15" s="138">
        <v>200</v>
      </c>
      <c r="B15" s="298">
        <v>14</v>
      </c>
      <c r="C15" s="538">
        <v>2.4400936183384498E-4</v>
      </c>
      <c r="D15" s="538">
        <v>0</v>
      </c>
      <c r="E15" s="538">
        <v>0</v>
      </c>
      <c r="F15" s="538">
        <v>0</v>
      </c>
      <c r="G15" s="538">
        <v>0</v>
      </c>
      <c r="H15" s="538">
        <v>1.135790316703485E-2</v>
      </c>
      <c r="I15" s="538">
        <v>7.6291994934493887E-5</v>
      </c>
      <c r="J15" s="538">
        <v>0</v>
      </c>
      <c r="K15" s="538">
        <v>0</v>
      </c>
      <c r="L15" s="538">
        <v>7.2924891615978584E-3</v>
      </c>
      <c r="M15" s="538">
        <v>0</v>
      </c>
      <c r="N15" s="538">
        <v>0</v>
      </c>
      <c r="O15" s="538">
        <v>0</v>
      </c>
      <c r="P15" s="538">
        <v>0</v>
      </c>
      <c r="Q15" s="538">
        <v>0</v>
      </c>
      <c r="R15" s="537">
        <f t="shared" si="2"/>
        <v>0.99982655116480557</v>
      </c>
      <c r="S15" s="537">
        <f t="shared" si="2"/>
        <v>1</v>
      </c>
      <c r="T15" s="537">
        <f t="shared" si="2"/>
        <v>1.0000000000000002</v>
      </c>
      <c r="U15" s="537">
        <f t="shared" si="2"/>
        <v>1</v>
      </c>
      <c r="V15" s="537">
        <f t="shared" si="2"/>
        <v>1</v>
      </c>
      <c r="W15" s="537">
        <f t="shared" si="2"/>
        <v>0.99115801110713353</v>
      </c>
      <c r="X15" s="537">
        <f t="shared" si="2"/>
        <v>1</v>
      </c>
      <c r="Y15" s="537">
        <f t="shared" si="2"/>
        <v>0.99999999999999978</v>
      </c>
      <c r="Z15" s="537">
        <f t="shared" si="2"/>
        <v>1</v>
      </c>
      <c r="AA15" s="537">
        <f t="shared" si="2"/>
        <v>0.9999510947993111</v>
      </c>
      <c r="AB15" s="537">
        <f t="shared" si="2"/>
        <v>1.0000000000000002</v>
      </c>
      <c r="AC15" s="537">
        <f t="shared" si="2"/>
        <v>0.99999999999999989</v>
      </c>
      <c r="AD15" s="537">
        <f t="shared" si="2"/>
        <v>0.99999999999999989</v>
      </c>
      <c r="AE15" s="540">
        <f t="shared" si="2"/>
        <v>0.99999999999999989</v>
      </c>
      <c r="AF15" s="540">
        <f t="shared" si="2"/>
        <v>1</v>
      </c>
    </row>
    <row r="16" spans="1:32" s="139" customFormat="1" x14ac:dyDescent="0.25">
      <c r="A16" s="138">
        <v>200</v>
      </c>
      <c r="B16" s="298">
        <v>15</v>
      </c>
      <c r="C16" s="538">
        <v>1.7344883519449579E-4</v>
      </c>
      <c r="D16" s="538">
        <v>0</v>
      </c>
      <c r="E16" s="538">
        <v>0</v>
      </c>
      <c r="F16" s="538">
        <v>0</v>
      </c>
      <c r="G16" s="538">
        <v>0</v>
      </c>
      <c r="H16" s="538">
        <v>5.7862663029129664E-3</v>
      </c>
      <c r="I16" s="538">
        <v>0</v>
      </c>
      <c r="J16" s="538">
        <v>0</v>
      </c>
      <c r="K16" s="538">
        <v>0</v>
      </c>
      <c r="L16" s="538">
        <v>4.8905200689054866E-5</v>
      </c>
      <c r="M16" s="538">
        <v>0</v>
      </c>
      <c r="N16" s="538">
        <v>0</v>
      </c>
      <c r="O16" s="538">
        <v>0</v>
      </c>
      <c r="P16" s="538">
        <v>0</v>
      </c>
      <c r="Q16" s="538">
        <v>0</v>
      </c>
      <c r="R16" s="537">
        <f t="shared" si="2"/>
        <v>1</v>
      </c>
      <c r="S16" s="537">
        <f t="shared" si="2"/>
        <v>1</v>
      </c>
      <c r="T16" s="537">
        <f t="shared" si="2"/>
        <v>1.0000000000000002</v>
      </c>
      <c r="U16" s="537">
        <f t="shared" si="2"/>
        <v>1</v>
      </c>
      <c r="V16" s="537">
        <f t="shared" si="2"/>
        <v>1</v>
      </c>
      <c r="W16" s="537">
        <f t="shared" si="2"/>
        <v>0.99694427741004654</v>
      </c>
      <c r="X16" s="537">
        <f t="shared" si="2"/>
        <v>1</v>
      </c>
      <c r="Y16" s="537">
        <f t="shared" si="2"/>
        <v>0.99999999999999978</v>
      </c>
      <c r="Z16" s="537">
        <f t="shared" si="2"/>
        <v>1</v>
      </c>
      <c r="AA16" s="537">
        <f t="shared" si="2"/>
        <v>1.0000000000000002</v>
      </c>
      <c r="AB16" s="537">
        <f t="shared" si="2"/>
        <v>1.0000000000000002</v>
      </c>
      <c r="AC16" s="537">
        <f t="shared" si="2"/>
        <v>0.99999999999999989</v>
      </c>
      <c r="AD16" s="537">
        <f t="shared" si="2"/>
        <v>0.99999999999999989</v>
      </c>
      <c r="AE16" s="540">
        <f t="shared" si="2"/>
        <v>0.99999999999999989</v>
      </c>
      <c r="AF16" s="540">
        <f t="shared" si="2"/>
        <v>1</v>
      </c>
    </row>
    <row r="17" spans="1:32" s="139" customFormat="1" x14ac:dyDescent="0.25">
      <c r="A17" s="138">
        <v>200</v>
      </c>
      <c r="B17" s="298">
        <v>16</v>
      </c>
      <c r="C17" s="538">
        <v>0</v>
      </c>
      <c r="D17" s="538">
        <v>0</v>
      </c>
      <c r="E17" s="538">
        <v>0</v>
      </c>
      <c r="F17" s="538">
        <v>0</v>
      </c>
      <c r="G17" s="538">
        <v>0</v>
      </c>
      <c r="H17" s="538">
        <v>2.6110331942985803E-3</v>
      </c>
      <c r="I17" s="538">
        <v>0</v>
      </c>
      <c r="J17" s="538">
        <v>0</v>
      </c>
      <c r="K17" s="538">
        <v>0</v>
      </c>
      <c r="L17" s="538">
        <v>0</v>
      </c>
      <c r="M17" s="538">
        <v>0</v>
      </c>
      <c r="N17" s="538">
        <v>0</v>
      </c>
      <c r="O17" s="538">
        <v>0</v>
      </c>
      <c r="P17" s="538">
        <v>0</v>
      </c>
      <c r="Q17" s="538">
        <v>0</v>
      </c>
      <c r="R17" s="537">
        <f t="shared" si="2"/>
        <v>1</v>
      </c>
      <c r="S17" s="537">
        <f t="shared" si="2"/>
        <v>1</v>
      </c>
      <c r="T17" s="537">
        <f t="shared" si="2"/>
        <v>1.0000000000000002</v>
      </c>
      <c r="U17" s="537">
        <f t="shared" si="2"/>
        <v>1</v>
      </c>
      <c r="V17" s="537">
        <f t="shared" si="2"/>
        <v>1</v>
      </c>
      <c r="W17" s="537">
        <f t="shared" si="2"/>
        <v>0.9995553106043451</v>
      </c>
      <c r="X17" s="537">
        <f t="shared" si="2"/>
        <v>1</v>
      </c>
      <c r="Y17" s="537">
        <f t="shared" si="2"/>
        <v>0.99999999999999978</v>
      </c>
      <c r="Z17" s="537">
        <f t="shared" si="2"/>
        <v>1</v>
      </c>
      <c r="AA17" s="537">
        <f t="shared" si="2"/>
        <v>1.0000000000000002</v>
      </c>
      <c r="AB17" s="537">
        <f t="shared" si="2"/>
        <v>1.0000000000000002</v>
      </c>
      <c r="AC17" s="537">
        <f t="shared" si="2"/>
        <v>0.99999999999999989</v>
      </c>
      <c r="AD17" s="537">
        <f t="shared" si="2"/>
        <v>0.99999999999999989</v>
      </c>
      <c r="AE17" s="540">
        <f t="shared" si="2"/>
        <v>0.99999999999999989</v>
      </c>
      <c r="AF17" s="540">
        <f t="shared" si="2"/>
        <v>1</v>
      </c>
    </row>
    <row r="18" spans="1:32" s="139" customFormat="1" x14ac:dyDescent="0.25">
      <c r="A18" s="138">
        <v>200</v>
      </c>
      <c r="B18" s="298">
        <v>17</v>
      </c>
      <c r="C18" s="538">
        <v>0</v>
      </c>
      <c r="D18" s="538">
        <v>0</v>
      </c>
      <c r="E18" s="538">
        <v>0</v>
      </c>
      <c r="F18" s="538">
        <v>0</v>
      </c>
      <c r="G18" s="538">
        <v>0</v>
      </c>
      <c r="H18" s="538">
        <v>4.446893956552377E-4</v>
      </c>
      <c r="I18" s="538">
        <v>0</v>
      </c>
      <c r="J18" s="538">
        <v>0</v>
      </c>
      <c r="K18" s="538">
        <v>0</v>
      </c>
      <c r="L18" s="538">
        <v>0</v>
      </c>
      <c r="M18" s="538">
        <v>0</v>
      </c>
      <c r="N18" s="538">
        <v>0</v>
      </c>
      <c r="O18" s="538">
        <v>0</v>
      </c>
      <c r="P18" s="538">
        <v>0</v>
      </c>
      <c r="Q18" s="538">
        <v>0</v>
      </c>
      <c r="R18" s="537">
        <f t="shared" si="2"/>
        <v>1</v>
      </c>
      <c r="S18" s="537">
        <f t="shared" si="2"/>
        <v>1</v>
      </c>
      <c r="T18" s="537">
        <f t="shared" si="2"/>
        <v>1.0000000000000002</v>
      </c>
      <c r="U18" s="537">
        <f t="shared" si="2"/>
        <v>1</v>
      </c>
      <c r="V18" s="537">
        <f t="shared" si="2"/>
        <v>1</v>
      </c>
      <c r="W18" s="537">
        <f t="shared" si="2"/>
        <v>1.0000000000000004</v>
      </c>
      <c r="X18" s="537">
        <f t="shared" si="2"/>
        <v>1</v>
      </c>
      <c r="Y18" s="537">
        <f t="shared" si="2"/>
        <v>0.99999999999999978</v>
      </c>
      <c r="Z18" s="537">
        <f t="shared" si="2"/>
        <v>1</v>
      </c>
      <c r="AA18" s="537">
        <f t="shared" si="2"/>
        <v>1.0000000000000002</v>
      </c>
      <c r="AB18" s="537">
        <f t="shared" si="2"/>
        <v>1.0000000000000002</v>
      </c>
      <c r="AC18" s="537">
        <f t="shared" si="2"/>
        <v>0.99999999999999989</v>
      </c>
      <c r="AD18" s="537">
        <f t="shared" si="2"/>
        <v>0.99999999999999989</v>
      </c>
      <c r="AE18" s="540">
        <f t="shared" si="2"/>
        <v>0.99999999999999989</v>
      </c>
      <c r="AF18" s="540">
        <f t="shared" si="2"/>
        <v>1</v>
      </c>
    </row>
    <row r="19" spans="1:32" s="139" customFormat="1" x14ac:dyDescent="0.25">
      <c r="A19" s="138">
        <v>200</v>
      </c>
      <c r="B19" s="298">
        <v>18</v>
      </c>
      <c r="C19" s="538">
        <v>0</v>
      </c>
      <c r="D19" s="538">
        <v>0</v>
      </c>
      <c r="E19" s="538">
        <v>0</v>
      </c>
      <c r="F19" s="538">
        <v>0</v>
      </c>
      <c r="G19" s="538">
        <v>0</v>
      </c>
      <c r="H19" s="538">
        <v>4.568178877080099E-4</v>
      </c>
      <c r="I19" s="538">
        <v>0</v>
      </c>
      <c r="J19" s="538">
        <v>0</v>
      </c>
      <c r="K19" s="538">
        <v>0</v>
      </c>
      <c r="L19" s="538">
        <v>0</v>
      </c>
      <c r="M19" s="538">
        <v>0</v>
      </c>
      <c r="N19" s="538">
        <v>0</v>
      </c>
      <c r="O19" s="538">
        <v>0</v>
      </c>
      <c r="P19" s="538">
        <v>0</v>
      </c>
      <c r="Q19" s="538">
        <v>0</v>
      </c>
      <c r="R19" s="537">
        <f t="shared" ref="R19:AF34" si="3">C19+R18</f>
        <v>1</v>
      </c>
      <c r="S19" s="537">
        <f t="shared" si="3"/>
        <v>1</v>
      </c>
      <c r="T19" s="537">
        <f t="shared" si="3"/>
        <v>1.0000000000000002</v>
      </c>
      <c r="U19" s="537">
        <f t="shared" si="3"/>
        <v>1</v>
      </c>
      <c r="V19" s="537">
        <f t="shared" si="3"/>
        <v>1</v>
      </c>
      <c r="W19" s="537">
        <f t="shared" si="3"/>
        <v>1.0004568178877085</v>
      </c>
      <c r="X19" s="537">
        <f t="shared" si="3"/>
        <v>1</v>
      </c>
      <c r="Y19" s="537">
        <f t="shared" si="3"/>
        <v>0.99999999999999978</v>
      </c>
      <c r="Z19" s="537">
        <f t="shared" si="3"/>
        <v>1</v>
      </c>
      <c r="AA19" s="537">
        <f t="shared" si="3"/>
        <v>1.0000000000000002</v>
      </c>
      <c r="AB19" s="537">
        <f t="shared" si="3"/>
        <v>1.0000000000000002</v>
      </c>
      <c r="AC19" s="537">
        <f t="shared" si="3"/>
        <v>0.99999999999999989</v>
      </c>
      <c r="AD19" s="537">
        <f t="shared" si="3"/>
        <v>0.99999999999999989</v>
      </c>
      <c r="AE19" s="540">
        <f t="shared" si="3"/>
        <v>0.99999999999999989</v>
      </c>
      <c r="AF19" s="540">
        <f t="shared" si="3"/>
        <v>1</v>
      </c>
    </row>
    <row r="20" spans="1:32" s="139" customFormat="1" x14ac:dyDescent="0.25">
      <c r="A20" s="138">
        <v>200</v>
      </c>
      <c r="B20" s="298">
        <v>19</v>
      </c>
      <c r="C20" s="538">
        <v>0</v>
      </c>
      <c r="D20" s="538">
        <v>0</v>
      </c>
      <c r="E20" s="538">
        <v>0</v>
      </c>
      <c r="F20" s="538">
        <v>0</v>
      </c>
      <c r="G20" s="538">
        <v>0</v>
      </c>
      <c r="H20" s="538">
        <v>0</v>
      </c>
      <c r="I20" s="538">
        <v>0</v>
      </c>
      <c r="J20" s="538">
        <v>0</v>
      </c>
      <c r="K20" s="538">
        <v>0</v>
      </c>
      <c r="L20" s="538">
        <v>0</v>
      </c>
      <c r="M20" s="538">
        <v>0</v>
      </c>
      <c r="N20" s="538">
        <v>0</v>
      </c>
      <c r="O20" s="538">
        <v>0</v>
      </c>
      <c r="P20" s="538">
        <v>0</v>
      </c>
      <c r="Q20" s="538">
        <v>0</v>
      </c>
      <c r="R20" s="537">
        <f t="shared" si="3"/>
        <v>1</v>
      </c>
      <c r="S20" s="537">
        <f t="shared" si="3"/>
        <v>1</v>
      </c>
      <c r="T20" s="537">
        <f t="shared" si="3"/>
        <v>1.0000000000000002</v>
      </c>
      <c r="U20" s="537">
        <f t="shared" si="3"/>
        <v>1</v>
      </c>
      <c r="V20" s="537">
        <f t="shared" si="3"/>
        <v>1</v>
      </c>
      <c r="W20" s="537">
        <f t="shared" si="3"/>
        <v>1.0004568178877085</v>
      </c>
      <c r="X20" s="537">
        <f t="shared" si="3"/>
        <v>1</v>
      </c>
      <c r="Y20" s="537">
        <f t="shared" si="3"/>
        <v>0.99999999999999978</v>
      </c>
      <c r="Z20" s="537">
        <f t="shared" si="3"/>
        <v>1</v>
      </c>
      <c r="AA20" s="537">
        <f t="shared" si="3"/>
        <v>1.0000000000000002</v>
      </c>
      <c r="AB20" s="537">
        <f t="shared" si="3"/>
        <v>1.0000000000000002</v>
      </c>
      <c r="AC20" s="537">
        <f t="shared" si="3"/>
        <v>0.99999999999999989</v>
      </c>
      <c r="AD20" s="537">
        <f t="shared" si="3"/>
        <v>0.99999999999999989</v>
      </c>
      <c r="AE20" s="540">
        <f t="shared" si="3"/>
        <v>0.99999999999999989</v>
      </c>
      <c r="AF20" s="540">
        <f t="shared" si="3"/>
        <v>1</v>
      </c>
    </row>
    <row r="21" spans="1:32" s="139" customFormat="1" x14ac:dyDescent="0.25">
      <c r="A21" s="138">
        <v>200</v>
      </c>
      <c r="B21" s="298">
        <v>20</v>
      </c>
      <c r="C21" s="538">
        <v>0</v>
      </c>
      <c r="D21" s="538">
        <v>0</v>
      </c>
      <c r="E21" s="538">
        <v>0</v>
      </c>
      <c r="F21" s="538">
        <v>0</v>
      </c>
      <c r="G21" s="538">
        <v>0</v>
      </c>
      <c r="H21" s="538">
        <v>0</v>
      </c>
      <c r="I21" s="538">
        <v>0</v>
      </c>
      <c r="J21" s="538">
        <v>0</v>
      </c>
      <c r="K21" s="538">
        <v>0</v>
      </c>
      <c r="L21" s="538">
        <v>0</v>
      </c>
      <c r="M21" s="538">
        <v>0</v>
      </c>
      <c r="N21" s="538">
        <v>0</v>
      </c>
      <c r="O21" s="538">
        <v>0</v>
      </c>
      <c r="P21" s="538">
        <v>0</v>
      </c>
      <c r="Q21" s="538">
        <v>0</v>
      </c>
      <c r="R21" s="537">
        <f t="shared" si="3"/>
        <v>1</v>
      </c>
      <c r="S21" s="537">
        <f t="shared" si="3"/>
        <v>1</v>
      </c>
      <c r="T21" s="537">
        <f t="shared" si="3"/>
        <v>1.0000000000000002</v>
      </c>
      <c r="U21" s="537">
        <f t="shared" si="3"/>
        <v>1</v>
      </c>
      <c r="V21" s="537">
        <f t="shared" si="3"/>
        <v>1</v>
      </c>
      <c r="W21" s="537">
        <f t="shared" si="3"/>
        <v>1.0004568178877085</v>
      </c>
      <c r="X21" s="537">
        <f t="shared" si="3"/>
        <v>1</v>
      </c>
      <c r="Y21" s="537">
        <f t="shared" si="3"/>
        <v>0.99999999999999978</v>
      </c>
      <c r="Z21" s="537">
        <f t="shared" si="3"/>
        <v>1</v>
      </c>
      <c r="AA21" s="537">
        <f t="shared" si="3"/>
        <v>1.0000000000000002</v>
      </c>
      <c r="AB21" s="537">
        <f t="shared" si="3"/>
        <v>1.0000000000000002</v>
      </c>
      <c r="AC21" s="537">
        <f t="shared" si="3"/>
        <v>0.99999999999999989</v>
      </c>
      <c r="AD21" s="537">
        <f t="shared" si="3"/>
        <v>0.99999999999999989</v>
      </c>
      <c r="AE21" s="540">
        <f t="shared" si="3"/>
        <v>0.99999999999999989</v>
      </c>
      <c r="AF21" s="540">
        <f t="shared" si="3"/>
        <v>1</v>
      </c>
    </row>
    <row r="22" spans="1:32" s="139" customFormat="1" x14ac:dyDescent="0.25">
      <c r="A22" s="138">
        <v>200</v>
      </c>
      <c r="B22" s="298">
        <v>21</v>
      </c>
      <c r="C22" s="538">
        <v>0</v>
      </c>
      <c r="D22" s="538">
        <v>0</v>
      </c>
      <c r="E22" s="538">
        <v>0</v>
      </c>
      <c r="F22" s="538">
        <v>0</v>
      </c>
      <c r="G22" s="538">
        <v>0</v>
      </c>
      <c r="H22" s="538">
        <v>0</v>
      </c>
      <c r="I22" s="538">
        <v>0</v>
      </c>
      <c r="J22" s="538">
        <v>0</v>
      </c>
      <c r="K22" s="538">
        <v>0</v>
      </c>
      <c r="L22" s="538">
        <v>0</v>
      </c>
      <c r="M22" s="538">
        <v>0</v>
      </c>
      <c r="N22" s="538">
        <v>0</v>
      </c>
      <c r="O22" s="538">
        <v>0</v>
      </c>
      <c r="P22" s="538">
        <v>0</v>
      </c>
      <c r="Q22" s="538">
        <v>0</v>
      </c>
      <c r="R22" s="537">
        <f t="shared" si="3"/>
        <v>1</v>
      </c>
      <c r="S22" s="537">
        <f t="shared" si="3"/>
        <v>1</v>
      </c>
      <c r="T22" s="537">
        <f t="shared" si="3"/>
        <v>1.0000000000000002</v>
      </c>
      <c r="U22" s="537">
        <f t="shared" si="3"/>
        <v>1</v>
      </c>
      <c r="V22" s="537">
        <f t="shared" si="3"/>
        <v>1</v>
      </c>
      <c r="W22" s="537">
        <f t="shared" si="3"/>
        <v>1.0004568178877085</v>
      </c>
      <c r="X22" s="537">
        <f t="shared" si="3"/>
        <v>1</v>
      </c>
      <c r="Y22" s="537">
        <f t="shared" si="3"/>
        <v>0.99999999999999978</v>
      </c>
      <c r="Z22" s="537">
        <f t="shared" si="3"/>
        <v>1</v>
      </c>
      <c r="AA22" s="537">
        <f t="shared" si="3"/>
        <v>1.0000000000000002</v>
      </c>
      <c r="AB22" s="537">
        <f t="shared" si="3"/>
        <v>1.0000000000000002</v>
      </c>
      <c r="AC22" s="537">
        <f t="shared" si="3"/>
        <v>0.99999999999999989</v>
      </c>
      <c r="AD22" s="537">
        <f t="shared" si="3"/>
        <v>0.99999999999999989</v>
      </c>
      <c r="AE22" s="540">
        <f t="shared" si="3"/>
        <v>0.99999999999999989</v>
      </c>
      <c r="AF22" s="540">
        <f t="shared" si="3"/>
        <v>1</v>
      </c>
    </row>
    <row r="23" spans="1:32" s="139" customFormat="1" x14ac:dyDescent="0.25">
      <c r="A23" s="138">
        <v>200</v>
      </c>
      <c r="B23" s="298">
        <v>22</v>
      </c>
      <c r="C23" s="538">
        <v>0</v>
      </c>
      <c r="D23" s="538">
        <v>0</v>
      </c>
      <c r="E23" s="538">
        <v>0</v>
      </c>
      <c r="F23" s="538">
        <v>0</v>
      </c>
      <c r="G23" s="538">
        <v>0</v>
      </c>
      <c r="H23" s="538">
        <v>0</v>
      </c>
      <c r="I23" s="538">
        <v>0</v>
      </c>
      <c r="J23" s="538">
        <v>0</v>
      </c>
      <c r="K23" s="538">
        <v>0</v>
      </c>
      <c r="L23" s="538">
        <v>0</v>
      </c>
      <c r="M23" s="538">
        <v>0</v>
      </c>
      <c r="N23" s="538">
        <v>0</v>
      </c>
      <c r="O23" s="538">
        <v>0</v>
      </c>
      <c r="P23" s="538">
        <v>0</v>
      </c>
      <c r="Q23" s="538">
        <v>0</v>
      </c>
      <c r="R23" s="537">
        <f t="shared" si="3"/>
        <v>1</v>
      </c>
      <c r="S23" s="537">
        <f t="shared" si="3"/>
        <v>1</v>
      </c>
      <c r="T23" s="537">
        <f t="shared" si="3"/>
        <v>1.0000000000000002</v>
      </c>
      <c r="U23" s="537">
        <f t="shared" si="3"/>
        <v>1</v>
      </c>
      <c r="V23" s="537">
        <f t="shared" si="3"/>
        <v>1</v>
      </c>
      <c r="W23" s="537">
        <f t="shared" si="3"/>
        <v>1.0004568178877085</v>
      </c>
      <c r="X23" s="537">
        <f t="shared" si="3"/>
        <v>1</v>
      </c>
      <c r="Y23" s="537">
        <f t="shared" si="3"/>
        <v>0.99999999999999978</v>
      </c>
      <c r="Z23" s="537">
        <f t="shared" si="3"/>
        <v>1</v>
      </c>
      <c r="AA23" s="537">
        <f t="shared" si="3"/>
        <v>1.0000000000000002</v>
      </c>
      <c r="AB23" s="537">
        <f t="shared" si="3"/>
        <v>1.0000000000000002</v>
      </c>
      <c r="AC23" s="537">
        <f t="shared" si="3"/>
        <v>0.99999999999999989</v>
      </c>
      <c r="AD23" s="537">
        <f t="shared" si="3"/>
        <v>0.99999999999999989</v>
      </c>
      <c r="AE23" s="540">
        <f t="shared" si="3"/>
        <v>0.99999999999999989</v>
      </c>
      <c r="AF23" s="540">
        <f t="shared" si="3"/>
        <v>1</v>
      </c>
    </row>
    <row r="24" spans="1:32" s="139" customFormat="1" x14ac:dyDescent="0.25">
      <c r="A24" s="138">
        <v>200</v>
      </c>
      <c r="B24" s="298">
        <v>23</v>
      </c>
      <c r="C24" s="538">
        <v>0</v>
      </c>
      <c r="D24" s="538">
        <v>0</v>
      </c>
      <c r="E24" s="538">
        <v>0</v>
      </c>
      <c r="F24" s="538">
        <v>0</v>
      </c>
      <c r="G24" s="538">
        <v>0</v>
      </c>
      <c r="H24" s="538">
        <v>0</v>
      </c>
      <c r="I24" s="538">
        <v>0</v>
      </c>
      <c r="J24" s="538">
        <v>0</v>
      </c>
      <c r="K24" s="538">
        <v>0</v>
      </c>
      <c r="L24" s="538">
        <v>0</v>
      </c>
      <c r="M24" s="538">
        <v>0</v>
      </c>
      <c r="N24" s="538">
        <v>0</v>
      </c>
      <c r="O24" s="538">
        <v>0</v>
      </c>
      <c r="P24" s="538">
        <v>0</v>
      </c>
      <c r="Q24" s="538">
        <v>0</v>
      </c>
      <c r="R24" s="537">
        <f t="shared" si="3"/>
        <v>1</v>
      </c>
      <c r="S24" s="537">
        <f t="shared" si="3"/>
        <v>1</v>
      </c>
      <c r="T24" s="537">
        <f t="shared" si="3"/>
        <v>1.0000000000000002</v>
      </c>
      <c r="U24" s="537">
        <f t="shared" si="3"/>
        <v>1</v>
      </c>
      <c r="V24" s="537">
        <f t="shared" si="3"/>
        <v>1</v>
      </c>
      <c r="W24" s="537">
        <f t="shared" si="3"/>
        <v>1.0004568178877085</v>
      </c>
      <c r="X24" s="537">
        <f t="shared" si="3"/>
        <v>1</v>
      </c>
      <c r="Y24" s="537">
        <f t="shared" si="3"/>
        <v>0.99999999999999978</v>
      </c>
      <c r="Z24" s="537">
        <f t="shared" si="3"/>
        <v>1</v>
      </c>
      <c r="AA24" s="537">
        <f t="shared" si="3"/>
        <v>1.0000000000000002</v>
      </c>
      <c r="AB24" s="537">
        <f t="shared" si="3"/>
        <v>1.0000000000000002</v>
      </c>
      <c r="AC24" s="537">
        <f t="shared" si="3"/>
        <v>0.99999999999999989</v>
      </c>
      <c r="AD24" s="537">
        <f t="shared" si="3"/>
        <v>0.99999999999999989</v>
      </c>
      <c r="AE24" s="540">
        <f t="shared" si="3"/>
        <v>0.99999999999999989</v>
      </c>
      <c r="AF24" s="540">
        <f t="shared" si="3"/>
        <v>1</v>
      </c>
    </row>
    <row r="25" spans="1:32" s="139" customFormat="1" x14ac:dyDescent="0.25">
      <c r="A25" s="138">
        <v>200</v>
      </c>
      <c r="B25" s="298">
        <v>24</v>
      </c>
      <c r="C25" s="538">
        <v>0</v>
      </c>
      <c r="D25" s="538">
        <v>0</v>
      </c>
      <c r="E25" s="538">
        <v>0</v>
      </c>
      <c r="F25" s="538">
        <v>0</v>
      </c>
      <c r="G25" s="538">
        <v>0</v>
      </c>
      <c r="H25" s="538">
        <v>0</v>
      </c>
      <c r="I25" s="538">
        <v>0</v>
      </c>
      <c r="J25" s="538">
        <v>0</v>
      </c>
      <c r="K25" s="538">
        <v>0</v>
      </c>
      <c r="L25" s="538">
        <v>0</v>
      </c>
      <c r="M25" s="538">
        <v>0</v>
      </c>
      <c r="N25" s="538">
        <v>0</v>
      </c>
      <c r="O25" s="538">
        <v>0</v>
      </c>
      <c r="P25" s="538">
        <v>0</v>
      </c>
      <c r="Q25" s="538">
        <v>0</v>
      </c>
      <c r="R25" s="537">
        <f t="shared" si="3"/>
        <v>1</v>
      </c>
      <c r="S25" s="537">
        <f t="shared" si="3"/>
        <v>1</v>
      </c>
      <c r="T25" s="537">
        <f t="shared" si="3"/>
        <v>1.0000000000000002</v>
      </c>
      <c r="U25" s="537">
        <f t="shared" si="3"/>
        <v>1</v>
      </c>
      <c r="V25" s="537">
        <f t="shared" si="3"/>
        <v>1</v>
      </c>
      <c r="W25" s="537">
        <f t="shared" si="3"/>
        <v>1.0004568178877085</v>
      </c>
      <c r="X25" s="537">
        <f t="shared" si="3"/>
        <v>1</v>
      </c>
      <c r="Y25" s="537">
        <f t="shared" si="3"/>
        <v>0.99999999999999978</v>
      </c>
      <c r="Z25" s="537">
        <f t="shared" si="3"/>
        <v>1</v>
      </c>
      <c r="AA25" s="537">
        <f t="shared" si="3"/>
        <v>1.0000000000000002</v>
      </c>
      <c r="AB25" s="537">
        <f t="shared" si="3"/>
        <v>1.0000000000000002</v>
      </c>
      <c r="AC25" s="537">
        <f t="shared" si="3"/>
        <v>0.99999999999999989</v>
      </c>
      <c r="AD25" s="537">
        <f t="shared" si="3"/>
        <v>0.99999999999999989</v>
      </c>
      <c r="AE25" s="540">
        <f t="shared" si="3"/>
        <v>0.99999999999999989</v>
      </c>
      <c r="AF25" s="540">
        <f t="shared" si="3"/>
        <v>1</v>
      </c>
    </row>
    <row r="26" spans="1:32" s="139" customFormat="1" x14ac:dyDescent="0.25">
      <c r="A26" s="138">
        <v>200</v>
      </c>
      <c r="B26" s="298">
        <v>25</v>
      </c>
      <c r="C26" s="538">
        <v>0</v>
      </c>
      <c r="D26" s="538">
        <v>0</v>
      </c>
      <c r="E26" s="538">
        <v>0</v>
      </c>
      <c r="F26" s="538">
        <v>0</v>
      </c>
      <c r="G26" s="538">
        <v>0</v>
      </c>
      <c r="H26" s="538">
        <v>0</v>
      </c>
      <c r="I26" s="538">
        <v>0</v>
      </c>
      <c r="J26" s="538">
        <v>0</v>
      </c>
      <c r="K26" s="538">
        <v>0</v>
      </c>
      <c r="L26" s="538">
        <v>0</v>
      </c>
      <c r="M26" s="538">
        <v>0</v>
      </c>
      <c r="N26" s="538">
        <v>0</v>
      </c>
      <c r="O26" s="538">
        <v>0</v>
      </c>
      <c r="P26" s="538">
        <v>0</v>
      </c>
      <c r="Q26" s="538">
        <v>0</v>
      </c>
      <c r="R26" s="537">
        <f t="shared" si="3"/>
        <v>1</v>
      </c>
      <c r="S26" s="537">
        <f t="shared" si="3"/>
        <v>1</v>
      </c>
      <c r="T26" s="537">
        <f t="shared" si="3"/>
        <v>1.0000000000000002</v>
      </c>
      <c r="U26" s="537">
        <f t="shared" si="3"/>
        <v>1</v>
      </c>
      <c r="V26" s="537">
        <f t="shared" si="3"/>
        <v>1</v>
      </c>
      <c r="W26" s="537">
        <f t="shared" si="3"/>
        <v>1.0004568178877085</v>
      </c>
      <c r="X26" s="537">
        <f t="shared" si="3"/>
        <v>1</v>
      </c>
      <c r="Y26" s="537">
        <f t="shared" si="3"/>
        <v>0.99999999999999978</v>
      </c>
      <c r="Z26" s="537">
        <f t="shared" si="3"/>
        <v>1</v>
      </c>
      <c r="AA26" s="537">
        <f t="shared" si="3"/>
        <v>1.0000000000000002</v>
      </c>
      <c r="AB26" s="537">
        <f t="shared" si="3"/>
        <v>1.0000000000000002</v>
      </c>
      <c r="AC26" s="537">
        <f t="shared" si="3"/>
        <v>0.99999999999999989</v>
      </c>
      <c r="AD26" s="537">
        <f t="shared" si="3"/>
        <v>0.99999999999999989</v>
      </c>
      <c r="AE26" s="540">
        <f t="shared" si="3"/>
        <v>0.99999999999999989</v>
      </c>
      <c r="AF26" s="540">
        <f t="shared" si="3"/>
        <v>1</v>
      </c>
    </row>
    <row r="27" spans="1:32" s="139" customFormat="1" x14ac:dyDescent="0.25">
      <c r="A27" s="138">
        <v>200</v>
      </c>
      <c r="B27" s="295">
        <v>26</v>
      </c>
      <c r="C27" s="539">
        <v>0</v>
      </c>
      <c r="D27" s="539">
        <v>0</v>
      </c>
      <c r="E27" s="539">
        <v>0</v>
      </c>
      <c r="F27" s="539">
        <v>0</v>
      </c>
      <c r="G27" s="539">
        <v>0</v>
      </c>
      <c r="H27" s="539">
        <v>0</v>
      </c>
      <c r="I27" s="539">
        <v>0</v>
      </c>
      <c r="J27" s="539">
        <v>0</v>
      </c>
      <c r="K27" s="539">
        <v>0</v>
      </c>
      <c r="L27" s="539">
        <v>0</v>
      </c>
      <c r="M27" s="539">
        <v>0</v>
      </c>
      <c r="N27" s="539">
        <v>0</v>
      </c>
      <c r="O27" s="539">
        <v>0</v>
      </c>
      <c r="P27" s="538">
        <v>0</v>
      </c>
      <c r="Q27" s="538">
        <v>0</v>
      </c>
      <c r="R27" s="537">
        <f t="shared" si="3"/>
        <v>1</v>
      </c>
      <c r="S27" s="537">
        <f t="shared" si="3"/>
        <v>1</v>
      </c>
      <c r="T27" s="537">
        <f t="shared" si="3"/>
        <v>1.0000000000000002</v>
      </c>
      <c r="U27" s="537">
        <f t="shared" si="3"/>
        <v>1</v>
      </c>
      <c r="V27" s="537">
        <f t="shared" si="3"/>
        <v>1</v>
      </c>
      <c r="W27" s="537">
        <f t="shared" si="3"/>
        <v>1.0004568178877085</v>
      </c>
      <c r="X27" s="537">
        <f t="shared" si="3"/>
        <v>1</v>
      </c>
      <c r="Y27" s="537">
        <f t="shared" si="3"/>
        <v>0.99999999999999978</v>
      </c>
      <c r="Z27" s="537">
        <f t="shared" si="3"/>
        <v>1</v>
      </c>
      <c r="AA27" s="537">
        <f t="shared" si="3"/>
        <v>1.0000000000000002</v>
      </c>
      <c r="AB27" s="537">
        <f t="shared" si="3"/>
        <v>1.0000000000000002</v>
      </c>
      <c r="AC27" s="537">
        <f t="shared" si="3"/>
        <v>0.99999999999999989</v>
      </c>
      <c r="AD27" s="537">
        <f t="shared" si="3"/>
        <v>0.99999999999999989</v>
      </c>
      <c r="AE27" s="540">
        <f t="shared" si="3"/>
        <v>0.99999999999999989</v>
      </c>
      <c r="AF27" s="540">
        <f t="shared" si="3"/>
        <v>1</v>
      </c>
    </row>
    <row r="28" spans="1:32" s="139" customFormat="1" x14ac:dyDescent="0.25">
      <c r="A28" s="138">
        <v>200</v>
      </c>
      <c r="B28" s="295">
        <v>27</v>
      </c>
      <c r="C28" s="539">
        <v>0</v>
      </c>
      <c r="D28" s="539">
        <v>0</v>
      </c>
      <c r="E28" s="539">
        <v>0</v>
      </c>
      <c r="F28" s="539">
        <v>0</v>
      </c>
      <c r="G28" s="539">
        <v>0</v>
      </c>
      <c r="H28" s="539">
        <v>0</v>
      </c>
      <c r="I28" s="539">
        <v>0</v>
      </c>
      <c r="J28" s="539">
        <v>0</v>
      </c>
      <c r="K28" s="539">
        <v>0</v>
      </c>
      <c r="L28" s="539">
        <v>0</v>
      </c>
      <c r="M28" s="539">
        <v>0</v>
      </c>
      <c r="N28" s="539">
        <v>0</v>
      </c>
      <c r="O28" s="539">
        <v>0</v>
      </c>
      <c r="P28" s="538">
        <v>0</v>
      </c>
      <c r="Q28" s="538">
        <v>0</v>
      </c>
      <c r="R28" s="537">
        <f t="shared" si="3"/>
        <v>1</v>
      </c>
      <c r="S28" s="537">
        <f t="shared" si="3"/>
        <v>1</v>
      </c>
      <c r="T28" s="537">
        <f t="shared" si="3"/>
        <v>1.0000000000000002</v>
      </c>
      <c r="U28" s="537">
        <f t="shared" si="3"/>
        <v>1</v>
      </c>
      <c r="V28" s="537">
        <f t="shared" si="3"/>
        <v>1</v>
      </c>
      <c r="W28" s="537">
        <f t="shared" si="3"/>
        <v>1.0004568178877085</v>
      </c>
      <c r="X28" s="537">
        <f t="shared" si="3"/>
        <v>1</v>
      </c>
      <c r="Y28" s="537">
        <f t="shared" si="3"/>
        <v>0.99999999999999978</v>
      </c>
      <c r="Z28" s="537">
        <f t="shared" si="3"/>
        <v>1</v>
      </c>
      <c r="AA28" s="537">
        <f t="shared" si="3"/>
        <v>1.0000000000000002</v>
      </c>
      <c r="AB28" s="537">
        <f t="shared" si="3"/>
        <v>1.0000000000000002</v>
      </c>
      <c r="AC28" s="537">
        <f t="shared" si="3"/>
        <v>0.99999999999999989</v>
      </c>
      <c r="AD28" s="537">
        <f t="shared" si="3"/>
        <v>0.99999999999999989</v>
      </c>
      <c r="AE28" s="540">
        <f t="shared" si="3"/>
        <v>0.99999999999999989</v>
      </c>
      <c r="AF28" s="540">
        <f t="shared" si="3"/>
        <v>1</v>
      </c>
    </row>
    <row r="29" spans="1:32" s="139" customFormat="1" x14ac:dyDescent="0.25">
      <c r="A29" s="138">
        <v>200</v>
      </c>
      <c r="B29" s="295">
        <v>28</v>
      </c>
      <c r="C29" s="539">
        <v>0</v>
      </c>
      <c r="D29" s="539">
        <v>0</v>
      </c>
      <c r="E29" s="539">
        <v>0</v>
      </c>
      <c r="F29" s="539">
        <v>0</v>
      </c>
      <c r="G29" s="539">
        <v>0</v>
      </c>
      <c r="H29" s="539">
        <v>0</v>
      </c>
      <c r="I29" s="539">
        <v>0</v>
      </c>
      <c r="J29" s="539">
        <v>0</v>
      </c>
      <c r="K29" s="539">
        <v>0</v>
      </c>
      <c r="L29" s="539">
        <v>0</v>
      </c>
      <c r="M29" s="539">
        <v>0</v>
      </c>
      <c r="N29" s="539">
        <v>0</v>
      </c>
      <c r="O29" s="539">
        <v>0</v>
      </c>
      <c r="P29" s="538">
        <v>0</v>
      </c>
      <c r="Q29" s="538">
        <v>0</v>
      </c>
      <c r="R29" s="537">
        <f t="shared" si="3"/>
        <v>1</v>
      </c>
      <c r="S29" s="537">
        <f t="shared" si="3"/>
        <v>1</v>
      </c>
      <c r="T29" s="537">
        <f t="shared" si="3"/>
        <v>1.0000000000000002</v>
      </c>
      <c r="U29" s="537">
        <f t="shared" si="3"/>
        <v>1</v>
      </c>
      <c r="V29" s="537">
        <f t="shared" si="3"/>
        <v>1</v>
      </c>
      <c r="W29" s="537">
        <f t="shared" si="3"/>
        <v>1.0004568178877085</v>
      </c>
      <c r="X29" s="537">
        <f t="shared" si="3"/>
        <v>1</v>
      </c>
      <c r="Y29" s="537">
        <f t="shared" si="3"/>
        <v>0.99999999999999978</v>
      </c>
      <c r="Z29" s="537">
        <f t="shared" si="3"/>
        <v>1</v>
      </c>
      <c r="AA29" s="537">
        <f t="shared" si="3"/>
        <v>1.0000000000000002</v>
      </c>
      <c r="AB29" s="537">
        <f t="shared" si="3"/>
        <v>1.0000000000000002</v>
      </c>
      <c r="AC29" s="537">
        <f t="shared" si="3"/>
        <v>0.99999999999999989</v>
      </c>
      <c r="AD29" s="537">
        <f t="shared" si="3"/>
        <v>0.99999999999999989</v>
      </c>
      <c r="AE29" s="540">
        <f t="shared" si="3"/>
        <v>0.99999999999999989</v>
      </c>
      <c r="AF29" s="540">
        <f t="shared" si="3"/>
        <v>1</v>
      </c>
    </row>
    <row r="30" spans="1:32" s="139" customFormat="1" x14ac:dyDescent="0.25">
      <c r="A30" s="138">
        <v>200</v>
      </c>
      <c r="B30" s="295">
        <v>29</v>
      </c>
      <c r="C30" s="539">
        <v>0</v>
      </c>
      <c r="D30" s="539">
        <v>0</v>
      </c>
      <c r="E30" s="539">
        <v>0</v>
      </c>
      <c r="F30" s="539">
        <v>0</v>
      </c>
      <c r="G30" s="539">
        <v>0</v>
      </c>
      <c r="H30" s="539">
        <v>0</v>
      </c>
      <c r="I30" s="539">
        <v>0</v>
      </c>
      <c r="J30" s="539">
        <v>0</v>
      </c>
      <c r="K30" s="539">
        <v>0</v>
      </c>
      <c r="L30" s="539">
        <v>0</v>
      </c>
      <c r="M30" s="539">
        <v>0</v>
      </c>
      <c r="N30" s="539">
        <v>0</v>
      </c>
      <c r="O30" s="539">
        <v>0</v>
      </c>
      <c r="P30" s="538">
        <v>0</v>
      </c>
      <c r="Q30" s="538">
        <v>0</v>
      </c>
      <c r="R30" s="537">
        <f t="shared" si="3"/>
        <v>1</v>
      </c>
      <c r="S30" s="537">
        <f t="shared" si="3"/>
        <v>1</v>
      </c>
      <c r="T30" s="537">
        <f t="shared" si="3"/>
        <v>1.0000000000000002</v>
      </c>
      <c r="U30" s="537">
        <f t="shared" si="3"/>
        <v>1</v>
      </c>
      <c r="V30" s="537">
        <f t="shared" si="3"/>
        <v>1</v>
      </c>
      <c r="W30" s="537">
        <f t="shared" si="3"/>
        <v>1.0004568178877085</v>
      </c>
      <c r="X30" s="537">
        <f t="shared" si="3"/>
        <v>1</v>
      </c>
      <c r="Y30" s="537">
        <f t="shared" si="3"/>
        <v>0.99999999999999978</v>
      </c>
      <c r="Z30" s="537">
        <f t="shared" si="3"/>
        <v>1</v>
      </c>
      <c r="AA30" s="537">
        <f t="shared" si="3"/>
        <v>1.0000000000000002</v>
      </c>
      <c r="AB30" s="537">
        <f t="shared" si="3"/>
        <v>1.0000000000000002</v>
      </c>
      <c r="AC30" s="537">
        <f t="shared" si="3"/>
        <v>0.99999999999999989</v>
      </c>
      <c r="AD30" s="537">
        <f t="shared" si="3"/>
        <v>0.99999999999999989</v>
      </c>
      <c r="AE30" s="540">
        <f t="shared" si="3"/>
        <v>0.99999999999999989</v>
      </c>
      <c r="AF30" s="540">
        <f t="shared" si="3"/>
        <v>1</v>
      </c>
    </row>
    <row r="31" spans="1:32" s="139" customFormat="1" x14ac:dyDescent="0.25">
      <c r="A31" s="138">
        <v>200</v>
      </c>
      <c r="B31" s="295">
        <v>30</v>
      </c>
      <c r="C31" s="539">
        <v>0</v>
      </c>
      <c r="D31" s="539">
        <v>0</v>
      </c>
      <c r="E31" s="539">
        <v>0</v>
      </c>
      <c r="F31" s="539">
        <v>0</v>
      </c>
      <c r="G31" s="539">
        <v>0</v>
      </c>
      <c r="H31" s="539">
        <v>0</v>
      </c>
      <c r="I31" s="539">
        <v>0</v>
      </c>
      <c r="J31" s="539">
        <v>0</v>
      </c>
      <c r="K31" s="539">
        <v>0</v>
      </c>
      <c r="L31" s="539">
        <v>0</v>
      </c>
      <c r="M31" s="539">
        <v>0</v>
      </c>
      <c r="N31" s="539">
        <v>0</v>
      </c>
      <c r="O31" s="539">
        <v>0</v>
      </c>
      <c r="P31" s="538">
        <v>0</v>
      </c>
      <c r="Q31" s="538">
        <v>0</v>
      </c>
      <c r="R31" s="537">
        <f t="shared" si="3"/>
        <v>1</v>
      </c>
      <c r="S31" s="537">
        <f t="shared" si="3"/>
        <v>1</v>
      </c>
      <c r="T31" s="537">
        <f t="shared" si="3"/>
        <v>1.0000000000000002</v>
      </c>
      <c r="U31" s="537">
        <f t="shared" si="3"/>
        <v>1</v>
      </c>
      <c r="V31" s="537">
        <f t="shared" si="3"/>
        <v>1</v>
      </c>
      <c r="W31" s="537">
        <f t="shared" si="3"/>
        <v>1.0004568178877085</v>
      </c>
      <c r="X31" s="537">
        <f t="shared" si="3"/>
        <v>1</v>
      </c>
      <c r="Y31" s="537">
        <f t="shared" si="3"/>
        <v>0.99999999999999978</v>
      </c>
      <c r="Z31" s="537">
        <f t="shared" si="3"/>
        <v>1</v>
      </c>
      <c r="AA31" s="537">
        <f t="shared" si="3"/>
        <v>1.0000000000000002</v>
      </c>
      <c r="AB31" s="537">
        <f t="shared" si="3"/>
        <v>1.0000000000000002</v>
      </c>
      <c r="AC31" s="537">
        <f t="shared" si="3"/>
        <v>0.99999999999999989</v>
      </c>
      <c r="AD31" s="537">
        <f t="shared" si="3"/>
        <v>0.99999999999999989</v>
      </c>
      <c r="AE31" s="540">
        <f t="shared" si="3"/>
        <v>0.99999999999999989</v>
      </c>
      <c r="AF31" s="540">
        <f t="shared" si="3"/>
        <v>1</v>
      </c>
    </row>
    <row r="32" spans="1:32" s="139" customFormat="1" x14ac:dyDescent="0.25">
      <c r="A32" s="138">
        <v>200</v>
      </c>
      <c r="B32" s="295">
        <v>31</v>
      </c>
      <c r="C32" s="539">
        <v>0</v>
      </c>
      <c r="D32" s="539">
        <v>0</v>
      </c>
      <c r="E32" s="539">
        <v>0</v>
      </c>
      <c r="F32" s="539">
        <v>0</v>
      </c>
      <c r="G32" s="539">
        <v>0</v>
      </c>
      <c r="H32" s="539">
        <v>0</v>
      </c>
      <c r="I32" s="539">
        <v>0</v>
      </c>
      <c r="J32" s="539">
        <v>0</v>
      </c>
      <c r="K32" s="539">
        <v>0</v>
      </c>
      <c r="L32" s="539">
        <v>0</v>
      </c>
      <c r="M32" s="539">
        <v>0</v>
      </c>
      <c r="N32" s="539">
        <v>0</v>
      </c>
      <c r="O32" s="539">
        <v>0</v>
      </c>
      <c r="P32" s="538">
        <v>0</v>
      </c>
      <c r="Q32" s="538">
        <v>0</v>
      </c>
      <c r="R32" s="537">
        <f t="shared" si="3"/>
        <v>1</v>
      </c>
      <c r="S32" s="537">
        <f t="shared" si="3"/>
        <v>1</v>
      </c>
      <c r="T32" s="537">
        <f t="shared" si="3"/>
        <v>1.0000000000000002</v>
      </c>
      <c r="U32" s="537">
        <f t="shared" si="3"/>
        <v>1</v>
      </c>
      <c r="V32" s="537">
        <f t="shared" si="3"/>
        <v>1</v>
      </c>
      <c r="W32" s="537">
        <f t="shared" si="3"/>
        <v>1.0004568178877085</v>
      </c>
      <c r="X32" s="537">
        <f t="shared" si="3"/>
        <v>1</v>
      </c>
      <c r="Y32" s="537">
        <f t="shared" si="3"/>
        <v>0.99999999999999978</v>
      </c>
      <c r="Z32" s="537">
        <f t="shared" si="3"/>
        <v>1</v>
      </c>
      <c r="AA32" s="537">
        <f t="shared" si="3"/>
        <v>1.0000000000000002</v>
      </c>
      <c r="AB32" s="537">
        <f t="shared" si="3"/>
        <v>1.0000000000000002</v>
      </c>
      <c r="AC32" s="537">
        <f t="shared" si="3"/>
        <v>0.99999999999999989</v>
      </c>
      <c r="AD32" s="537">
        <f t="shared" si="3"/>
        <v>0.99999999999999989</v>
      </c>
      <c r="AE32" s="540">
        <f t="shared" si="3"/>
        <v>0.99999999999999989</v>
      </c>
      <c r="AF32" s="540">
        <f t="shared" si="3"/>
        <v>1</v>
      </c>
    </row>
    <row r="33" spans="1:32" s="139" customFormat="1" x14ac:dyDescent="0.25">
      <c r="A33" s="138">
        <v>200</v>
      </c>
      <c r="B33" s="295">
        <v>32</v>
      </c>
      <c r="C33" s="539">
        <v>0</v>
      </c>
      <c r="D33" s="539">
        <v>0</v>
      </c>
      <c r="E33" s="539">
        <v>0</v>
      </c>
      <c r="F33" s="539">
        <v>0</v>
      </c>
      <c r="G33" s="539">
        <v>0</v>
      </c>
      <c r="H33" s="539">
        <v>0</v>
      </c>
      <c r="I33" s="539">
        <v>0</v>
      </c>
      <c r="J33" s="539">
        <v>0</v>
      </c>
      <c r="K33" s="539">
        <v>0</v>
      </c>
      <c r="L33" s="539">
        <v>0</v>
      </c>
      <c r="M33" s="539">
        <v>0</v>
      </c>
      <c r="N33" s="539">
        <v>0</v>
      </c>
      <c r="O33" s="539">
        <v>0</v>
      </c>
      <c r="P33" s="538">
        <v>0</v>
      </c>
      <c r="Q33" s="538">
        <v>0</v>
      </c>
      <c r="R33" s="537">
        <f t="shared" si="3"/>
        <v>1</v>
      </c>
      <c r="S33" s="537">
        <f t="shared" si="3"/>
        <v>1</v>
      </c>
      <c r="T33" s="537">
        <f t="shared" si="3"/>
        <v>1.0000000000000002</v>
      </c>
      <c r="U33" s="537">
        <f t="shared" si="3"/>
        <v>1</v>
      </c>
      <c r="V33" s="537">
        <f t="shared" si="3"/>
        <v>1</v>
      </c>
      <c r="W33" s="537">
        <f t="shared" si="3"/>
        <v>1.0004568178877085</v>
      </c>
      <c r="X33" s="537">
        <f t="shared" si="3"/>
        <v>1</v>
      </c>
      <c r="Y33" s="537">
        <f t="shared" si="3"/>
        <v>0.99999999999999978</v>
      </c>
      <c r="Z33" s="537">
        <f t="shared" si="3"/>
        <v>1</v>
      </c>
      <c r="AA33" s="537">
        <f t="shared" si="3"/>
        <v>1.0000000000000002</v>
      </c>
      <c r="AB33" s="537">
        <f t="shared" si="3"/>
        <v>1.0000000000000002</v>
      </c>
      <c r="AC33" s="537">
        <f t="shared" si="3"/>
        <v>0.99999999999999989</v>
      </c>
      <c r="AD33" s="537">
        <f t="shared" si="3"/>
        <v>0.99999999999999989</v>
      </c>
      <c r="AE33" s="540">
        <f t="shared" si="3"/>
        <v>0.99999999999999989</v>
      </c>
      <c r="AF33" s="540">
        <f t="shared" si="3"/>
        <v>1</v>
      </c>
    </row>
    <row r="34" spans="1:32" s="139" customFormat="1" x14ac:dyDescent="0.25">
      <c r="A34" s="138">
        <v>200</v>
      </c>
      <c r="B34" s="295">
        <v>33</v>
      </c>
      <c r="C34" s="539">
        <v>0</v>
      </c>
      <c r="D34" s="539">
        <v>0</v>
      </c>
      <c r="E34" s="539">
        <v>0</v>
      </c>
      <c r="F34" s="539">
        <v>0</v>
      </c>
      <c r="G34" s="539">
        <v>0</v>
      </c>
      <c r="H34" s="539">
        <v>0</v>
      </c>
      <c r="I34" s="539">
        <v>0</v>
      </c>
      <c r="J34" s="539">
        <v>0</v>
      </c>
      <c r="K34" s="539">
        <v>0</v>
      </c>
      <c r="L34" s="539">
        <v>0</v>
      </c>
      <c r="M34" s="539">
        <v>0</v>
      </c>
      <c r="N34" s="539">
        <v>0</v>
      </c>
      <c r="O34" s="539">
        <v>0</v>
      </c>
      <c r="P34" s="538">
        <v>0</v>
      </c>
      <c r="Q34" s="538">
        <v>0</v>
      </c>
      <c r="R34" s="537">
        <f t="shared" si="3"/>
        <v>1</v>
      </c>
      <c r="S34" s="537">
        <f t="shared" si="3"/>
        <v>1</v>
      </c>
      <c r="T34" s="537">
        <f t="shared" si="3"/>
        <v>1.0000000000000002</v>
      </c>
      <c r="U34" s="537">
        <f t="shared" si="3"/>
        <v>1</v>
      </c>
      <c r="V34" s="537">
        <f t="shared" si="3"/>
        <v>1</v>
      </c>
      <c r="W34" s="537">
        <f t="shared" si="3"/>
        <v>1.0004568178877085</v>
      </c>
      <c r="X34" s="537">
        <f t="shared" si="3"/>
        <v>1</v>
      </c>
      <c r="Y34" s="537">
        <f t="shared" si="3"/>
        <v>0.99999999999999978</v>
      </c>
      <c r="Z34" s="537">
        <f t="shared" si="3"/>
        <v>1</v>
      </c>
      <c r="AA34" s="537">
        <f t="shared" si="3"/>
        <v>1.0000000000000002</v>
      </c>
      <c r="AB34" s="537">
        <f t="shared" si="3"/>
        <v>1.0000000000000002</v>
      </c>
      <c r="AC34" s="537">
        <f t="shared" si="3"/>
        <v>0.99999999999999989</v>
      </c>
      <c r="AD34" s="537">
        <f t="shared" si="3"/>
        <v>0.99999999999999989</v>
      </c>
      <c r="AE34" s="540">
        <f t="shared" si="3"/>
        <v>0.99999999999999989</v>
      </c>
      <c r="AF34" s="540">
        <f t="shared" si="3"/>
        <v>1</v>
      </c>
    </row>
    <row r="35" spans="1:32" s="139" customFormat="1" x14ac:dyDescent="0.25">
      <c r="A35" s="138">
        <v>200</v>
      </c>
      <c r="B35" s="295">
        <v>34</v>
      </c>
      <c r="C35" s="539">
        <v>0</v>
      </c>
      <c r="D35" s="539">
        <v>0</v>
      </c>
      <c r="E35" s="539">
        <v>0</v>
      </c>
      <c r="F35" s="539">
        <v>0</v>
      </c>
      <c r="G35" s="539">
        <v>0</v>
      </c>
      <c r="H35" s="539">
        <v>0</v>
      </c>
      <c r="I35" s="539">
        <v>0</v>
      </c>
      <c r="J35" s="539">
        <v>0</v>
      </c>
      <c r="K35" s="539">
        <v>0</v>
      </c>
      <c r="L35" s="539">
        <v>0</v>
      </c>
      <c r="M35" s="539">
        <v>0</v>
      </c>
      <c r="N35" s="539">
        <v>0</v>
      </c>
      <c r="O35" s="539">
        <v>0</v>
      </c>
      <c r="P35" s="538">
        <v>0</v>
      </c>
      <c r="Q35" s="538">
        <v>0</v>
      </c>
      <c r="R35" s="537">
        <f t="shared" ref="R35:AF50" si="4">C35+R34</f>
        <v>1</v>
      </c>
      <c r="S35" s="537">
        <f t="shared" si="4"/>
        <v>1</v>
      </c>
      <c r="T35" s="537">
        <f t="shared" si="4"/>
        <v>1.0000000000000002</v>
      </c>
      <c r="U35" s="537">
        <f t="shared" si="4"/>
        <v>1</v>
      </c>
      <c r="V35" s="537">
        <f t="shared" si="4"/>
        <v>1</v>
      </c>
      <c r="W35" s="537">
        <f t="shared" si="4"/>
        <v>1.0004568178877085</v>
      </c>
      <c r="X35" s="537">
        <f t="shared" si="4"/>
        <v>1</v>
      </c>
      <c r="Y35" s="537">
        <f t="shared" si="4"/>
        <v>0.99999999999999978</v>
      </c>
      <c r="Z35" s="537">
        <f t="shared" si="4"/>
        <v>1</v>
      </c>
      <c r="AA35" s="537">
        <f t="shared" si="4"/>
        <v>1.0000000000000002</v>
      </c>
      <c r="AB35" s="537">
        <f t="shared" si="4"/>
        <v>1.0000000000000002</v>
      </c>
      <c r="AC35" s="537">
        <f t="shared" si="4"/>
        <v>0.99999999999999989</v>
      </c>
      <c r="AD35" s="537">
        <f t="shared" si="4"/>
        <v>0.99999999999999989</v>
      </c>
      <c r="AE35" s="540">
        <f t="shared" si="4"/>
        <v>0.99999999999999989</v>
      </c>
      <c r="AF35" s="540">
        <f t="shared" si="4"/>
        <v>1</v>
      </c>
    </row>
    <row r="36" spans="1:32" s="139" customFormat="1" x14ac:dyDescent="0.25">
      <c r="A36" s="138">
        <v>200</v>
      </c>
      <c r="B36" s="295">
        <v>35</v>
      </c>
      <c r="C36" s="539">
        <v>0</v>
      </c>
      <c r="D36" s="539">
        <v>0</v>
      </c>
      <c r="E36" s="539">
        <v>0</v>
      </c>
      <c r="F36" s="539">
        <v>0</v>
      </c>
      <c r="G36" s="539">
        <v>0</v>
      </c>
      <c r="H36" s="539">
        <v>0</v>
      </c>
      <c r="I36" s="539">
        <v>0</v>
      </c>
      <c r="J36" s="539">
        <v>0</v>
      </c>
      <c r="K36" s="539">
        <v>0</v>
      </c>
      <c r="L36" s="539">
        <v>0</v>
      </c>
      <c r="M36" s="539">
        <v>0</v>
      </c>
      <c r="N36" s="539">
        <v>0</v>
      </c>
      <c r="O36" s="539">
        <v>0</v>
      </c>
      <c r="P36" s="538">
        <v>0</v>
      </c>
      <c r="Q36" s="538">
        <v>0</v>
      </c>
      <c r="R36" s="537">
        <f t="shared" si="4"/>
        <v>1</v>
      </c>
      <c r="S36" s="537">
        <f t="shared" si="4"/>
        <v>1</v>
      </c>
      <c r="T36" s="537">
        <f t="shared" si="4"/>
        <v>1.0000000000000002</v>
      </c>
      <c r="U36" s="537">
        <f t="shared" si="4"/>
        <v>1</v>
      </c>
      <c r="V36" s="537">
        <f t="shared" si="4"/>
        <v>1</v>
      </c>
      <c r="W36" s="537">
        <f t="shared" si="4"/>
        <v>1.0004568178877085</v>
      </c>
      <c r="X36" s="537">
        <f t="shared" si="4"/>
        <v>1</v>
      </c>
      <c r="Y36" s="537">
        <f t="shared" si="4"/>
        <v>0.99999999999999978</v>
      </c>
      <c r="Z36" s="537">
        <f t="shared" si="4"/>
        <v>1</v>
      </c>
      <c r="AA36" s="537">
        <f t="shared" si="4"/>
        <v>1.0000000000000002</v>
      </c>
      <c r="AB36" s="537">
        <f t="shared" si="4"/>
        <v>1.0000000000000002</v>
      </c>
      <c r="AC36" s="537">
        <f t="shared" si="4"/>
        <v>0.99999999999999989</v>
      </c>
      <c r="AD36" s="537">
        <f t="shared" si="4"/>
        <v>0.99999999999999989</v>
      </c>
      <c r="AE36" s="540">
        <f t="shared" si="4"/>
        <v>0.99999999999999989</v>
      </c>
      <c r="AF36" s="540">
        <f t="shared" si="4"/>
        <v>1</v>
      </c>
    </row>
    <row r="37" spans="1:32" s="139" customFormat="1" x14ac:dyDescent="0.25">
      <c r="A37" s="138">
        <v>200</v>
      </c>
      <c r="B37" s="295">
        <v>36</v>
      </c>
      <c r="C37" s="539">
        <v>0</v>
      </c>
      <c r="D37" s="539">
        <v>0</v>
      </c>
      <c r="E37" s="539">
        <v>0</v>
      </c>
      <c r="F37" s="539">
        <v>0</v>
      </c>
      <c r="G37" s="539">
        <v>0</v>
      </c>
      <c r="H37" s="539">
        <v>0</v>
      </c>
      <c r="I37" s="539">
        <v>0</v>
      </c>
      <c r="J37" s="539">
        <v>0</v>
      </c>
      <c r="K37" s="539">
        <v>0</v>
      </c>
      <c r="L37" s="539">
        <v>0</v>
      </c>
      <c r="M37" s="539">
        <v>0</v>
      </c>
      <c r="N37" s="539">
        <v>0</v>
      </c>
      <c r="O37" s="539">
        <v>0</v>
      </c>
      <c r="P37" s="538">
        <v>0</v>
      </c>
      <c r="Q37" s="538">
        <v>0</v>
      </c>
      <c r="R37" s="537">
        <f t="shared" si="4"/>
        <v>1</v>
      </c>
      <c r="S37" s="537">
        <f t="shared" si="4"/>
        <v>1</v>
      </c>
      <c r="T37" s="537">
        <f t="shared" si="4"/>
        <v>1.0000000000000002</v>
      </c>
      <c r="U37" s="537">
        <f t="shared" si="4"/>
        <v>1</v>
      </c>
      <c r="V37" s="537">
        <f t="shared" si="4"/>
        <v>1</v>
      </c>
      <c r="W37" s="537">
        <f t="shared" si="4"/>
        <v>1.0004568178877085</v>
      </c>
      <c r="X37" s="537">
        <f t="shared" si="4"/>
        <v>1</v>
      </c>
      <c r="Y37" s="537">
        <f t="shared" si="4"/>
        <v>0.99999999999999978</v>
      </c>
      <c r="Z37" s="537">
        <f t="shared" si="4"/>
        <v>1</v>
      </c>
      <c r="AA37" s="537">
        <f t="shared" si="4"/>
        <v>1.0000000000000002</v>
      </c>
      <c r="AB37" s="537">
        <f t="shared" si="4"/>
        <v>1.0000000000000002</v>
      </c>
      <c r="AC37" s="537">
        <f t="shared" si="4"/>
        <v>0.99999999999999989</v>
      </c>
      <c r="AD37" s="537">
        <f t="shared" si="4"/>
        <v>0.99999999999999989</v>
      </c>
      <c r="AE37" s="540">
        <f t="shared" si="4"/>
        <v>0.99999999999999989</v>
      </c>
      <c r="AF37" s="540">
        <f t="shared" si="4"/>
        <v>1</v>
      </c>
    </row>
    <row r="38" spans="1:32" s="139" customFormat="1" x14ac:dyDescent="0.25">
      <c r="A38" s="138">
        <v>200</v>
      </c>
      <c r="B38" s="295">
        <v>37</v>
      </c>
      <c r="C38" s="539">
        <v>0</v>
      </c>
      <c r="D38" s="539">
        <v>0</v>
      </c>
      <c r="E38" s="539">
        <v>0</v>
      </c>
      <c r="F38" s="539">
        <v>0</v>
      </c>
      <c r="G38" s="539">
        <v>0</v>
      </c>
      <c r="H38" s="539">
        <v>0</v>
      </c>
      <c r="I38" s="539">
        <v>0</v>
      </c>
      <c r="J38" s="539">
        <v>0</v>
      </c>
      <c r="K38" s="539">
        <v>0</v>
      </c>
      <c r="L38" s="539">
        <v>0</v>
      </c>
      <c r="M38" s="539">
        <v>0</v>
      </c>
      <c r="N38" s="539">
        <v>0</v>
      </c>
      <c r="O38" s="539">
        <v>0</v>
      </c>
      <c r="P38" s="538">
        <v>0</v>
      </c>
      <c r="Q38" s="538">
        <v>0</v>
      </c>
      <c r="R38" s="537">
        <f t="shared" si="4"/>
        <v>1</v>
      </c>
      <c r="S38" s="537">
        <f t="shared" si="4"/>
        <v>1</v>
      </c>
      <c r="T38" s="537">
        <f t="shared" si="4"/>
        <v>1.0000000000000002</v>
      </c>
      <c r="U38" s="537">
        <f t="shared" si="4"/>
        <v>1</v>
      </c>
      <c r="V38" s="537">
        <f t="shared" si="4"/>
        <v>1</v>
      </c>
      <c r="W38" s="537">
        <f t="shared" si="4"/>
        <v>1.0004568178877085</v>
      </c>
      <c r="X38" s="537">
        <f t="shared" si="4"/>
        <v>1</v>
      </c>
      <c r="Y38" s="537">
        <f t="shared" si="4"/>
        <v>0.99999999999999978</v>
      </c>
      <c r="Z38" s="537">
        <f t="shared" si="4"/>
        <v>1</v>
      </c>
      <c r="AA38" s="537">
        <f t="shared" si="4"/>
        <v>1.0000000000000002</v>
      </c>
      <c r="AB38" s="537">
        <f t="shared" si="4"/>
        <v>1.0000000000000002</v>
      </c>
      <c r="AC38" s="537">
        <f t="shared" si="4"/>
        <v>0.99999999999999989</v>
      </c>
      <c r="AD38" s="537">
        <f t="shared" si="4"/>
        <v>0.99999999999999989</v>
      </c>
      <c r="AE38" s="540">
        <f t="shared" si="4"/>
        <v>0.99999999999999989</v>
      </c>
      <c r="AF38" s="540">
        <f t="shared" si="4"/>
        <v>1</v>
      </c>
    </row>
    <row r="39" spans="1:32" s="139" customFormat="1" x14ac:dyDescent="0.25">
      <c r="A39" s="138">
        <v>200</v>
      </c>
      <c r="B39" s="295">
        <v>38</v>
      </c>
      <c r="C39" s="539">
        <v>0</v>
      </c>
      <c r="D39" s="539">
        <v>0</v>
      </c>
      <c r="E39" s="539">
        <v>0</v>
      </c>
      <c r="F39" s="539">
        <v>0</v>
      </c>
      <c r="G39" s="539">
        <v>0</v>
      </c>
      <c r="H39" s="539">
        <v>0</v>
      </c>
      <c r="I39" s="539">
        <v>0</v>
      </c>
      <c r="J39" s="539">
        <v>0</v>
      </c>
      <c r="K39" s="539">
        <v>0</v>
      </c>
      <c r="L39" s="539">
        <v>0</v>
      </c>
      <c r="M39" s="539">
        <v>0</v>
      </c>
      <c r="N39" s="539">
        <v>0</v>
      </c>
      <c r="O39" s="539">
        <v>0</v>
      </c>
      <c r="P39" s="538">
        <v>0</v>
      </c>
      <c r="Q39" s="538">
        <v>0</v>
      </c>
      <c r="R39" s="537">
        <f t="shared" si="4"/>
        <v>1</v>
      </c>
      <c r="S39" s="537">
        <f t="shared" si="4"/>
        <v>1</v>
      </c>
      <c r="T39" s="537">
        <f t="shared" si="4"/>
        <v>1.0000000000000002</v>
      </c>
      <c r="U39" s="537">
        <f t="shared" si="4"/>
        <v>1</v>
      </c>
      <c r="V39" s="537">
        <f t="shared" si="4"/>
        <v>1</v>
      </c>
      <c r="W39" s="537">
        <f t="shared" si="4"/>
        <v>1.0004568178877085</v>
      </c>
      <c r="X39" s="537">
        <f t="shared" si="4"/>
        <v>1</v>
      </c>
      <c r="Y39" s="537">
        <f t="shared" si="4"/>
        <v>0.99999999999999978</v>
      </c>
      <c r="Z39" s="537">
        <f t="shared" si="4"/>
        <v>1</v>
      </c>
      <c r="AA39" s="537">
        <f t="shared" si="4"/>
        <v>1.0000000000000002</v>
      </c>
      <c r="AB39" s="537">
        <f t="shared" si="4"/>
        <v>1.0000000000000002</v>
      </c>
      <c r="AC39" s="537">
        <f t="shared" si="4"/>
        <v>0.99999999999999989</v>
      </c>
      <c r="AD39" s="537">
        <f t="shared" si="4"/>
        <v>0.99999999999999989</v>
      </c>
      <c r="AE39" s="540">
        <f t="shared" si="4"/>
        <v>0.99999999999999989</v>
      </c>
      <c r="AF39" s="540">
        <f t="shared" si="4"/>
        <v>1</v>
      </c>
    </row>
    <row r="40" spans="1:32" s="139" customFormat="1" x14ac:dyDescent="0.25">
      <c r="A40" s="138">
        <v>200</v>
      </c>
      <c r="B40" s="295">
        <v>39</v>
      </c>
      <c r="C40" s="539">
        <v>0</v>
      </c>
      <c r="D40" s="539">
        <v>0</v>
      </c>
      <c r="E40" s="539">
        <v>0</v>
      </c>
      <c r="F40" s="539">
        <v>0</v>
      </c>
      <c r="G40" s="539">
        <v>0</v>
      </c>
      <c r="H40" s="539">
        <v>0</v>
      </c>
      <c r="I40" s="539">
        <v>0</v>
      </c>
      <c r="J40" s="539">
        <v>0</v>
      </c>
      <c r="K40" s="539">
        <v>0</v>
      </c>
      <c r="L40" s="539">
        <v>0</v>
      </c>
      <c r="M40" s="539">
        <v>0</v>
      </c>
      <c r="N40" s="539">
        <v>0</v>
      </c>
      <c r="O40" s="539">
        <v>0</v>
      </c>
      <c r="P40" s="538">
        <v>0</v>
      </c>
      <c r="Q40" s="538">
        <v>0</v>
      </c>
      <c r="R40" s="537">
        <f t="shared" si="4"/>
        <v>1</v>
      </c>
      <c r="S40" s="537">
        <f t="shared" si="4"/>
        <v>1</v>
      </c>
      <c r="T40" s="537">
        <f t="shared" si="4"/>
        <v>1.0000000000000002</v>
      </c>
      <c r="U40" s="537">
        <f t="shared" si="4"/>
        <v>1</v>
      </c>
      <c r="V40" s="537">
        <f t="shared" si="4"/>
        <v>1</v>
      </c>
      <c r="W40" s="537">
        <f t="shared" si="4"/>
        <v>1.0004568178877085</v>
      </c>
      <c r="X40" s="537">
        <f t="shared" si="4"/>
        <v>1</v>
      </c>
      <c r="Y40" s="537">
        <f t="shared" si="4"/>
        <v>0.99999999999999978</v>
      </c>
      <c r="Z40" s="537">
        <f t="shared" si="4"/>
        <v>1</v>
      </c>
      <c r="AA40" s="537">
        <f t="shared" si="4"/>
        <v>1.0000000000000002</v>
      </c>
      <c r="AB40" s="537">
        <f t="shared" si="4"/>
        <v>1.0000000000000002</v>
      </c>
      <c r="AC40" s="537">
        <f t="shared" si="4"/>
        <v>0.99999999999999989</v>
      </c>
      <c r="AD40" s="537">
        <f t="shared" si="4"/>
        <v>0.99999999999999989</v>
      </c>
      <c r="AE40" s="540">
        <f t="shared" si="4"/>
        <v>0.99999999999999989</v>
      </c>
      <c r="AF40" s="540">
        <f t="shared" si="4"/>
        <v>1</v>
      </c>
    </row>
    <row r="41" spans="1:32" s="139" customFormat="1" x14ac:dyDescent="0.25">
      <c r="A41" s="138">
        <v>200</v>
      </c>
      <c r="B41" s="295">
        <v>40</v>
      </c>
      <c r="C41" s="539">
        <v>0</v>
      </c>
      <c r="D41" s="539">
        <v>0</v>
      </c>
      <c r="E41" s="539">
        <v>0</v>
      </c>
      <c r="F41" s="539">
        <v>0</v>
      </c>
      <c r="G41" s="539">
        <v>0</v>
      </c>
      <c r="H41" s="539">
        <v>0</v>
      </c>
      <c r="I41" s="539">
        <v>0</v>
      </c>
      <c r="J41" s="539">
        <v>0</v>
      </c>
      <c r="K41" s="539">
        <v>0</v>
      </c>
      <c r="L41" s="539">
        <v>0</v>
      </c>
      <c r="M41" s="539">
        <v>0</v>
      </c>
      <c r="N41" s="539">
        <v>0</v>
      </c>
      <c r="O41" s="539">
        <v>0</v>
      </c>
      <c r="P41" s="538">
        <v>0</v>
      </c>
      <c r="Q41" s="538">
        <v>0</v>
      </c>
      <c r="R41" s="537">
        <f t="shared" si="4"/>
        <v>1</v>
      </c>
      <c r="S41" s="537">
        <f t="shared" si="4"/>
        <v>1</v>
      </c>
      <c r="T41" s="537">
        <f t="shared" si="4"/>
        <v>1.0000000000000002</v>
      </c>
      <c r="U41" s="537">
        <f t="shared" si="4"/>
        <v>1</v>
      </c>
      <c r="V41" s="537">
        <f t="shared" si="4"/>
        <v>1</v>
      </c>
      <c r="W41" s="537">
        <f t="shared" si="4"/>
        <v>1.0004568178877085</v>
      </c>
      <c r="X41" s="537">
        <f t="shared" si="4"/>
        <v>1</v>
      </c>
      <c r="Y41" s="537">
        <f t="shared" si="4"/>
        <v>0.99999999999999978</v>
      </c>
      <c r="Z41" s="537">
        <f t="shared" si="4"/>
        <v>1</v>
      </c>
      <c r="AA41" s="537">
        <f t="shared" si="4"/>
        <v>1.0000000000000002</v>
      </c>
      <c r="AB41" s="537">
        <f t="shared" si="4"/>
        <v>1.0000000000000002</v>
      </c>
      <c r="AC41" s="537">
        <f t="shared" si="4"/>
        <v>0.99999999999999989</v>
      </c>
      <c r="AD41" s="537">
        <f t="shared" si="4"/>
        <v>0.99999999999999989</v>
      </c>
      <c r="AE41" s="540">
        <f t="shared" si="4"/>
        <v>0.99999999999999989</v>
      </c>
      <c r="AF41" s="540">
        <f t="shared" si="4"/>
        <v>1</v>
      </c>
    </row>
    <row r="42" spans="1:32" s="139" customFormat="1" x14ac:dyDescent="0.25">
      <c r="A42" s="138">
        <v>200</v>
      </c>
      <c r="B42" s="295">
        <v>41</v>
      </c>
      <c r="C42" s="539">
        <v>0</v>
      </c>
      <c r="D42" s="539">
        <v>0</v>
      </c>
      <c r="E42" s="539">
        <v>0</v>
      </c>
      <c r="F42" s="539">
        <v>0</v>
      </c>
      <c r="G42" s="539">
        <v>0</v>
      </c>
      <c r="H42" s="539">
        <v>0</v>
      </c>
      <c r="I42" s="539">
        <v>0</v>
      </c>
      <c r="J42" s="539">
        <v>0</v>
      </c>
      <c r="K42" s="539">
        <v>0</v>
      </c>
      <c r="L42" s="539">
        <v>0</v>
      </c>
      <c r="M42" s="539">
        <v>0</v>
      </c>
      <c r="N42" s="539">
        <v>0</v>
      </c>
      <c r="O42" s="539">
        <v>0</v>
      </c>
      <c r="P42" s="538">
        <v>0</v>
      </c>
      <c r="Q42" s="538">
        <v>0</v>
      </c>
      <c r="R42" s="537">
        <f t="shared" si="4"/>
        <v>1</v>
      </c>
      <c r="S42" s="537">
        <f t="shared" si="4"/>
        <v>1</v>
      </c>
      <c r="T42" s="537">
        <f t="shared" si="4"/>
        <v>1.0000000000000002</v>
      </c>
      <c r="U42" s="537">
        <f t="shared" si="4"/>
        <v>1</v>
      </c>
      <c r="V42" s="537">
        <f t="shared" si="4"/>
        <v>1</v>
      </c>
      <c r="W42" s="537">
        <f t="shared" si="4"/>
        <v>1.0004568178877085</v>
      </c>
      <c r="X42" s="537">
        <f t="shared" si="4"/>
        <v>1</v>
      </c>
      <c r="Y42" s="537">
        <f t="shared" si="4"/>
        <v>0.99999999999999978</v>
      </c>
      <c r="Z42" s="537">
        <f t="shared" si="4"/>
        <v>1</v>
      </c>
      <c r="AA42" s="537">
        <f t="shared" si="4"/>
        <v>1.0000000000000002</v>
      </c>
      <c r="AB42" s="537">
        <f t="shared" si="4"/>
        <v>1.0000000000000002</v>
      </c>
      <c r="AC42" s="537">
        <f t="shared" si="4"/>
        <v>0.99999999999999989</v>
      </c>
      <c r="AD42" s="537">
        <f t="shared" si="4"/>
        <v>0.99999999999999989</v>
      </c>
      <c r="AE42" s="540">
        <f t="shared" si="4"/>
        <v>0.99999999999999989</v>
      </c>
      <c r="AF42" s="540">
        <f t="shared" si="4"/>
        <v>1</v>
      </c>
    </row>
    <row r="43" spans="1:32" s="139" customFormat="1" x14ac:dyDescent="0.25">
      <c r="A43" s="138">
        <v>200</v>
      </c>
      <c r="B43" s="295">
        <v>42</v>
      </c>
      <c r="C43" s="539">
        <v>0</v>
      </c>
      <c r="D43" s="539">
        <v>0</v>
      </c>
      <c r="E43" s="539">
        <v>0</v>
      </c>
      <c r="F43" s="539">
        <v>0</v>
      </c>
      <c r="G43" s="539">
        <v>0</v>
      </c>
      <c r="H43" s="539">
        <v>0</v>
      </c>
      <c r="I43" s="539">
        <v>0</v>
      </c>
      <c r="J43" s="539">
        <v>0</v>
      </c>
      <c r="K43" s="539">
        <v>0</v>
      </c>
      <c r="L43" s="539">
        <v>0</v>
      </c>
      <c r="M43" s="539">
        <v>0</v>
      </c>
      <c r="N43" s="539">
        <v>0</v>
      </c>
      <c r="O43" s="539">
        <v>0</v>
      </c>
      <c r="P43" s="538">
        <v>0</v>
      </c>
      <c r="Q43" s="538">
        <v>0</v>
      </c>
      <c r="R43" s="537">
        <f t="shared" si="4"/>
        <v>1</v>
      </c>
      <c r="S43" s="537">
        <f t="shared" si="4"/>
        <v>1</v>
      </c>
      <c r="T43" s="537">
        <f t="shared" si="4"/>
        <v>1.0000000000000002</v>
      </c>
      <c r="U43" s="537">
        <f t="shared" si="4"/>
        <v>1</v>
      </c>
      <c r="V43" s="537">
        <f t="shared" si="4"/>
        <v>1</v>
      </c>
      <c r="W43" s="537">
        <f t="shared" si="4"/>
        <v>1.0004568178877085</v>
      </c>
      <c r="X43" s="537">
        <f t="shared" si="4"/>
        <v>1</v>
      </c>
      <c r="Y43" s="537">
        <f t="shared" si="4"/>
        <v>0.99999999999999978</v>
      </c>
      <c r="Z43" s="537">
        <f t="shared" si="4"/>
        <v>1</v>
      </c>
      <c r="AA43" s="537">
        <f t="shared" si="4"/>
        <v>1.0000000000000002</v>
      </c>
      <c r="AB43" s="537">
        <f t="shared" si="4"/>
        <v>1.0000000000000002</v>
      </c>
      <c r="AC43" s="537">
        <f t="shared" si="4"/>
        <v>0.99999999999999989</v>
      </c>
      <c r="AD43" s="537">
        <f t="shared" si="4"/>
        <v>0.99999999999999989</v>
      </c>
      <c r="AE43" s="540">
        <f t="shared" si="4"/>
        <v>0.99999999999999989</v>
      </c>
      <c r="AF43" s="540">
        <f t="shared" si="4"/>
        <v>1</v>
      </c>
    </row>
    <row r="44" spans="1:32" s="139" customFormat="1" x14ac:dyDescent="0.25">
      <c r="A44" s="138">
        <v>200</v>
      </c>
      <c r="B44" s="295">
        <v>43</v>
      </c>
      <c r="C44" s="539">
        <v>0</v>
      </c>
      <c r="D44" s="539">
        <v>0</v>
      </c>
      <c r="E44" s="539">
        <v>0</v>
      </c>
      <c r="F44" s="539">
        <v>0</v>
      </c>
      <c r="G44" s="539">
        <v>0</v>
      </c>
      <c r="H44" s="539">
        <v>0</v>
      </c>
      <c r="I44" s="539">
        <v>0</v>
      </c>
      <c r="J44" s="539">
        <v>0</v>
      </c>
      <c r="K44" s="539">
        <v>0</v>
      </c>
      <c r="L44" s="539">
        <v>0</v>
      </c>
      <c r="M44" s="539">
        <v>0</v>
      </c>
      <c r="N44" s="539">
        <v>0</v>
      </c>
      <c r="O44" s="539">
        <v>0</v>
      </c>
      <c r="P44" s="538">
        <v>0</v>
      </c>
      <c r="Q44" s="538">
        <v>0</v>
      </c>
      <c r="R44" s="537">
        <f t="shared" si="4"/>
        <v>1</v>
      </c>
      <c r="S44" s="537">
        <f t="shared" si="4"/>
        <v>1</v>
      </c>
      <c r="T44" s="537">
        <f t="shared" si="4"/>
        <v>1.0000000000000002</v>
      </c>
      <c r="U44" s="537">
        <f t="shared" si="4"/>
        <v>1</v>
      </c>
      <c r="V44" s="537">
        <f t="shared" si="4"/>
        <v>1</v>
      </c>
      <c r="W44" s="537">
        <f t="shared" si="4"/>
        <v>1.0004568178877085</v>
      </c>
      <c r="X44" s="537">
        <f t="shared" si="4"/>
        <v>1</v>
      </c>
      <c r="Y44" s="537">
        <f t="shared" si="4"/>
        <v>0.99999999999999978</v>
      </c>
      <c r="Z44" s="537">
        <f t="shared" si="4"/>
        <v>1</v>
      </c>
      <c r="AA44" s="537">
        <f t="shared" si="4"/>
        <v>1.0000000000000002</v>
      </c>
      <c r="AB44" s="537">
        <f t="shared" si="4"/>
        <v>1.0000000000000002</v>
      </c>
      <c r="AC44" s="537">
        <f t="shared" si="4"/>
        <v>0.99999999999999989</v>
      </c>
      <c r="AD44" s="537">
        <f t="shared" si="4"/>
        <v>0.99999999999999989</v>
      </c>
      <c r="AE44" s="540">
        <f t="shared" si="4"/>
        <v>0.99999999999999989</v>
      </c>
      <c r="AF44" s="540">
        <f t="shared" si="4"/>
        <v>1</v>
      </c>
    </row>
    <row r="45" spans="1:32" s="139" customFormat="1" x14ac:dyDescent="0.25">
      <c r="A45" s="138">
        <v>200</v>
      </c>
      <c r="B45" s="295">
        <v>44</v>
      </c>
      <c r="C45" s="539">
        <v>0</v>
      </c>
      <c r="D45" s="539">
        <v>0</v>
      </c>
      <c r="E45" s="539">
        <v>0</v>
      </c>
      <c r="F45" s="539">
        <v>0</v>
      </c>
      <c r="G45" s="539">
        <v>0</v>
      </c>
      <c r="H45" s="539">
        <v>0</v>
      </c>
      <c r="I45" s="539">
        <v>0</v>
      </c>
      <c r="J45" s="539">
        <v>0</v>
      </c>
      <c r="K45" s="539">
        <v>0</v>
      </c>
      <c r="L45" s="539">
        <v>0</v>
      </c>
      <c r="M45" s="539">
        <v>0</v>
      </c>
      <c r="N45" s="539">
        <v>0</v>
      </c>
      <c r="O45" s="539">
        <v>0</v>
      </c>
      <c r="P45" s="538">
        <v>0</v>
      </c>
      <c r="Q45" s="538">
        <v>0</v>
      </c>
      <c r="R45" s="537">
        <f t="shared" si="4"/>
        <v>1</v>
      </c>
      <c r="S45" s="537">
        <f t="shared" si="4"/>
        <v>1</v>
      </c>
      <c r="T45" s="537">
        <f t="shared" si="4"/>
        <v>1.0000000000000002</v>
      </c>
      <c r="U45" s="537">
        <f t="shared" si="4"/>
        <v>1</v>
      </c>
      <c r="V45" s="537">
        <f t="shared" si="4"/>
        <v>1</v>
      </c>
      <c r="W45" s="537">
        <f t="shared" si="4"/>
        <v>1.0004568178877085</v>
      </c>
      <c r="X45" s="537">
        <f t="shared" si="4"/>
        <v>1</v>
      </c>
      <c r="Y45" s="537">
        <f t="shared" si="4"/>
        <v>0.99999999999999978</v>
      </c>
      <c r="Z45" s="537">
        <f t="shared" si="4"/>
        <v>1</v>
      </c>
      <c r="AA45" s="537">
        <f t="shared" si="4"/>
        <v>1.0000000000000002</v>
      </c>
      <c r="AB45" s="537">
        <f t="shared" si="4"/>
        <v>1.0000000000000002</v>
      </c>
      <c r="AC45" s="537">
        <f t="shared" si="4"/>
        <v>0.99999999999999989</v>
      </c>
      <c r="AD45" s="537">
        <f t="shared" si="4"/>
        <v>0.99999999999999989</v>
      </c>
      <c r="AE45" s="540">
        <f t="shared" si="4"/>
        <v>0.99999999999999989</v>
      </c>
      <c r="AF45" s="540">
        <f t="shared" si="4"/>
        <v>1</v>
      </c>
    </row>
    <row r="46" spans="1:32" s="139" customFormat="1" x14ac:dyDescent="0.25">
      <c r="A46" s="138">
        <v>200</v>
      </c>
      <c r="B46" s="295">
        <v>45</v>
      </c>
      <c r="C46" s="539">
        <v>0</v>
      </c>
      <c r="D46" s="539">
        <v>0</v>
      </c>
      <c r="E46" s="539">
        <v>0</v>
      </c>
      <c r="F46" s="539">
        <v>0</v>
      </c>
      <c r="G46" s="539">
        <v>0</v>
      </c>
      <c r="H46" s="539">
        <v>0</v>
      </c>
      <c r="I46" s="539">
        <v>0</v>
      </c>
      <c r="J46" s="539">
        <v>0</v>
      </c>
      <c r="K46" s="539">
        <v>0</v>
      </c>
      <c r="L46" s="539">
        <v>0</v>
      </c>
      <c r="M46" s="539">
        <v>0</v>
      </c>
      <c r="N46" s="539">
        <v>0</v>
      </c>
      <c r="O46" s="539">
        <v>0</v>
      </c>
      <c r="P46" s="538">
        <v>0</v>
      </c>
      <c r="Q46" s="538">
        <v>0</v>
      </c>
      <c r="R46" s="537">
        <f t="shared" si="4"/>
        <v>1</v>
      </c>
      <c r="S46" s="537">
        <f t="shared" si="4"/>
        <v>1</v>
      </c>
      <c r="T46" s="537">
        <f t="shared" si="4"/>
        <v>1.0000000000000002</v>
      </c>
      <c r="U46" s="537">
        <f t="shared" si="4"/>
        <v>1</v>
      </c>
      <c r="V46" s="537">
        <f t="shared" si="4"/>
        <v>1</v>
      </c>
      <c r="W46" s="537">
        <f t="shared" si="4"/>
        <v>1.0004568178877085</v>
      </c>
      <c r="X46" s="537">
        <f t="shared" si="4"/>
        <v>1</v>
      </c>
      <c r="Y46" s="537">
        <f t="shared" si="4"/>
        <v>0.99999999999999978</v>
      </c>
      <c r="Z46" s="537">
        <f t="shared" si="4"/>
        <v>1</v>
      </c>
      <c r="AA46" s="537">
        <f t="shared" si="4"/>
        <v>1.0000000000000002</v>
      </c>
      <c r="AB46" s="537">
        <f t="shared" si="4"/>
        <v>1.0000000000000002</v>
      </c>
      <c r="AC46" s="537">
        <f t="shared" si="4"/>
        <v>0.99999999999999989</v>
      </c>
      <c r="AD46" s="537">
        <f t="shared" si="4"/>
        <v>0.99999999999999989</v>
      </c>
      <c r="AE46" s="540">
        <f t="shared" si="4"/>
        <v>0.99999999999999989</v>
      </c>
      <c r="AF46" s="540">
        <f t="shared" si="4"/>
        <v>1</v>
      </c>
    </row>
    <row r="47" spans="1:32" s="139" customFormat="1" x14ac:dyDescent="0.25">
      <c r="A47" s="138">
        <v>200</v>
      </c>
      <c r="B47" s="295">
        <v>46</v>
      </c>
      <c r="C47" s="539">
        <v>0</v>
      </c>
      <c r="D47" s="539">
        <v>0</v>
      </c>
      <c r="E47" s="539">
        <v>0</v>
      </c>
      <c r="F47" s="539">
        <v>0</v>
      </c>
      <c r="G47" s="539">
        <v>0</v>
      </c>
      <c r="H47" s="539">
        <v>0</v>
      </c>
      <c r="I47" s="539">
        <v>0</v>
      </c>
      <c r="J47" s="539">
        <v>0</v>
      </c>
      <c r="K47" s="539">
        <v>0</v>
      </c>
      <c r="L47" s="539">
        <v>0</v>
      </c>
      <c r="M47" s="539">
        <v>0</v>
      </c>
      <c r="N47" s="539">
        <v>0</v>
      </c>
      <c r="O47" s="539">
        <v>0</v>
      </c>
      <c r="P47" s="538">
        <v>0</v>
      </c>
      <c r="Q47" s="538">
        <v>0</v>
      </c>
      <c r="R47" s="537">
        <f t="shared" si="4"/>
        <v>1</v>
      </c>
      <c r="S47" s="537">
        <f t="shared" si="4"/>
        <v>1</v>
      </c>
      <c r="T47" s="537">
        <f t="shared" si="4"/>
        <v>1.0000000000000002</v>
      </c>
      <c r="U47" s="537">
        <f t="shared" si="4"/>
        <v>1</v>
      </c>
      <c r="V47" s="537">
        <f t="shared" si="4"/>
        <v>1</v>
      </c>
      <c r="W47" s="537">
        <f t="shared" si="4"/>
        <v>1.0004568178877085</v>
      </c>
      <c r="X47" s="537">
        <f t="shared" si="4"/>
        <v>1</v>
      </c>
      <c r="Y47" s="537">
        <f t="shared" si="4"/>
        <v>0.99999999999999978</v>
      </c>
      <c r="Z47" s="537">
        <f t="shared" si="4"/>
        <v>1</v>
      </c>
      <c r="AA47" s="537">
        <f t="shared" si="4"/>
        <v>1.0000000000000002</v>
      </c>
      <c r="AB47" s="537">
        <f t="shared" si="4"/>
        <v>1.0000000000000002</v>
      </c>
      <c r="AC47" s="537">
        <f t="shared" si="4"/>
        <v>0.99999999999999989</v>
      </c>
      <c r="AD47" s="537">
        <f t="shared" si="4"/>
        <v>0.99999999999999989</v>
      </c>
      <c r="AE47" s="540">
        <f t="shared" si="4"/>
        <v>0.99999999999999989</v>
      </c>
      <c r="AF47" s="540">
        <f t="shared" si="4"/>
        <v>1</v>
      </c>
    </row>
    <row r="48" spans="1:32" s="139" customFormat="1" x14ac:dyDescent="0.25">
      <c r="A48" s="138">
        <v>200</v>
      </c>
      <c r="B48" s="295">
        <v>47</v>
      </c>
      <c r="C48" s="539">
        <v>0</v>
      </c>
      <c r="D48" s="539">
        <v>0</v>
      </c>
      <c r="E48" s="539">
        <v>0</v>
      </c>
      <c r="F48" s="539">
        <v>0</v>
      </c>
      <c r="G48" s="539">
        <v>0</v>
      </c>
      <c r="H48" s="539">
        <v>0</v>
      </c>
      <c r="I48" s="539">
        <v>0</v>
      </c>
      <c r="J48" s="539">
        <v>0</v>
      </c>
      <c r="K48" s="539">
        <v>0</v>
      </c>
      <c r="L48" s="539">
        <v>0</v>
      </c>
      <c r="M48" s="539">
        <v>0</v>
      </c>
      <c r="N48" s="539">
        <v>0</v>
      </c>
      <c r="O48" s="539">
        <v>0</v>
      </c>
      <c r="P48" s="538">
        <v>0</v>
      </c>
      <c r="Q48" s="538">
        <v>0</v>
      </c>
      <c r="R48" s="537">
        <f t="shared" si="4"/>
        <v>1</v>
      </c>
      <c r="S48" s="537">
        <f t="shared" si="4"/>
        <v>1</v>
      </c>
      <c r="T48" s="537">
        <f t="shared" si="4"/>
        <v>1.0000000000000002</v>
      </c>
      <c r="U48" s="537">
        <f t="shared" si="4"/>
        <v>1</v>
      </c>
      <c r="V48" s="537">
        <f t="shared" si="4"/>
        <v>1</v>
      </c>
      <c r="W48" s="537">
        <f t="shared" si="4"/>
        <v>1.0004568178877085</v>
      </c>
      <c r="X48" s="537">
        <f t="shared" si="4"/>
        <v>1</v>
      </c>
      <c r="Y48" s="537">
        <f t="shared" si="4"/>
        <v>0.99999999999999978</v>
      </c>
      <c r="Z48" s="537">
        <f t="shared" si="4"/>
        <v>1</v>
      </c>
      <c r="AA48" s="537">
        <f t="shared" si="4"/>
        <v>1.0000000000000002</v>
      </c>
      <c r="AB48" s="537">
        <f t="shared" si="4"/>
        <v>1.0000000000000002</v>
      </c>
      <c r="AC48" s="537">
        <f t="shared" si="4"/>
        <v>0.99999999999999989</v>
      </c>
      <c r="AD48" s="537">
        <f t="shared" si="4"/>
        <v>0.99999999999999989</v>
      </c>
      <c r="AE48" s="540">
        <f t="shared" si="4"/>
        <v>0.99999999999999989</v>
      </c>
      <c r="AF48" s="540">
        <f t="shared" si="4"/>
        <v>1</v>
      </c>
    </row>
    <row r="49" spans="1:32" s="139" customFormat="1" x14ac:dyDescent="0.25">
      <c r="A49" s="138">
        <v>200</v>
      </c>
      <c r="B49" s="295">
        <v>48</v>
      </c>
      <c r="C49" s="539">
        <v>0</v>
      </c>
      <c r="D49" s="539">
        <v>0</v>
      </c>
      <c r="E49" s="539">
        <v>0</v>
      </c>
      <c r="F49" s="539">
        <v>0</v>
      </c>
      <c r="G49" s="539">
        <v>0</v>
      </c>
      <c r="H49" s="539">
        <v>0</v>
      </c>
      <c r="I49" s="539">
        <v>0</v>
      </c>
      <c r="J49" s="539">
        <v>0</v>
      </c>
      <c r="K49" s="539">
        <v>0</v>
      </c>
      <c r="L49" s="539">
        <v>0</v>
      </c>
      <c r="M49" s="539">
        <v>0</v>
      </c>
      <c r="N49" s="539">
        <v>0</v>
      </c>
      <c r="O49" s="539">
        <v>0</v>
      </c>
      <c r="P49" s="538">
        <v>0</v>
      </c>
      <c r="Q49" s="538">
        <v>0</v>
      </c>
      <c r="R49" s="537">
        <f t="shared" si="4"/>
        <v>1</v>
      </c>
      <c r="S49" s="537">
        <f t="shared" si="4"/>
        <v>1</v>
      </c>
      <c r="T49" s="537">
        <f t="shared" si="4"/>
        <v>1.0000000000000002</v>
      </c>
      <c r="U49" s="537">
        <f t="shared" si="4"/>
        <v>1</v>
      </c>
      <c r="V49" s="537">
        <f t="shared" si="4"/>
        <v>1</v>
      </c>
      <c r="W49" s="537">
        <f t="shared" si="4"/>
        <v>1.0004568178877085</v>
      </c>
      <c r="X49" s="537">
        <f t="shared" si="4"/>
        <v>1</v>
      </c>
      <c r="Y49" s="537">
        <f t="shared" si="4"/>
        <v>0.99999999999999978</v>
      </c>
      <c r="Z49" s="537">
        <f t="shared" si="4"/>
        <v>1</v>
      </c>
      <c r="AA49" s="537">
        <f t="shared" si="4"/>
        <v>1.0000000000000002</v>
      </c>
      <c r="AB49" s="537">
        <f t="shared" si="4"/>
        <v>1.0000000000000002</v>
      </c>
      <c r="AC49" s="537">
        <f t="shared" si="4"/>
        <v>0.99999999999999989</v>
      </c>
      <c r="AD49" s="537">
        <f t="shared" si="4"/>
        <v>0.99999999999999989</v>
      </c>
      <c r="AE49" s="540">
        <f t="shared" si="4"/>
        <v>0.99999999999999989</v>
      </c>
      <c r="AF49" s="540">
        <f t="shared" si="4"/>
        <v>1</v>
      </c>
    </row>
    <row r="50" spans="1:32" s="139" customFormat="1" x14ac:dyDescent="0.25">
      <c r="A50" s="138">
        <v>200</v>
      </c>
      <c r="B50" s="295">
        <v>49</v>
      </c>
      <c r="C50" s="539">
        <v>0</v>
      </c>
      <c r="D50" s="539">
        <v>0</v>
      </c>
      <c r="E50" s="539">
        <v>0</v>
      </c>
      <c r="F50" s="539">
        <v>0</v>
      </c>
      <c r="G50" s="539">
        <v>0</v>
      </c>
      <c r="H50" s="539">
        <v>0</v>
      </c>
      <c r="I50" s="539">
        <v>0</v>
      </c>
      <c r="J50" s="539">
        <v>0</v>
      </c>
      <c r="K50" s="539">
        <v>0</v>
      </c>
      <c r="L50" s="539">
        <v>0</v>
      </c>
      <c r="M50" s="539">
        <v>0</v>
      </c>
      <c r="N50" s="539">
        <v>0</v>
      </c>
      <c r="O50" s="539">
        <v>0</v>
      </c>
      <c r="P50" s="538">
        <v>0</v>
      </c>
      <c r="Q50" s="538">
        <v>0</v>
      </c>
      <c r="R50" s="537">
        <f t="shared" si="4"/>
        <v>1</v>
      </c>
      <c r="S50" s="537">
        <f t="shared" si="4"/>
        <v>1</v>
      </c>
      <c r="T50" s="537">
        <f t="shared" si="4"/>
        <v>1.0000000000000002</v>
      </c>
      <c r="U50" s="537">
        <f t="shared" si="4"/>
        <v>1</v>
      </c>
      <c r="V50" s="537">
        <f t="shared" si="4"/>
        <v>1</v>
      </c>
      <c r="W50" s="537">
        <f t="shared" si="4"/>
        <v>1.0004568178877085</v>
      </c>
      <c r="X50" s="537">
        <f t="shared" si="4"/>
        <v>1</v>
      </c>
      <c r="Y50" s="537">
        <f t="shared" si="4"/>
        <v>0.99999999999999978</v>
      </c>
      <c r="Z50" s="537">
        <f t="shared" si="4"/>
        <v>1</v>
      </c>
      <c r="AA50" s="537">
        <f t="shared" si="4"/>
        <v>1.0000000000000002</v>
      </c>
      <c r="AB50" s="537">
        <f t="shared" si="4"/>
        <v>1.0000000000000002</v>
      </c>
      <c r="AC50" s="537">
        <f t="shared" si="4"/>
        <v>0.99999999999999989</v>
      </c>
      <c r="AD50" s="537">
        <f t="shared" si="4"/>
        <v>0.99999999999999989</v>
      </c>
      <c r="AE50" s="540">
        <f t="shared" si="4"/>
        <v>0.99999999999999989</v>
      </c>
      <c r="AF50" s="540">
        <f t="shared" si="4"/>
        <v>1</v>
      </c>
    </row>
    <row r="51" spans="1:32" s="139" customFormat="1" x14ac:dyDescent="0.25">
      <c r="A51" s="138">
        <v>200</v>
      </c>
      <c r="B51" s="295">
        <v>50</v>
      </c>
      <c r="C51" s="539">
        <v>0</v>
      </c>
      <c r="D51" s="539">
        <v>0</v>
      </c>
      <c r="E51" s="539">
        <v>0</v>
      </c>
      <c r="F51" s="539">
        <v>0</v>
      </c>
      <c r="G51" s="539">
        <v>0</v>
      </c>
      <c r="H51" s="539">
        <v>0</v>
      </c>
      <c r="I51" s="539">
        <v>0</v>
      </c>
      <c r="J51" s="539">
        <v>0</v>
      </c>
      <c r="K51" s="539">
        <v>0</v>
      </c>
      <c r="L51" s="539">
        <v>0</v>
      </c>
      <c r="M51" s="539">
        <v>0</v>
      </c>
      <c r="N51" s="539">
        <v>0</v>
      </c>
      <c r="O51" s="539">
        <v>0</v>
      </c>
      <c r="P51" s="538">
        <v>0</v>
      </c>
      <c r="Q51" s="538">
        <v>0</v>
      </c>
      <c r="R51" s="537">
        <f t="shared" ref="R51:AF66" si="5">C51+R50</f>
        <v>1</v>
      </c>
      <c r="S51" s="537">
        <f t="shared" si="5"/>
        <v>1</v>
      </c>
      <c r="T51" s="537">
        <f t="shared" si="5"/>
        <v>1.0000000000000002</v>
      </c>
      <c r="U51" s="537">
        <f t="shared" si="5"/>
        <v>1</v>
      </c>
      <c r="V51" s="537">
        <f t="shared" si="5"/>
        <v>1</v>
      </c>
      <c r="W51" s="537">
        <f t="shared" si="5"/>
        <v>1.0004568178877085</v>
      </c>
      <c r="X51" s="537">
        <f t="shared" si="5"/>
        <v>1</v>
      </c>
      <c r="Y51" s="537">
        <f t="shared" si="5"/>
        <v>0.99999999999999978</v>
      </c>
      <c r="Z51" s="537">
        <f t="shared" si="5"/>
        <v>1</v>
      </c>
      <c r="AA51" s="537">
        <f t="shared" si="5"/>
        <v>1.0000000000000002</v>
      </c>
      <c r="AB51" s="537">
        <f t="shared" si="5"/>
        <v>1.0000000000000002</v>
      </c>
      <c r="AC51" s="537">
        <f t="shared" si="5"/>
        <v>0.99999999999999989</v>
      </c>
      <c r="AD51" s="537">
        <f t="shared" si="5"/>
        <v>0.99999999999999989</v>
      </c>
      <c r="AE51" s="540">
        <f t="shared" si="5"/>
        <v>0.99999999999999989</v>
      </c>
      <c r="AF51" s="540">
        <f t="shared" si="5"/>
        <v>1</v>
      </c>
    </row>
    <row r="52" spans="1:32" s="139" customFormat="1" x14ac:dyDescent="0.25">
      <c r="A52" s="138">
        <v>200</v>
      </c>
      <c r="B52" s="295">
        <v>51</v>
      </c>
      <c r="C52" s="539">
        <v>0</v>
      </c>
      <c r="D52" s="539">
        <v>0</v>
      </c>
      <c r="E52" s="539">
        <v>0</v>
      </c>
      <c r="F52" s="539">
        <v>0</v>
      </c>
      <c r="G52" s="539">
        <v>0</v>
      </c>
      <c r="H52" s="539">
        <v>0</v>
      </c>
      <c r="I52" s="539">
        <v>0</v>
      </c>
      <c r="J52" s="539">
        <v>0</v>
      </c>
      <c r="K52" s="539">
        <v>0</v>
      </c>
      <c r="L52" s="539">
        <v>0</v>
      </c>
      <c r="M52" s="539">
        <v>0</v>
      </c>
      <c r="N52" s="539">
        <v>0</v>
      </c>
      <c r="O52" s="539">
        <v>0</v>
      </c>
      <c r="P52" s="538">
        <v>0</v>
      </c>
      <c r="Q52" s="538">
        <v>0</v>
      </c>
      <c r="R52" s="537">
        <f t="shared" si="5"/>
        <v>1</v>
      </c>
      <c r="S52" s="537">
        <f t="shared" si="5"/>
        <v>1</v>
      </c>
      <c r="T52" s="537">
        <f t="shared" si="5"/>
        <v>1.0000000000000002</v>
      </c>
      <c r="U52" s="537">
        <f t="shared" si="5"/>
        <v>1</v>
      </c>
      <c r="V52" s="537">
        <f t="shared" si="5"/>
        <v>1</v>
      </c>
      <c r="W52" s="537">
        <f t="shared" si="5"/>
        <v>1.0004568178877085</v>
      </c>
      <c r="X52" s="537">
        <f t="shared" si="5"/>
        <v>1</v>
      </c>
      <c r="Y52" s="537">
        <f t="shared" si="5"/>
        <v>0.99999999999999978</v>
      </c>
      <c r="Z52" s="537">
        <f t="shared" si="5"/>
        <v>1</v>
      </c>
      <c r="AA52" s="537">
        <f t="shared" si="5"/>
        <v>1.0000000000000002</v>
      </c>
      <c r="AB52" s="537">
        <f t="shared" si="5"/>
        <v>1.0000000000000002</v>
      </c>
      <c r="AC52" s="537">
        <f t="shared" si="5"/>
        <v>0.99999999999999989</v>
      </c>
      <c r="AD52" s="537">
        <f t="shared" si="5"/>
        <v>0.99999999999999989</v>
      </c>
      <c r="AE52" s="540">
        <f t="shared" si="5"/>
        <v>0.99999999999999989</v>
      </c>
      <c r="AF52" s="540">
        <f t="shared" si="5"/>
        <v>1</v>
      </c>
    </row>
    <row r="53" spans="1:32" s="139" customFormat="1" x14ac:dyDescent="0.25">
      <c r="A53" s="138">
        <v>200</v>
      </c>
      <c r="B53" s="295">
        <v>52</v>
      </c>
      <c r="C53" s="539">
        <v>0</v>
      </c>
      <c r="D53" s="539">
        <v>0</v>
      </c>
      <c r="E53" s="539">
        <v>0</v>
      </c>
      <c r="F53" s="539">
        <v>0</v>
      </c>
      <c r="G53" s="539">
        <v>0</v>
      </c>
      <c r="H53" s="539">
        <v>0</v>
      </c>
      <c r="I53" s="539">
        <v>0</v>
      </c>
      <c r="J53" s="539">
        <v>0</v>
      </c>
      <c r="K53" s="539">
        <v>0</v>
      </c>
      <c r="L53" s="539">
        <v>0</v>
      </c>
      <c r="M53" s="539">
        <v>0</v>
      </c>
      <c r="N53" s="539">
        <v>0</v>
      </c>
      <c r="O53" s="539">
        <v>0</v>
      </c>
      <c r="P53" s="538">
        <v>0</v>
      </c>
      <c r="Q53" s="538">
        <v>0</v>
      </c>
      <c r="R53" s="537">
        <f t="shared" si="5"/>
        <v>1</v>
      </c>
      <c r="S53" s="537">
        <f t="shared" si="5"/>
        <v>1</v>
      </c>
      <c r="T53" s="537">
        <f t="shared" si="5"/>
        <v>1.0000000000000002</v>
      </c>
      <c r="U53" s="537">
        <f t="shared" si="5"/>
        <v>1</v>
      </c>
      <c r="V53" s="537">
        <f t="shared" si="5"/>
        <v>1</v>
      </c>
      <c r="W53" s="537">
        <f t="shared" si="5"/>
        <v>1.0004568178877085</v>
      </c>
      <c r="X53" s="537">
        <f t="shared" si="5"/>
        <v>1</v>
      </c>
      <c r="Y53" s="537">
        <f t="shared" si="5"/>
        <v>0.99999999999999978</v>
      </c>
      <c r="Z53" s="537">
        <f t="shared" si="5"/>
        <v>1</v>
      </c>
      <c r="AA53" s="537">
        <f t="shared" si="5"/>
        <v>1.0000000000000002</v>
      </c>
      <c r="AB53" s="537">
        <f t="shared" si="5"/>
        <v>1.0000000000000002</v>
      </c>
      <c r="AC53" s="537">
        <f t="shared" si="5"/>
        <v>0.99999999999999989</v>
      </c>
      <c r="AD53" s="537">
        <f t="shared" si="5"/>
        <v>0.99999999999999989</v>
      </c>
      <c r="AE53" s="540">
        <f t="shared" si="5"/>
        <v>0.99999999999999989</v>
      </c>
      <c r="AF53" s="540">
        <f t="shared" si="5"/>
        <v>1</v>
      </c>
    </row>
    <row r="54" spans="1:32" s="139" customFormat="1" x14ac:dyDescent="0.25">
      <c r="A54" s="138">
        <v>200</v>
      </c>
      <c r="B54" s="295">
        <v>53</v>
      </c>
      <c r="C54" s="539">
        <v>0</v>
      </c>
      <c r="D54" s="539">
        <v>0</v>
      </c>
      <c r="E54" s="539">
        <v>0</v>
      </c>
      <c r="F54" s="539">
        <v>0</v>
      </c>
      <c r="G54" s="539">
        <v>0</v>
      </c>
      <c r="H54" s="539">
        <v>0</v>
      </c>
      <c r="I54" s="539">
        <v>0</v>
      </c>
      <c r="J54" s="539">
        <v>0</v>
      </c>
      <c r="K54" s="539">
        <v>0</v>
      </c>
      <c r="L54" s="539">
        <v>0</v>
      </c>
      <c r="M54" s="539">
        <v>0</v>
      </c>
      <c r="N54" s="539">
        <v>0</v>
      </c>
      <c r="O54" s="539">
        <v>0</v>
      </c>
      <c r="P54" s="538">
        <v>0</v>
      </c>
      <c r="Q54" s="538">
        <v>0</v>
      </c>
      <c r="R54" s="537">
        <f t="shared" si="5"/>
        <v>1</v>
      </c>
      <c r="S54" s="537">
        <f t="shared" si="5"/>
        <v>1</v>
      </c>
      <c r="T54" s="537">
        <f t="shared" si="5"/>
        <v>1.0000000000000002</v>
      </c>
      <c r="U54" s="537">
        <f t="shared" si="5"/>
        <v>1</v>
      </c>
      <c r="V54" s="537">
        <f t="shared" si="5"/>
        <v>1</v>
      </c>
      <c r="W54" s="537">
        <f t="shared" si="5"/>
        <v>1.0004568178877085</v>
      </c>
      <c r="X54" s="537">
        <f t="shared" si="5"/>
        <v>1</v>
      </c>
      <c r="Y54" s="537">
        <f t="shared" si="5"/>
        <v>0.99999999999999978</v>
      </c>
      <c r="Z54" s="537">
        <f t="shared" si="5"/>
        <v>1</v>
      </c>
      <c r="AA54" s="537">
        <f t="shared" si="5"/>
        <v>1.0000000000000002</v>
      </c>
      <c r="AB54" s="537">
        <f t="shared" si="5"/>
        <v>1.0000000000000002</v>
      </c>
      <c r="AC54" s="537">
        <f t="shared" si="5"/>
        <v>0.99999999999999989</v>
      </c>
      <c r="AD54" s="537">
        <f t="shared" si="5"/>
        <v>0.99999999999999989</v>
      </c>
      <c r="AE54" s="540">
        <f t="shared" si="5"/>
        <v>0.99999999999999989</v>
      </c>
      <c r="AF54" s="540">
        <f t="shared" si="5"/>
        <v>1</v>
      </c>
    </row>
    <row r="55" spans="1:32" s="139" customFormat="1" x14ac:dyDescent="0.25">
      <c r="A55" s="138">
        <v>200</v>
      </c>
      <c r="B55" s="295">
        <v>54</v>
      </c>
      <c r="C55" s="539">
        <v>0</v>
      </c>
      <c r="D55" s="539">
        <v>0</v>
      </c>
      <c r="E55" s="539">
        <v>0</v>
      </c>
      <c r="F55" s="539">
        <v>0</v>
      </c>
      <c r="G55" s="539">
        <v>0</v>
      </c>
      <c r="H55" s="539">
        <v>0</v>
      </c>
      <c r="I55" s="539">
        <v>0</v>
      </c>
      <c r="J55" s="539">
        <v>0</v>
      </c>
      <c r="K55" s="539">
        <v>0</v>
      </c>
      <c r="L55" s="539">
        <v>0</v>
      </c>
      <c r="M55" s="539">
        <v>0</v>
      </c>
      <c r="N55" s="539">
        <v>0</v>
      </c>
      <c r="O55" s="539">
        <v>0</v>
      </c>
      <c r="P55" s="538">
        <v>0</v>
      </c>
      <c r="Q55" s="538">
        <v>0</v>
      </c>
      <c r="R55" s="537">
        <f t="shared" si="5"/>
        <v>1</v>
      </c>
      <c r="S55" s="537">
        <f t="shared" si="5"/>
        <v>1</v>
      </c>
      <c r="T55" s="537">
        <f t="shared" si="5"/>
        <v>1.0000000000000002</v>
      </c>
      <c r="U55" s="537">
        <f t="shared" si="5"/>
        <v>1</v>
      </c>
      <c r="V55" s="537">
        <f t="shared" si="5"/>
        <v>1</v>
      </c>
      <c r="W55" s="537">
        <f t="shared" si="5"/>
        <v>1.0004568178877085</v>
      </c>
      <c r="X55" s="537">
        <f t="shared" si="5"/>
        <v>1</v>
      </c>
      <c r="Y55" s="537">
        <f t="shared" si="5"/>
        <v>0.99999999999999978</v>
      </c>
      <c r="Z55" s="537">
        <f t="shared" si="5"/>
        <v>1</v>
      </c>
      <c r="AA55" s="537">
        <f t="shared" si="5"/>
        <v>1.0000000000000002</v>
      </c>
      <c r="AB55" s="537">
        <f t="shared" si="5"/>
        <v>1.0000000000000002</v>
      </c>
      <c r="AC55" s="537">
        <f t="shared" si="5"/>
        <v>0.99999999999999989</v>
      </c>
      <c r="AD55" s="537">
        <f t="shared" si="5"/>
        <v>0.99999999999999989</v>
      </c>
      <c r="AE55" s="540">
        <f t="shared" si="5"/>
        <v>0.99999999999999989</v>
      </c>
      <c r="AF55" s="540">
        <f t="shared" si="5"/>
        <v>1</v>
      </c>
    </row>
    <row r="56" spans="1:32" s="139" customFormat="1" x14ac:dyDescent="0.25">
      <c r="A56" s="138">
        <v>200</v>
      </c>
      <c r="B56" s="295">
        <v>55</v>
      </c>
      <c r="C56" s="539">
        <v>0</v>
      </c>
      <c r="D56" s="539">
        <v>0</v>
      </c>
      <c r="E56" s="539">
        <v>0</v>
      </c>
      <c r="F56" s="539">
        <v>0</v>
      </c>
      <c r="G56" s="539">
        <v>0</v>
      </c>
      <c r="H56" s="539">
        <v>0</v>
      </c>
      <c r="I56" s="539">
        <v>0</v>
      </c>
      <c r="J56" s="539">
        <v>0</v>
      </c>
      <c r="K56" s="539">
        <v>0</v>
      </c>
      <c r="L56" s="539">
        <v>0</v>
      </c>
      <c r="M56" s="539">
        <v>0</v>
      </c>
      <c r="N56" s="539">
        <v>0</v>
      </c>
      <c r="O56" s="539">
        <v>0</v>
      </c>
      <c r="P56" s="538">
        <v>0</v>
      </c>
      <c r="Q56" s="538">
        <v>0</v>
      </c>
      <c r="R56" s="537">
        <f t="shared" si="5"/>
        <v>1</v>
      </c>
      <c r="S56" s="537">
        <f t="shared" si="5"/>
        <v>1</v>
      </c>
      <c r="T56" s="537">
        <f t="shared" si="5"/>
        <v>1.0000000000000002</v>
      </c>
      <c r="U56" s="537">
        <f t="shared" si="5"/>
        <v>1</v>
      </c>
      <c r="V56" s="537">
        <f t="shared" si="5"/>
        <v>1</v>
      </c>
      <c r="W56" s="537">
        <f t="shared" si="5"/>
        <v>1.0004568178877085</v>
      </c>
      <c r="X56" s="537">
        <f t="shared" si="5"/>
        <v>1</v>
      </c>
      <c r="Y56" s="537">
        <f t="shared" si="5"/>
        <v>0.99999999999999978</v>
      </c>
      <c r="Z56" s="537">
        <f t="shared" si="5"/>
        <v>1</v>
      </c>
      <c r="AA56" s="537">
        <f t="shared" si="5"/>
        <v>1.0000000000000002</v>
      </c>
      <c r="AB56" s="537">
        <f t="shared" si="5"/>
        <v>1.0000000000000002</v>
      </c>
      <c r="AC56" s="537">
        <f t="shared" si="5"/>
        <v>0.99999999999999989</v>
      </c>
      <c r="AD56" s="537">
        <f t="shared" si="5"/>
        <v>0.99999999999999989</v>
      </c>
      <c r="AE56" s="540">
        <f t="shared" si="5"/>
        <v>0.99999999999999989</v>
      </c>
      <c r="AF56" s="540">
        <f t="shared" si="5"/>
        <v>1</v>
      </c>
    </row>
    <row r="57" spans="1:32" s="139" customFormat="1" x14ac:dyDescent="0.25">
      <c r="A57" s="138">
        <v>200</v>
      </c>
      <c r="B57" s="295">
        <v>56</v>
      </c>
      <c r="C57" s="539">
        <v>0</v>
      </c>
      <c r="D57" s="539">
        <v>0</v>
      </c>
      <c r="E57" s="539">
        <v>0</v>
      </c>
      <c r="F57" s="539">
        <v>0</v>
      </c>
      <c r="G57" s="539">
        <v>0</v>
      </c>
      <c r="H57" s="539">
        <v>0</v>
      </c>
      <c r="I57" s="539">
        <v>0</v>
      </c>
      <c r="J57" s="539">
        <v>0</v>
      </c>
      <c r="K57" s="539">
        <v>0</v>
      </c>
      <c r="L57" s="539">
        <v>0</v>
      </c>
      <c r="M57" s="539">
        <v>0</v>
      </c>
      <c r="N57" s="539">
        <v>0</v>
      </c>
      <c r="O57" s="539">
        <v>0</v>
      </c>
      <c r="P57" s="538">
        <v>0</v>
      </c>
      <c r="Q57" s="538">
        <v>0</v>
      </c>
      <c r="R57" s="537">
        <f t="shared" si="5"/>
        <v>1</v>
      </c>
      <c r="S57" s="537">
        <f t="shared" si="5"/>
        <v>1</v>
      </c>
      <c r="T57" s="537">
        <f t="shared" si="5"/>
        <v>1.0000000000000002</v>
      </c>
      <c r="U57" s="537">
        <f t="shared" si="5"/>
        <v>1</v>
      </c>
      <c r="V57" s="537">
        <f t="shared" si="5"/>
        <v>1</v>
      </c>
      <c r="W57" s="537">
        <f t="shared" si="5"/>
        <v>1.0004568178877085</v>
      </c>
      <c r="X57" s="537">
        <f t="shared" si="5"/>
        <v>1</v>
      </c>
      <c r="Y57" s="537">
        <f t="shared" si="5"/>
        <v>0.99999999999999978</v>
      </c>
      <c r="Z57" s="537">
        <f t="shared" si="5"/>
        <v>1</v>
      </c>
      <c r="AA57" s="537">
        <f t="shared" si="5"/>
        <v>1.0000000000000002</v>
      </c>
      <c r="AB57" s="537">
        <f t="shared" si="5"/>
        <v>1.0000000000000002</v>
      </c>
      <c r="AC57" s="537">
        <f t="shared" si="5"/>
        <v>0.99999999999999989</v>
      </c>
      <c r="AD57" s="537">
        <f t="shared" si="5"/>
        <v>0.99999999999999989</v>
      </c>
      <c r="AE57" s="540">
        <f t="shared" si="5"/>
        <v>0.99999999999999989</v>
      </c>
      <c r="AF57" s="540">
        <f t="shared" si="5"/>
        <v>1</v>
      </c>
    </row>
    <row r="58" spans="1:32" s="139" customFormat="1" x14ac:dyDescent="0.25">
      <c r="A58" s="138">
        <v>200</v>
      </c>
      <c r="B58" s="295">
        <v>57</v>
      </c>
      <c r="C58" s="539">
        <v>0</v>
      </c>
      <c r="D58" s="539">
        <v>0</v>
      </c>
      <c r="E58" s="539">
        <v>0</v>
      </c>
      <c r="F58" s="539">
        <v>0</v>
      </c>
      <c r="G58" s="539">
        <v>0</v>
      </c>
      <c r="H58" s="539">
        <v>0</v>
      </c>
      <c r="I58" s="539">
        <v>0</v>
      </c>
      <c r="J58" s="539">
        <v>0</v>
      </c>
      <c r="K58" s="539">
        <v>0</v>
      </c>
      <c r="L58" s="539">
        <v>0</v>
      </c>
      <c r="M58" s="539">
        <v>0</v>
      </c>
      <c r="N58" s="539">
        <v>0</v>
      </c>
      <c r="O58" s="539">
        <v>0</v>
      </c>
      <c r="P58" s="538">
        <v>0</v>
      </c>
      <c r="Q58" s="538">
        <v>0</v>
      </c>
      <c r="R58" s="537">
        <f t="shared" si="5"/>
        <v>1</v>
      </c>
      <c r="S58" s="537">
        <f t="shared" si="5"/>
        <v>1</v>
      </c>
      <c r="T58" s="537">
        <f t="shared" si="5"/>
        <v>1.0000000000000002</v>
      </c>
      <c r="U58" s="537">
        <f t="shared" si="5"/>
        <v>1</v>
      </c>
      <c r="V58" s="537">
        <f t="shared" si="5"/>
        <v>1</v>
      </c>
      <c r="W58" s="537">
        <f t="shared" si="5"/>
        <v>1.0004568178877085</v>
      </c>
      <c r="X58" s="537">
        <f t="shared" si="5"/>
        <v>1</v>
      </c>
      <c r="Y58" s="537">
        <f t="shared" si="5"/>
        <v>0.99999999999999978</v>
      </c>
      <c r="Z58" s="537">
        <f t="shared" si="5"/>
        <v>1</v>
      </c>
      <c r="AA58" s="537">
        <f t="shared" si="5"/>
        <v>1.0000000000000002</v>
      </c>
      <c r="AB58" s="537">
        <f t="shared" si="5"/>
        <v>1.0000000000000002</v>
      </c>
      <c r="AC58" s="537">
        <f t="shared" si="5"/>
        <v>0.99999999999999989</v>
      </c>
      <c r="AD58" s="537">
        <f t="shared" si="5"/>
        <v>0.99999999999999989</v>
      </c>
      <c r="AE58" s="540">
        <f t="shared" si="5"/>
        <v>0.99999999999999989</v>
      </c>
      <c r="AF58" s="540">
        <f t="shared" si="5"/>
        <v>1</v>
      </c>
    </row>
    <row r="59" spans="1:32" s="139" customFormat="1" x14ac:dyDescent="0.25">
      <c r="A59" s="138">
        <v>200</v>
      </c>
      <c r="B59" s="295">
        <v>58</v>
      </c>
      <c r="C59" s="539">
        <v>0</v>
      </c>
      <c r="D59" s="539">
        <v>0</v>
      </c>
      <c r="E59" s="539">
        <v>0</v>
      </c>
      <c r="F59" s="539">
        <v>0</v>
      </c>
      <c r="G59" s="539">
        <v>0</v>
      </c>
      <c r="H59" s="539">
        <v>0</v>
      </c>
      <c r="I59" s="539">
        <v>0</v>
      </c>
      <c r="J59" s="539">
        <v>0</v>
      </c>
      <c r="K59" s="539">
        <v>0</v>
      </c>
      <c r="L59" s="539">
        <v>0</v>
      </c>
      <c r="M59" s="539">
        <v>0</v>
      </c>
      <c r="N59" s="539">
        <v>0</v>
      </c>
      <c r="O59" s="539">
        <v>0</v>
      </c>
      <c r="P59" s="538">
        <v>0</v>
      </c>
      <c r="Q59" s="538">
        <v>0</v>
      </c>
      <c r="R59" s="537">
        <f t="shared" si="5"/>
        <v>1</v>
      </c>
      <c r="S59" s="537">
        <f t="shared" si="5"/>
        <v>1</v>
      </c>
      <c r="T59" s="537">
        <f t="shared" si="5"/>
        <v>1.0000000000000002</v>
      </c>
      <c r="U59" s="537">
        <f t="shared" si="5"/>
        <v>1</v>
      </c>
      <c r="V59" s="537">
        <f t="shared" si="5"/>
        <v>1</v>
      </c>
      <c r="W59" s="537">
        <f t="shared" si="5"/>
        <v>1.0004568178877085</v>
      </c>
      <c r="X59" s="537">
        <f t="shared" si="5"/>
        <v>1</v>
      </c>
      <c r="Y59" s="537">
        <f t="shared" si="5"/>
        <v>0.99999999999999978</v>
      </c>
      <c r="Z59" s="537">
        <f t="shared" si="5"/>
        <v>1</v>
      </c>
      <c r="AA59" s="537">
        <f t="shared" si="5"/>
        <v>1.0000000000000002</v>
      </c>
      <c r="AB59" s="537">
        <f t="shared" si="5"/>
        <v>1.0000000000000002</v>
      </c>
      <c r="AC59" s="537">
        <f t="shared" si="5"/>
        <v>0.99999999999999989</v>
      </c>
      <c r="AD59" s="537">
        <f t="shared" si="5"/>
        <v>0.99999999999999989</v>
      </c>
      <c r="AE59" s="540">
        <f t="shared" si="5"/>
        <v>0.99999999999999989</v>
      </c>
      <c r="AF59" s="540">
        <f t="shared" si="5"/>
        <v>1</v>
      </c>
    </row>
    <row r="60" spans="1:32" s="139" customFormat="1" x14ac:dyDescent="0.25">
      <c r="A60" s="138">
        <v>200</v>
      </c>
      <c r="B60" s="295">
        <v>59</v>
      </c>
      <c r="C60" s="539">
        <v>0</v>
      </c>
      <c r="D60" s="539">
        <v>0</v>
      </c>
      <c r="E60" s="539">
        <v>0</v>
      </c>
      <c r="F60" s="539">
        <v>0</v>
      </c>
      <c r="G60" s="539">
        <v>0</v>
      </c>
      <c r="H60" s="539">
        <v>0</v>
      </c>
      <c r="I60" s="539">
        <v>0</v>
      </c>
      <c r="J60" s="539">
        <v>0</v>
      </c>
      <c r="K60" s="539">
        <v>0</v>
      </c>
      <c r="L60" s="539">
        <v>0</v>
      </c>
      <c r="M60" s="539">
        <v>0</v>
      </c>
      <c r="N60" s="539">
        <v>0</v>
      </c>
      <c r="O60" s="539">
        <v>0</v>
      </c>
      <c r="P60" s="538">
        <v>0</v>
      </c>
      <c r="Q60" s="538">
        <v>0</v>
      </c>
      <c r="R60" s="537">
        <f t="shared" si="5"/>
        <v>1</v>
      </c>
      <c r="S60" s="537">
        <f t="shared" si="5"/>
        <v>1</v>
      </c>
      <c r="T60" s="537">
        <f t="shared" si="5"/>
        <v>1.0000000000000002</v>
      </c>
      <c r="U60" s="537">
        <f t="shared" si="5"/>
        <v>1</v>
      </c>
      <c r="V60" s="537">
        <f t="shared" si="5"/>
        <v>1</v>
      </c>
      <c r="W60" s="537">
        <f t="shared" si="5"/>
        <v>1.0004568178877085</v>
      </c>
      <c r="X60" s="537">
        <f t="shared" si="5"/>
        <v>1</v>
      </c>
      <c r="Y60" s="537">
        <f t="shared" si="5"/>
        <v>0.99999999999999978</v>
      </c>
      <c r="Z60" s="537">
        <f t="shared" si="5"/>
        <v>1</v>
      </c>
      <c r="AA60" s="537">
        <f t="shared" si="5"/>
        <v>1.0000000000000002</v>
      </c>
      <c r="AB60" s="537">
        <f t="shared" si="5"/>
        <v>1.0000000000000002</v>
      </c>
      <c r="AC60" s="537">
        <f t="shared" si="5"/>
        <v>0.99999999999999989</v>
      </c>
      <c r="AD60" s="537">
        <f t="shared" si="5"/>
        <v>0.99999999999999989</v>
      </c>
      <c r="AE60" s="540">
        <f t="shared" si="5"/>
        <v>0.99999999999999989</v>
      </c>
      <c r="AF60" s="540">
        <f t="shared" si="5"/>
        <v>1</v>
      </c>
    </row>
    <row r="61" spans="1:32" s="139" customFormat="1" x14ac:dyDescent="0.25">
      <c r="A61" s="138">
        <v>200</v>
      </c>
      <c r="B61" s="295">
        <v>60</v>
      </c>
      <c r="C61" s="539">
        <v>0</v>
      </c>
      <c r="D61" s="539">
        <v>0</v>
      </c>
      <c r="E61" s="539">
        <v>0</v>
      </c>
      <c r="F61" s="539">
        <v>0</v>
      </c>
      <c r="G61" s="539">
        <v>0</v>
      </c>
      <c r="H61" s="539">
        <v>0</v>
      </c>
      <c r="I61" s="539">
        <v>0</v>
      </c>
      <c r="J61" s="539">
        <v>0</v>
      </c>
      <c r="K61" s="539">
        <v>0</v>
      </c>
      <c r="L61" s="539">
        <v>0</v>
      </c>
      <c r="M61" s="539">
        <v>0</v>
      </c>
      <c r="N61" s="539">
        <v>0</v>
      </c>
      <c r="O61" s="539">
        <v>0</v>
      </c>
      <c r="P61" s="538">
        <v>0</v>
      </c>
      <c r="Q61" s="538">
        <v>0</v>
      </c>
      <c r="R61" s="537">
        <f t="shared" si="5"/>
        <v>1</v>
      </c>
      <c r="S61" s="537">
        <f t="shared" si="5"/>
        <v>1</v>
      </c>
      <c r="T61" s="537">
        <f t="shared" si="5"/>
        <v>1.0000000000000002</v>
      </c>
      <c r="U61" s="537">
        <f t="shared" si="5"/>
        <v>1</v>
      </c>
      <c r="V61" s="537">
        <f t="shared" si="5"/>
        <v>1</v>
      </c>
      <c r="W61" s="537">
        <f t="shared" si="5"/>
        <v>1.0004568178877085</v>
      </c>
      <c r="X61" s="537">
        <f t="shared" si="5"/>
        <v>1</v>
      </c>
      <c r="Y61" s="537">
        <f t="shared" si="5"/>
        <v>0.99999999999999978</v>
      </c>
      <c r="Z61" s="537">
        <f t="shared" si="5"/>
        <v>1</v>
      </c>
      <c r="AA61" s="537">
        <f t="shared" si="5"/>
        <v>1.0000000000000002</v>
      </c>
      <c r="AB61" s="537">
        <f t="shared" si="5"/>
        <v>1.0000000000000002</v>
      </c>
      <c r="AC61" s="537">
        <f t="shared" si="5"/>
        <v>0.99999999999999989</v>
      </c>
      <c r="AD61" s="537">
        <f t="shared" si="5"/>
        <v>0.99999999999999989</v>
      </c>
      <c r="AE61" s="540">
        <f t="shared" si="5"/>
        <v>0.99999999999999989</v>
      </c>
      <c r="AF61" s="540">
        <f t="shared" si="5"/>
        <v>1</v>
      </c>
    </row>
    <row r="62" spans="1:32" s="139" customFormat="1" x14ac:dyDescent="0.25">
      <c r="A62" s="138">
        <v>200</v>
      </c>
      <c r="B62" s="295">
        <v>61</v>
      </c>
      <c r="C62" s="539">
        <v>0</v>
      </c>
      <c r="D62" s="539">
        <v>0</v>
      </c>
      <c r="E62" s="539">
        <v>0</v>
      </c>
      <c r="F62" s="539">
        <v>0</v>
      </c>
      <c r="G62" s="539">
        <v>0</v>
      </c>
      <c r="H62" s="539">
        <v>0</v>
      </c>
      <c r="I62" s="539">
        <v>0</v>
      </c>
      <c r="J62" s="539">
        <v>0</v>
      </c>
      <c r="K62" s="539">
        <v>0</v>
      </c>
      <c r="L62" s="539">
        <v>0</v>
      </c>
      <c r="M62" s="539">
        <v>0</v>
      </c>
      <c r="N62" s="539">
        <v>0</v>
      </c>
      <c r="O62" s="539">
        <v>0</v>
      </c>
      <c r="P62" s="538">
        <v>0</v>
      </c>
      <c r="Q62" s="538">
        <v>0</v>
      </c>
      <c r="R62" s="537">
        <f t="shared" si="5"/>
        <v>1</v>
      </c>
      <c r="S62" s="537">
        <f t="shared" si="5"/>
        <v>1</v>
      </c>
      <c r="T62" s="537">
        <f t="shared" si="5"/>
        <v>1.0000000000000002</v>
      </c>
      <c r="U62" s="537">
        <f t="shared" si="5"/>
        <v>1</v>
      </c>
      <c r="V62" s="537">
        <f t="shared" si="5"/>
        <v>1</v>
      </c>
      <c r="W62" s="537">
        <f t="shared" si="5"/>
        <v>1.0004568178877085</v>
      </c>
      <c r="X62" s="537">
        <f t="shared" si="5"/>
        <v>1</v>
      </c>
      <c r="Y62" s="537">
        <f t="shared" si="5"/>
        <v>0.99999999999999978</v>
      </c>
      <c r="Z62" s="537">
        <f t="shared" si="5"/>
        <v>1</v>
      </c>
      <c r="AA62" s="537">
        <f t="shared" si="5"/>
        <v>1.0000000000000002</v>
      </c>
      <c r="AB62" s="537">
        <f t="shared" si="5"/>
        <v>1.0000000000000002</v>
      </c>
      <c r="AC62" s="537">
        <f t="shared" si="5"/>
        <v>0.99999999999999989</v>
      </c>
      <c r="AD62" s="537">
        <f t="shared" si="5"/>
        <v>0.99999999999999989</v>
      </c>
      <c r="AE62" s="540">
        <f t="shared" si="5"/>
        <v>0.99999999999999989</v>
      </c>
      <c r="AF62" s="540">
        <f t="shared" si="5"/>
        <v>1</v>
      </c>
    </row>
    <row r="63" spans="1:32" s="139" customFormat="1" x14ac:dyDescent="0.25">
      <c r="A63" s="138">
        <v>200</v>
      </c>
      <c r="B63" s="295">
        <v>62</v>
      </c>
      <c r="C63" s="539">
        <v>0</v>
      </c>
      <c r="D63" s="539">
        <v>0</v>
      </c>
      <c r="E63" s="539">
        <v>0</v>
      </c>
      <c r="F63" s="539">
        <v>0</v>
      </c>
      <c r="G63" s="539">
        <v>0</v>
      </c>
      <c r="H63" s="539">
        <v>0</v>
      </c>
      <c r="I63" s="539">
        <v>0</v>
      </c>
      <c r="J63" s="539">
        <v>0</v>
      </c>
      <c r="K63" s="539">
        <v>0</v>
      </c>
      <c r="L63" s="539">
        <v>0</v>
      </c>
      <c r="M63" s="539">
        <v>0</v>
      </c>
      <c r="N63" s="539">
        <v>0</v>
      </c>
      <c r="O63" s="539">
        <v>0</v>
      </c>
      <c r="P63" s="538">
        <v>0</v>
      </c>
      <c r="Q63" s="538">
        <v>0</v>
      </c>
      <c r="R63" s="537">
        <f t="shared" si="5"/>
        <v>1</v>
      </c>
      <c r="S63" s="537">
        <f t="shared" si="5"/>
        <v>1</v>
      </c>
      <c r="T63" s="537">
        <f t="shared" si="5"/>
        <v>1.0000000000000002</v>
      </c>
      <c r="U63" s="537">
        <f t="shared" si="5"/>
        <v>1</v>
      </c>
      <c r="V63" s="537">
        <f t="shared" si="5"/>
        <v>1</v>
      </c>
      <c r="W63" s="537">
        <f t="shared" si="5"/>
        <v>1.0004568178877085</v>
      </c>
      <c r="X63" s="537">
        <f t="shared" si="5"/>
        <v>1</v>
      </c>
      <c r="Y63" s="537">
        <f t="shared" si="5"/>
        <v>0.99999999999999978</v>
      </c>
      <c r="Z63" s="537">
        <f t="shared" si="5"/>
        <v>1</v>
      </c>
      <c r="AA63" s="537">
        <f t="shared" si="5"/>
        <v>1.0000000000000002</v>
      </c>
      <c r="AB63" s="537">
        <f t="shared" si="5"/>
        <v>1.0000000000000002</v>
      </c>
      <c r="AC63" s="537">
        <f t="shared" si="5"/>
        <v>0.99999999999999989</v>
      </c>
      <c r="AD63" s="537">
        <f t="shared" si="5"/>
        <v>0.99999999999999989</v>
      </c>
      <c r="AE63" s="540">
        <f t="shared" si="5"/>
        <v>0.99999999999999989</v>
      </c>
      <c r="AF63" s="540">
        <f t="shared" si="5"/>
        <v>1</v>
      </c>
    </row>
    <row r="64" spans="1:32" s="139" customFormat="1" x14ac:dyDescent="0.25">
      <c r="A64" s="138">
        <v>200</v>
      </c>
      <c r="B64" s="295">
        <v>63</v>
      </c>
      <c r="C64" s="539">
        <v>0</v>
      </c>
      <c r="D64" s="539">
        <v>0</v>
      </c>
      <c r="E64" s="539">
        <v>0</v>
      </c>
      <c r="F64" s="539">
        <v>0</v>
      </c>
      <c r="G64" s="539">
        <v>0</v>
      </c>
      <c r="H64" s="539">
        <v>0</v>
      </c>
      <c r="I64" s="539">
        <v>0</v>
      </c>
      <c r="J64" s="539">
        <v>0</v>
      </c>
      <c r="K64" s="539">
        <v>0</v>
      </c>
      <c r="L64" s="539">
        <v>0</v>
      </c>
      <c r="M64" s="539">
        <v>0</v>
      </c>
      <c r="N64" s="539">
        <v>0</v>
      </c>
      <c r="O64" s="539">
        <v>0</v>
      </c>
      <c r="P64" s="538">
        <v>0</v>
      </c>
      <c r="Q64" s="538">
        <v>0</v>
      </c>
      <c r="R64" s="537">
        <f t="shared" si="5"/>
        <v>1</v>
      </c>
      <c r="S64" s="537">
        <f t="shared" si="5"/>
        <v>1</v>
      </c>
      <c r="T64" s="537">
        <f t="shared" si="5"/>
        <v>1.0000000000000002</v>
      </c>
      <c r="U64" s="537">
        <f t="shared" si="5"/>
        <v>1</v>
      </c>
      <c r="V64" s="537">
        <f t="shared" si="5"/>
        <v>1</v>
      </c>
      <c r="W64" s="537">
        <f t="shared" si="5"/>
        <v>1.0004568178877085</v>
      </c>
      <c r="X64" s="537">
        <f t="shared" si="5"/>
        <v>1</v>
      </c>
      <c r="Y64" s="537">
        <f t="shared" si="5"/>
        <v>0.99999999999999978</v>
      </c>
      <c r="Z64" s="537">
        <f t="shared" si="5"/>
        <v>1</v>
      </c>
      <c r="AA64" s="537">
        <f t="shared" si="5"/>
        <v>1.0000000000000002</v>
      </c>
      <c r="AB64" s="537">
        <f t="shared" si="5"/>
        <v>1.0000000000000002</v>
      </c>
      <c r="AC64" s="537">
        <f t="shared" si="5"/>
        <v>0.99999999999999989</v>
      </c>
      <c r="AD64" s="537">
        <f t="shared" si="5"/>
        <v>0.99999999999999989</v>
      </c>
      <c r="AE64" s="540">
        <f t="shared" si="5"/>
        <v>0.99999999999999989</v>
      </c>
      <c r="AF64" s="540">
        <f t="shared" si="5"/>
        <v>1</v>
      </c>
    </row>
    <row r="65" spans="1:32" s="139" customFormat="1" x14ac:dyDescent="0.25">
      <c r="A65" s="138">
        <v>200</v>
      </c>
      <c r="B65" s="295">
        <v>64</v>
      </c>
      <c r="C65" s="539">
        <v>0</v>
      </c>
      <c r="D65" s="539">
        <v>0</v>
      </c>
      <c r="E65" s="539">
        <v>0</v>
      </c>
      <c r="F65" s="539">
        <v>0</v>
      </c>
      <c r="G65" s="539">
        <v>0</v>
      </c>
      <c r="H65" s="539">
        <v>0</v>
      </c>
      <c r="I65" s="539">
        <v>0</v>
      </c>
      <c r="J65" s="539">
        <v>0</v>
      </c>
      <c r="K65" s="539">
        <v>0</v>
      </c>
      <c r="L65" s="539">
        <v>0</v>
      </c>
      <c r="M65" s="539">
        <v>0</v>
      </c>
      <c r="N65" s="539">
        <v>0</v>
      </c>
      <c r="O65" s="539">
        <v>0</v>
      </c>
      <c r="P65" s="538">
        <v>0</v>
      </c>
      <c r="Q65" s="538">
        <v>0</v>
      </c>
      <c r="R65" s="537">
        <f t="shared" si="5"/>
        <v>1</v>
      </c>
      <c r="S65" s="537">
        <f t="shared" si="5"/>
        <v>1</v>
      </c>
      <c r="T65" s="537">
        <f t="shared" si="5"/>
        <v>1.0000000000000002</v>
      </c>
      <c r="U65" s="537">
        <f t="shared" si="5"/>
        <v>1</v>
      </c>
      <c r="V65" s="537">
        <f t="shared" si="5"/>
        <v>1</v>
      </c>
      <c r="W65" s="537">
        <f t="shared" si="5"/>
        <v>1.0004568178877085</v>
      </c>
      <c r="X65" s="537">
        <f t="shared" si="5"/>
        <v>1</v>
      </c>
      <c r="Y65" s="537">
        <f t="shared" si="5"/>
        <v>0.99999999999999978</v>
      </c>
      <c r="Z65" s="537">
        <f t="shared" si="5"/>
        <v>1</v>
      </c>
      <c r="AA65" s="537">
        <f t="shared" si="5"/>
        <v>1.0000000000000002</v>
      </c>
      <c r="AB65" s="537">
        <f t="shared" si="5"/>
        <v>1.0000000000000002</v>
      </c>
      <c r="AC65" s="537">
        <f t="shared" si="5"/>
        <v>0.99999999999999989</v>
      </c>
      <c r="AD65" s="537">
        <f t="shared" si="5"/>
        <v>0.99999999999999989</v>
      </c>
      <c r="AE65" s="540">
        <f t="shared" si="5"/>
        <v>0.99999999999999989</v>
      </c>
      <c r="AF65" s="540">
        <f t="shared" si="5"/>
        <v>1</v>
      </c>
    </row>
    <row r="66" spans="1:32" s="139" customFormat="1" x14ac:dyDescent="0.25">
      <c r="A66" s="138">
        <v>200</v>
      </c>
      <c r="B66" s="295">
        <v>65</v>
      </c>
      <c r="C66" s="539">
        <v>0</v>
      </c>
      <c r="D66" s="539">
        <v>0</v>
      </c>
      <c r="E66" s="539">
        <v>0</v>
      </c>
      <c r="F66" s="539">
        <v>0</v>
      </c>
      <c r="G66" s="539">
        <v>0</v>
      </c>
      <c r="H66" s="539">
        <v>0</v>
      </c>
      <c r="I66" s="539">
        <v>0</v>
      </c>
      <c r="J66" s="539">
        <v>0</v>
      </c>
      <c r="K66" s="539">
        <v>0</v>
      </c>
      <c r="L66" s="539">
        <v>0</v>
      </c>
      <c r="M66" s="539">
        <v>0</v>
      </c>
      <c r="N66" s="539">
        <v>0</v>
      </c>
      <c r="O66" s="539">
        <v>0</v>
      </c>
      <c r="P66" s="538">
        <v>0</v>
      </c>
      <c r="Q66" s="538">
        <v>0</v>
      </c>
      <c r="R66" s="537">
        <f t="shared" si="5"/>
        <v>1</v>
      </c>
      <c r="S66" s="537">
        <f t="shared" si="5"/>
        <v>1</v>
      </c>
      <c r="T66" s="537">
        <f t="shared" si="5"/>
        <v>1.0000000000000002</v>
      </c>
      <c r="U66" s="537">
        <f t="shared" si="5"/>
        <v>1</v>
      </c>
      <c r="V66" s="537">
        <f t="shared" si="5"/>
        <v>1</v>
      </c>
      <c r="W66" s="537">
        <f t="shared" si="5"/>
        <v>1.0004568178877085</v>
      </c>
      <c r="X66" s="537">
        <f t="shared" si="5"/>
        <v>1</v>
      </c>
      <c r="Y66" s="537">
        <f t="shared" si="5"/>
        <v>0.99999999999999978</v>
      </c>
      <c r="Z66" s="537">
        <f t="shared" si="5"/>
        <v>1</v>
      </c>
      <c r="AA66" s="537">
        <f t="shared" si="5"/>
        <v>1.0000000000000002</v>
      </c>
      <c r="AB66" s="537">
        <f t="shared" si="5"/>
        <v>1.0000000000000002</v>
      </c>
      <c r="AC66" s="537">
        <f t="shared" si="5"/>
        <v>0.99999999999999989</v>
      </c>
      <c r="AD66" s="537">
        <f t="shared" si="5"/>
        <v>0.99999999999999989</v>
      </c>
      <c r="AE66" s="540">
        <f t="shared" si="5"/>
        <v>0.99999999999999989</v>
      </c>
      <c r="AF66" s="540">
        <f t="shared" si="5"/>
        <v>1</v>
      </c>
    </row>
    <row r="67" spans="1:32" s="139" customFormat="1" x14ac:dyDescent="0.25">
      <c r="A67" s="138">
        <v>200</v>
      </c>
      <c r="B67" s="295">
        <v>66</v>
      </c>
      <c r="C67" s="539">
        <v>0</v>
      </c>
      <c r="D67" s="539">
        <v>0</v>
      </c>
      <c r="E67" s="539">
        <v>0</v>
      </c>
      <c r="F67" s="539">
        <v>0</v>
      </c>
      <c r="G67" s="539">
        <v>0</v>
      </c>
      <c r="H67" s="539">
        <v>0</v>
      </c>
      <c r="I67" s="539">
        <v>0</v>
      </c>
      <c r="J67" s="539">
        <v>0</v>
      </c>
      <c r="K67" s="539">
        <v>0</v>
      </c>
      <c r="L67" s="539">
        <v>0</v>
      </c>
      <c r="M67" s="539">
        <v>0</v>
      </c>
      <c r="N67" s="539">
        <v>0</v>
      </c>
      <c r="O67" s="539">
        <v>0</v>
      </c>
      <c r="P67" s="538">
        <v>0</v>
      </c>
      <c r="Q67" s="538">
        <v>0</v>
      </c>
      <c r="R67" s="537">
        <f t="shared" ref="R67:AF82" si="6">C67+R66</f>
        <v>1</v>
      </c>
      <c r="S67" s="537">
        <f t="shared" si="6"/>
        <v>1</v>
      </c>
      <c r="T67" s="537">
        <f t="shared" si="6"/>
        <v>1.0000000000000002</v>
      </c>
      <c r="U67" s="537">
        <f t="shared" si="6"/>
        <v>1</v>
      </c>
      <c r="V67" s="537">
        <f t="shared" si="6"/>
        <v>1</v>
      </c>
      <c r="W67" s="537">
        <f t="shared" si="6"/>
        <v>1.0004568178877085</v>
      </c>
      <c r="X67" s="537">
        <f t="shared" si="6"/>
        <v>1</v>
      </c>
      <c r="Y67" s="537">
        <f t="shared" si="6"/>
        <v>0.99999999999999978</v>
      </c>
      <c r="Z67" s="537">
        <f t="shared" si="6"/>
        <v>1</v>
      </c>
      <c r="AA67" s="537">
        <f t="shared" si="6"/>
        <v>1.0000000000000002</v>
      </c>
      <c r="AB67" s="537">
        <f t="shared" si="6"/>
        <v>1.0000000000000002</v>
      </c>
      <c r="AC67" s="537">
        <f t="shared" si="6"/>
        <v>0.99999999999999989</v>
      </c>
      <c r="AD67" s="537">
        <f t="shared" si="6"/>
        <v>0.99999999999999989</v>
      </c>
      <c r="AE67" s="540">
        <f t="shared" si="6"/>
        <v>0.99999999999999989</v>
      </c>
      <c r="AF67" s="540">
        <f t="shared" si="6"/>
        <v>1</v>
      </c>
    </row>
    <row r="68" spans="1:32" s="139" customFormat="1" x14ac:dyDescent="0.25">
      <c r="A68" s="138">
        <v>200</v>
      </c>
      <c r="B68" s="295">
        <v>67</v>
      </c>
      <c r="C68" s="539">
        <v>0</v>
      </c>
      <c r="D68" s="539">
        <v>0</v>
      </c>
      <c r="E68" s="539">
        <v>0</v>
      </c>
      <c r="F68" s="539">
        <v>0</v>
      </c>
      <c r="G68" s="539">
        <v>0</v>
      </c>
      <c r="H68" s="539">
        <v>0</v>
      </c>
      <c r="I68" s="539">
        <v>0</v>
      </c>
      <c r="J68" s="539">
        <v>0</v>
      </c>
      <c r="K68" s="539">
        <v>0</v>
      </c>
      <c r="L68" s="539">
        <v>0</v>
      </c>
      <c r="M68" s="539">
        <v>0</v>
      </c>
      <c r="N68" s="539">
        <v>0</v>
      </c>
      <c r="O68" s="539">
        <v>0</v>
      </c>
      <c r="P68" s="538">
        <v>0</v>
      </c>
      <c r="Q68" s="538">
        <v>0</v>
      </c>
      <c r="R68" s="537">
        <f t="shared" si="6"/>
        <v>1</v>
      </c>
      <c r="S68" s="537">
        <f t="shared" si="6"/>
        <v>1</v>
      </c>
      <c r="T68" s="537">
        <f t="shared" si="6"/>
        <v>1.0000000000000002</v>
      </c>
      <c r="U68" s="537">
        <f t="shared" si="6"/>
        <v>1</v>
      </c>
      <c r="V68" s="537">
        <f t="shared" si="6"/>
        <v>1</v>
      </c>
      <c r="W68" s="537">
        <f t="shared" si="6"/>
        <v>1.0004568178877085</v>
      </c>
      <c r="X68" s="537">
        <f t="shared" si="6"/>
        <v>1</v>
      </c>
      <c r="Y68" s="537">
        <f t="shared" si="6"/>
        <v>0.99999999999999978</v>
      </c>
      <c r="Z68" s="537">
        <f t="shared" si="6"/>
        <v>1</v>
      </c>
      <c r="AA68" s="537">
        <f t="shared" si="6"/>
        <v>1.0000000000000002</v>
      </c>
      <c r="AB68" s="537">
        <f t="shared" si="6"/>
        <v>1.0000000000000002</v>
      </c>
      <c r="AC68" s="537">
        <f t="shared" si="6"/>
        <v>0.99999999999999989</v>
      </c>
      <c r="AD68" s="537">
        <f t="shared" si="6"/>
        <v>0.99999999999999989</v>
      </c>
      <c r="AE68" s="540">
        <f t="shared" si="6"/>
        <v>0.99999999999999989</v>
      </c>
      <c r="AF68" s="540">
        <f t="shared" si="6"/>
        <v>1</v>
      </c>
    </row>
    <row r="69" spans="1:32" s="139" customFormat="1" x14ac:dyDescent="0.25">
      <c r="A69" s="138">
        <v>200</v>
      </c>
      <c r="B69" s="295">
        <v>68</v>
      </c>
      <c r="C69" s="539">
        <v>0</v>
      </c>
      <c r="D69" s="539">
        <v>0</v>
      </c>
      <c r="E69" s="539">
        <v>0</v>
      </c>
      <c r="F69" s="539">
        <v>0</v>
      </c>
      <c r="G69" s="539">
        <v>0</v>
      </c>
      <c r="H69" s="539">
        <v>0</v>
      </c>
      <c r="I69" s="539">
        <v>0</v>
      </c>
      <c r="J69" s="539">
        <v>0</v>
      </c>
      <c r="K69" s="539">
        <v>0</v>
      </c>
      <c r="L69" s="539">
        <v>0</v>
      </c>
      <c r="M69" s="539">
        <v>0</v>
      </c>
      <c r="N69" s="539">
        <v>0</v>
      </c>
      <c r="O69" s="539">
        <v>0</v>
      </c>
      <c r="P69" s="538">
        <v>0</v>
      </c>
      <c r="Q69" s="538">
        <v>0</v>
      </c>
      <c r="R69" s="537">
        <f t="shared" si="6"/>
        <v>1</v>
      </c>
      <c r="S69" s="537">
        <f t="shared" si="6"/>
        <v>1</v>
      </c>
      <c r="T69" s="537">
        <f t="shared" si="6"/>
        <v>1.0000000000000002</v>
      </c>
      <c r="U69" s="537">
        <f t="shared" si="6"/>
        <v>1</v>
      </c>
      <c r="V69" s="537">
        <f t="shared" si="6"/>
        <v>1</v>
      </c>
      <c r="W69" s="537">
        <f t="shared" si="6"/>
        <v>1.0004568178877085</v>
      </c>
      <c r="X69" s="537">
        <f t="shared" si="6"/>
        <v>1</v>
      </c>
      <c r="Y69" s="537">
        <f t="shared" si="6"/>
        <v>0.99999999999999978</v>
      </c>
      <c r="Z69" s="537">
        <f t="shared" si="6"/>
        <v>1</v>
      </c>
      <c r="AA69" s="537">
        <f t="shared" si="6"/>
        <v>1.0000000000000002</v>
      </c>
      <c r="AB69" s="537">
        <f t="shared" si="6"/>
        <v>1.0000000000000002</v>
      </c>
      <c r="AC69" s="537">
        <f t="shared" si="6"/>
        <v>0.99999999999999989</v>
      </c>
      <c r="AD69" s="537">
        <f t="shared" si="6"/>
        <v>0.99999999999999989</v>
      </c>
      <c r="AE69" s="540">
        <f t="shared" si="6"/>
        <v>0.99999999999999989</v>
      </c>
      <c r="AF69" s="540">
        <f t="shared" si="6"/>
        <v>1</v>
      </c>
    </row>
    <row r="70" spans="1:32" s="139" customFormat="1" x14ac:dyDescent="0.25">
      <c r="A70" s="138">
        <v>200</v>
      </c>
      <c r="B70" s="295">
        <v>69</v>
      </c>
      <c r="C70" s="539">
        <v>0</v>
      </c>
      <c r="D70" s="539">
        <v>0</v>
      </c>
      <c r="E70" s="539">
        <v>0</v>
      </c>
      <c r="F70" s="539">
        <v>0</v>
      </c>
      <c r="G70" s="539">
        <v>0</v>
      </c>
      <c r="H70" s="539">
        <v>0</v>
      </c>
      <c r="I70" s="539">
        <v>0</v>
      </c>
      <c r="J70" s="539">
        <v>0</v>
      </c>
      <c r="K70" s="539">
        <v>0</v>
      </c>
      <c r="L70" s="539">
        <v>0</v>
      </c>
      <c r="M70" s="539">
        <v>0</v>
      </c>
      <c r="N70" s="539">
        <v>0</v>
      </c>
      <c r="O70" s="539">
        <v>0</v>
      </c>
      <c r="P70" s="538">
        <v>0</v>
      </c>
      <c r="Q70" s="538">
        <v>0</v>
      </c>
      <c r="R70" s="537">
        <f t="shared" si="6"/>
        <v>1</v>
      </c>
      <c r="S70" s="537">
        <f t="shared" si="6"/>
        <v>1</v>
      </c>
      <c r="T70" s="537">
        <f t="shared" si="6"/>
        <v>1.0000000000000002</v>
      </c>
      <c r="U70" s="537">
        <f t="shared" si="6"/>
        <v>1</v>
      </c>
      <c r="V70" s="537">
        <f t="shared" si="6"/>
        <v>1</v>
      </c>
      <c r="W70" s="537">
        <f t="shared" si="6"/>
        <v>1.0004568178877085</v>
      </c>
      <c r="X70" s="537">
        <f t="shared" si="6"/>
        <v>1</v>
      </c>
      <c r="Y70" s="537">
        <f t="shared" si="6"/>
        <v>0.99999999999999978</v>
      </c>
      <c r="Z70" s="537">
        <f t="shared" si="6"/>
        <v>1</v>
      </c>
      <c r="AA70" s="537">
        <f t="shared" si="6"/>
        <v>1.0000000000000002</v>
      </c>
      <c r="AB70" s="537">
        <f t="shared" si="6"/>
        <v>1.0000000000000002</v>
      </c>
      <c r="AC70" s="537">
        <f t="shared" si="6"/>
        <v>0.99999999999999989</v>
      </c>
      <c r="AD70" s="537">
        <f t="shared" si="6"/>
        <v>0.99999999999999989</v>
      </c>
      <c r="AE70" s="540">
        <f t="shared" si="6"/>
        <v>0.99999999999999989</v>
      </c>
      <c r="AF70" s="540">
        <f t="shared" si="6"/>
        <v>1</v>
      </c>
    </row>
    <row r="71" spans="1:32" s="139" customFormat="1" x14ac:dyDescent="0.25">
      <c r="A71" s="138">
        <v>200</v>
      </c>
      <c r="B71" s="295">
        <v>70</v>
      </c>
      <c r="C71" s="539">
        <v>0</v>
      </c>
      <c r="D71" s="539">
        <v>0</v>
      </c>
      <c r="E71" s="539">
        <v>0</v>
      </c>
      <c r="F71" s="539">
        <v>0</v>
      </c>
      <c r="G71" s="539">
        <v>0</v>
      </c>
      <c r="H71" s="539">
        <v>0</v>
      </c>
      <c r="I71" s="539">
        <v>0</v>
      </c>
      <c r="J71" s="539">
        <v>0</v>
      </c>
      <c r="K71" s="539">
        <v>0</v>
      </c>
      <c r="L71" s="539">
        <v>0</v>
      </c>
      <c r="M71" s="539">
        <v>0</v>
      </c>
      <c r="N71" s="539">
        <v>0</v>
      </c>
      <c r="O71" s="539">
        <v>0</v>
      </c>
      <c r="P71" s="538">
        <v>0</v>
      </c>
      <c r="Q71" s="538">
        <v>0</v>
      </c>
      <c r="R71" s="537">
        <f t="shared" si="6"/>
        <v>1</v>
      </c>
      <c r="S71" s="537">
        <f t="shared" si="6"/>
        <v>1</v>
      </c>
      <c r="T71" s="537">
        <f t="shared" si="6"/>
        <v>1.0000000000000002</v>
      </c>
      <c r="U71" s="537">
        <f t="shared" si="6"/>
        <v>1</v>
      </c>
      <c r="V71" s="537">
        <f t="shared" si="6"/>
        <v>1</v>
      </c>
      <c r="W71" s="537">
        <f t="shared" si="6"/>
        <v>1.0004568178877085</v>
      </c>
      <c r="X71" s="537">
        <f t="shared" si="6"/>
        <v>1</v>
      </c>
      <c r="Y71" s="537">
        <f t="shared" si="6"/>
        <v>0.99999999999999978</v>
      </c>
      <c r="Z71" s="537">
        <f t="shared" si="6"/>
        <v>1</v>
      </c>
      <c r="AA71" s="537">
        <f t="shared" si="6"/>
        <v>1.0000000000000002</v>
      </c>
      <c r="AB71" s="537">
        <f t="shared" si="6"/>
        <v>1.0000000000000002</v>
      </c>
      <c r="AC71" s="537">
        <f t="shared" si="6"/>
        <v>0.99999999999999989</v>
      </c>
      <c r="AD71" s="537">
        <f t="shared" si="6"/>
        <v>0.99999999999999989</v>
      </c>
      <c r="AE71" s="540">
        <f t="shared" si="6"/>
        <v>0.99999999999999989</v>
      </c>
      <c r="AF71" s="540">
        <f t="shared" si="6"/>
        <v>1</v>
      </c>
    </row>
    <row r="72" spans="1:32" s="139" customFormat="1" x14ac:dyDescent="0.25">
      <c r="A72" s="138">
        <v>200</v>
      </c>
      <c r="B72" s="295">
        <v>71</v>
      </c>
      <c r="C72" s="539">
        <v>0</v>
      </c>
      <c r="D72" s="539">
        <v>0</v>
      </c>
      <c r="E72" s="539">
        <v>0</v>
      </c>
      <c r="F72" s="539">
        <v>0</v>
      </c>
      <c r="G72" s="539">
        <v>0</v>
      </c>
      <c r="H72" s="539">
        <v>0</v>
      </c>
      <c r="I72" s="539">
        <v>0</v>
      </c>
      <c r="J72" s="539">
        <v>0</v>
      </c>
      <c r="K72" s="539">
        <v>0</v>
      </c>
      <c r="L72" s="539">
        <v>0</v>
      </c>
      <c r="M72" s="539">
        <v>0</v>
      </c>
      <c r="N72" s="539">
        <v>0</v>
      </c>
      <c r="O72" s="539">
        <v>0</v>
      </c>
      <c r="P72" s="538">
        <v>0</v>
      </c>
      <c r="Q72" s="538">
        <v>0</v>
      </c>
      <c r="R72" s="537">
        <f t="shared" si="6"/>
        <v>1</v>
      </c>
      <c r="S72" s="537">
        <f t="shared" si="6"/>
        <v>1</v>
      </c>
      <c r="T72" s="537">
        <f t="shared" si="6"/>
        <v>1.0000000000000002</v>
      </c>
      <c r="U72" s="537">
        <f t="shared" si="6"/>
        <v>1</v>
      </c>
      <c r="V72" s="537">
        <f t="shared" si="6"/>
        <v>1</v>
      </c>
      <c r="W72" s="537">
        <f t="shared" si="6"/>
        <v>1.0004568178877085</v>
      </c>
      <c r="X72" s="537">
        <f t="shared" si="6"/>
        <v>1</v>
      </c>
      <c r="Y72" s="537">
        <f t="shared" si="6"/>
        <v>0.99999999999999978</v>
      </c>
      <c r="Z72" s="537">
        <f t="shared" si="6"/>
        <v>1</v>
      </c>
      <c r="AA72" s="537">
        <f t="shared" si="6"/>
        <v>1.0000000000000002</v>
      </c>
      <c r="AB72" s="537">
        <f t="shared" si="6"/>
        <v>1.0000000000000002</v>
      </c>
      <c r="AC72" s="537">
        <f t="shared" si="6"/>
        <v>0.99999999999999989</v>
      </c>
      <c r="AD72" s="537">
        <f t="shared" si="6"/>
        <v>0.99999999999999989</v>
      </c>
      <c r="AE72" s="540">
        <f t="shared" si="6"/>
        <v>0.99999999999999989</v>
      </c>
      <c r="AF72" s="540">
        <f t="shared" si="6"/>
        <v>1</v>
      </c>
    </row>
    <row r="73" spans="1:32" s="139" customFormat="1" x14ac:dyDescent="0.25">
      <c r="A73" s="138">
        <v>200</v>
      </c>
      <c r="B73" s="295">
        <v>72</v>
      </c>
      <c r="C73" s="539">
        <v>0</v>
      </c>
      <c r="D73" s="539">
        <v>0</v>
      </c>
      <c r="E73" s="539">
        <v>0</v>
      </c>
      <c r="F73" s="539">
        <v>0</v>
      </c>
      <c r="G73" s="539">
        <v>0</v>
      </c>
      <c r="H73" s="539">
        <v>0</v>
      </c>
      <c r="I73" s="539">
        <v>0</v>
      </c>
      <c r="J73" s="539">
        <v>0</v>
      </c>
      <c r="K73" s="539">
        <v>0</v>
      </c>
      <c r="L73" s="539">
        <v>0</v>
      </c>
      <c r="M73" s="539">
        <v>0</v>
      </c>
      <c r="N73" s="539">
        <v>0</v>
      </c>
      <c r="O73" s="539">
        <v>0</v>
      </c>
      <c r="P73" s="538">
        <v>0</v>
      </c>
      <c r="Q73" s="538">
        <v>0</v>
      </c>
      <c r="R73" s="537">
        <f t="shared" si="6"/>
        <v>1</v>
      </c>
      <c r="S73" s="537">
        <f t="shared" si="6"/>
        <v>1</v>
      </c>
      <c r="T73" s="537">
        <f t="shared" si="6"/>
        <v>1.0000000000000002</v>
      </c>
      <c r="U73" s="537">
        <f t="shared" si="6"/>
        <v>1</v>
      </c>
      <c r="V73" s="537">
        <f t="shared" si="6"/>
        <v>1</v>
      </c>
      <c r="W73" s="537">
        <f t="shared" si="6"/>
        <v>1.0004568178877085</v>
      </c>
      <c r="X73" s="537">
        <f t="shared" si="6"/>
        <v>1</v>
      </c>
      <c r="Y73" s="537">
        <f t="shared" si="6"/>
        <v>0.99999999999999978</v>
      </c>
      <c r="Z73" s="537">
        <f t="shared" si="6"/>
        <v>1</v>
      </c>
      <c r="AA73" s="537">
        <f t="shared" si="6"/>
        <v>1.0000000000000002</v>
      </c>
      <c r="AB73" s="537">
        <f t="shared" si="6"/>
        <v>1.0000000000000002</v>
      </c>
      <c r="AC73" s="537">
        <f t="shared" si="6"/>
        <v>0.99999999999999989</v>
      </c>
      <c r="AD73" s="537">
        <f t="shared" si="6"/>
        <v>0.99999999999999989</v>
      </c>
      <c r="AE73" s="540">
        <f t="shared" si="6"/>
        <v>0.99999999999999989</v>
      </c>
      <c r="AF73" s="540">
        <f t="shared" si="6"/>
        <v>1</v>
      </c>
    </row>
    <row r="74" spans="1:32" s="139" customFormat="1" x14ac:dyDescent="0.25">
      <c r="A74" s="138">
        <v>200</v>
      </c>
      <c r="B74" s="295">
        <v>73</v>
      </c>
      <c r="C74" s="539">
        <v>0</v>
      </c>
      <c r="D74" s="539">
        <v>0</v>
      </c>
      <c r="E74" s="539">
        <v>0</v>
      </c>
      <c r="F74" s="539">
        <v>0</v>
      </c>
      <c r="G74" s="539">
        <v>0</v>
      </c>
      <c r="H74" s="539">
        <v>0</v>
      </c>
      <c r="I74" s="539">
        <v>0</v>
      </c>
      <c r="J74" s="539">
        <v>0</v>
      </c>
      <c r="K74" s="539">
        <v>0</v>
      </c>
      <c r="L74" s="539">
        <v>0</v>
      </c>
      <c r="M74" s="539">
        <v>0</v>
      </c>
      <c r="N74" s="539">
        <v>0</v>
      </c>
      <c r="O74" s="539">
        <v>0</v>
      </c>
      <c r="P74" s="538">
        <v>0</v>
      </c>
      <c r="Q74" s="538">
        <v>0</v>
      </c>
      <c r="R74" s="537">
        <f t="shared" si="6"/>
        <v>1</v>
      </c>
      <c r="S74" s="537">
        <f t="shared" si="6"/>
        <v>1</v>
      </c>
      <c r="T74" s="537">
        <f t="shared" si="6"/>
        <v>1.0000000000000002</v>
      </c>
      <c r="U74" s="537">
        <f t="shared" si="6"/>
        <v>1</v>
      </c>
      <c r="V74" s="537">
        <f t="shared" si="6"/>
        <v>1</v>
      </c>
      <c r="W74" s="537">
        <f t="shared" si="6"/>
        <v>1.0004568178877085</v>
      </c>
      <c r="X74" s="537">
        <f t="shared" si="6"/>
        <v>1</v>
      </c>
      <c r="Y74" s="537">
        <f t="shared" si="6"/>
        <v>0.99999999999999978</v>
      </c>
      <c r="Z74" s="537">
        <f t="shared" si="6"/>
        <v>1</v>
      </c>
      <c r="AA74" s="537">
        <f t="shared" si="6"/>
        <v>1.0000000000000002</v>
      </c>
      <c r="AB74" s="537">
        <f t="shared" si="6"/>
        <v>1.0000000000000002</v>
      </c>
      <c r="AC74" s="537">
        <f t="shared" si="6"/>
        <v>0.99999999999999989</v>
      </c>
      <c r="AD74" s="537">
        <f t="shared" si="6"/>
        <v>0.99999999999999989</v>
      </c>
      <c r="AE74" s="540">
        <f t="shared" si="6"/>
        <v>0.99999999999999989</v>
      </c>
      <c r="AF74" s="540">
        <f t="shared" si="6"/>
        <v>1</v>
      </c>
    </row>
    <row r="75" spans="1:32" s="139" customFormat="1" x14ac:dyDescent="0.25">
      <c r="A75" s="138">
        <v>200</v>
      </c>
      <c r="B75" s="295">
        <v>74</v>
      </c>
      <c r="C75" s="539">
        <v>0</v>
      </c>
      <c r="D75" s="539">
        <v>0</v>
      </c>
      <c r="E75" s="539">
        <v>0</v>
      </c>
      <c r="F75" s="539">
        <v>0</v>
      </c>
      <c r="G75" s="539">
        <v>0</v>
      </c>
      <c r="H75" s="539">
        <v>0</v>
      </c>
      <c r="I75" s="539">
        <v>0</v>
      </c>
      <c r="J75" s="539">
        <v>0</v>
      </c>
      <c r="K75" s="539">
        <v>0</v>
      </c>
      <c r="L75" s="539">
        <v>0</v>
      </c>
      <c r="M75" s="539">
        <v>0</v>
      </c>
      <c r="N75" s="539">
        <v>0</v>
      </c>
      <c r="O75" s="539">
        <v>0</v>
      </c>
      <c r="P75" s="538">
        <v>0</v>
      </c>
      <c r="Q75" s="538">
        <v>0</v>
      </c>
      <c r="R75" s="537">
        <f t="shared" si="6"/>
        <v>1</v>
      </c>
      <c r="S75" s="537">
        <f t="shared" si="6"/>
        <v>1</v>
      </c>
      <c r="T75" s="537">
        <f t="shared" si="6"/>
        <v>1.0000000000000002</v>
      </c>
      <c r="U75" s="537">
        <f t="shared" si="6"/>
        <v>1</v>
      </c>
      <c r="V75" s="537">
        <f t="shared" si="6"/>
        <v>1</v>
      </c>
      <c r="W75" s="537">
        <f t="shared" si="6"/>
        <v>1.0004568178877085</v>
      </c>
      <c r="X75" s="537">
        <f t="shared" si="6"/>
        <v>1</v>
      </c>
      <c r="Y75" s="537">
        <f t="shared" si="6"/>
        <v>0.99999999999999978</v>
      </c>
      <c r="Z75" s="537">
        <f t="shared" si="6"/>
        <v>1</v>
      </c>
      <c r="AA75" s="537">
        <f t="shared" si="6"/>
        <v>1.0000000000000002</v>
      </c>
      <c r="AB75" s="537">
        <f t="shared" si="6"/>
        <v>1.0000000000000002</v>
      </c>
      <c r="AC75" s="537">
        <f t="shared" si="6"/>
        <v>0.99999999999999989</v>
      </c>
      <c r="AD75" s="537">
        <f t="shared" si="6"/>
        <v>0.99999999999999989</v>
      </c>
      <c r="AE75" s="540">
        <f t="shared" si="6"/>
        <v>0.99999999999999989</v>
      </c>
      <c r="AF75" s="540">
        <f t="shared" si="6"/>
        <v>1</v>
      </c>
    </row>
    <row r="76" spans="1:32" s="139" customFormat="1" x14ac:dyDescent="0.25">
      <c r="A76" s="138">
        <v>200</v>
      </c>
      <c r="B76" s="295">
        <v>75</v>
      </c>
      <c r="C76" s="539">
        <v>0</v>
      </c>
      <c r="D76" s="539">
        <v>0</v>
      </c>
      <c r="E76" s="539">
        <v>0</v>
      </c>
      <c r="F76" s="539">
        <v>0</v>
      </c>
      <c r="G76" s="539">
        <v>0</v>
      </c>
      <c r="H76" s="539">
        <v>0</v>
      </c>
      <c r="I76" s="539">
        <v>0</v>
      </c>
      <c r="J76" s="539">
        <v>0</v>
      </c>
      <c r="K76" s="539">
        <v>0</v>
      </c>
      <c r="L76" s="539">
        <v>0</v>
      </c>
      <c r="M76" s="539">
        <v>0</v>
      </c>
      <c r="N76" s="539">
        <v>0</v>
      </c>
      <c r="O76" s="539">
        <v>0</v>
      </c>
      <c r="P76" s="538">
        <v>0</v>
      </c>
      <c r="Q76" s="538">
        <v>0</v>
      </c>
      <c r="R76" s="537">
        <f t="shared" si="6"/>
        <v>1</v>
      </c>
      <c r="S76" s="537">
        <f t="shared" si="6"/>
        <v>1</v>
      </c>
      <c r="T76" s="537">
        <f t="shared" si="6"/>
        <v>1.0000000000000002</v>
      </c>
      <c r="U76" s="537">
        <f t="shared" si="6"/>
        <v>1</v>
      </c>
      <c r="V76" s="537">
        <f t="shared" si="6"/>
        <v>1</v>
      </c>
      <c r="W76" s="537">
        <f t="shared" si="6"/>
        <v>1.0004568178877085</v>
      </c>
      <c r="X76" s="537">
        <f t="shared" si="6"/>
        <v>1</v>
      </c>
      <c r="Y76" s="537">
        <f t="shared" si="6"/>
        <v>0.99999999999999978</v>
      </c>
      <c r="Z76" s="537">
        <f t="shared" si="6"/>
        <v>1</v>
      </c>
      <c r="AA76" s="537">
        <f t="shared" si="6"/>
        <v>1.0000000000000002</v>
      </c>
      <c r="AB76" s="537">
        <f t="shared" si="6"/>
        <v>1.0000000000000002</v>
      </c>
      <c r="AC76" s="537">
        <f t="shared" si="6"/>
        <v>0.99999999999999989</v>
      </c>
      <c r="AD76" s="537">
        <f t="shared" si="6"/>
        <v>0.99999999999999989</v>
      </c>
      <c r="AE76" s="540">
        <f t="shared" si="6"/>
        <v>0.99999999999999989</v>
      </c>
      <c r="AF76" s="540">
        <f t="shared" si="6"/>
        <v>1</v>
      </c>
    </row>
    <row r="77" spans="1:32" s="139" customFormat="1" x14ac:dyDescent="0.25">
      <c r="A77" s="138">
        <v>200</v>
      </c>
      <c r="B77" s="295">
        <v>76</v>
      </c>
      <c r="C77" s="539">
        <v>0</v>
      </c>
      <c r="D77" s="539">
        <v>0</v>
      </c>
      <c r="E77" s="539">
        <v>0</v>
      </c>
      <c r="F77" s="539">
        <v>0</v>
      </c>
      <c r="G77" s="539">
        <v>0</v>
      </c>
      <c r="H77" s="539">
        <v>0</v>
      </c>
      <c r="I77" s="539">
        <v>0</v>
      </c>
      <c r="J77" s="539">
        <v>0</v>
      </c>
      <c r="K77" s="539">
        <v>0</v>
      </c>
      <c r="L77" s="539">
        <v>0</v>
      </c>
      <c r="M77" s="539">
        <v>0</v>
      </c>
      <c r="N77" s="539">
        <v>0</v>
      </c>
      <c r="O77" s="539">
        <v>0</v>
      </c>
      <c r="P77" s="538">
        <v>0</v>
      </c>
      <c r="Q77" s="538">
        <v>0</v>
      </c>
      <c r="R77" s="537">
        <f t="shared" si="6"/>
        <v>1</v>
      </c>
      <c r="S77" s="537">
        <f t="shared" si="6"/>
        <v>1</v>
      </c>
      <c r="T77" s="537">
        <f t="shared" si="6"/>
        <v>1.0000000000000002</v>
      </c>
      <c r="U77" s="537">
        <f t="shared" si="6"/>
        <v>1</v>
      </c>
      <c r="V77" s="537">
        <f t="shared" si="6"/>
        <v>1</v>
      </c>
      <c r="W77" s="537">
        <f t="shared" si="6"/>
        <v>1.0004568178877085</v>
      </c>
      <c r="X77" s="537">
        <f t="shared" si="6"/>
        <v>1</v>
      </c>
      <c r="Y77" s="537">
        <f t="shared" si="6"/>
        <v>0.99999999999999978</v>
      </c>
      <c r="Z77" s="537">
        <f t="shared" si="6"/>
        <v>1</v>
      </c>
      <c r="AA77" s="537">
        <f t="shared" si="6"/>
        <v>1.0000000000000002</v>
      </c>
      <c r="AB77" s="537">
        <f t="shared" si="6"/>
        <v>1.0000000000000002</v>
      </c>
      <c r="AC77" s="537">
        <f t="shared" si="6"/>
        <v>0.99999999999999989</v>
      </c>
      <c r="AD77" s="537">
        <f t="shared" si="6"/>
        <v>0.99999999999999989</v>
      </c>
      <c r="AE77" s="540">
        <f t="shared" si="6"/>
        <v>0.99999999999999989</v>
      </c>
      <c r="AF77" s="540">
        <f t="shared" si="6"/>
        <v>1</v>
      </c>
    </row>
    <row r="78" spans="1:32" s="139" customFormat="1" x14ac:dyDescent="0.25">
      <c r="A78" s="138">
        <v>200</v>
      </c>
      <c r="B78" s="295">
        <v>77</v>
      </c>
      <c r="C78" s="539">
        <v>0</v>
      </c>
      <c r="D78" s="539">
        <v>0</v>
      </c>
      <c r="E78" s="539">
        <v>0</v>
      </c>
      <c r="F78" s="539">
        <v>0</v>
      </c>
      <c r="G78" s="539">
        <v>0</v>
      </c>
      <c r="H78" s="539">
        <v>0</v>
      </c>
      <c r="I78" s="539">
        <v>0</v>
      </c>
      <c r="J78" s="539">
        <v>0</v>
      </c>
      <c r="K78" s="539">
        <v>0</v>
      </c>
      <c r="L78" s="539">
        <v>0</v>
      </c>
      <c r="M78" s="539">
        <v>0</v>
      </c>
      <c r="N78" s="539">
        <v>0</v>
      </c>
      <c r="O78" s="539">
        <v>0</v>
      </c>
      <c r="P78" s="538">
        <v>0</v>
      </c>
      <c r="Q78" s="538">
        <v>0</v>
      </c>
      <c r="R78" s="537">
        <f t="shared" si="6"/>
        <v>1</v>
      </c>
      <c r="S78" s="537">
        <f t="shared" si="6"/>
        <v>1</v>
      </c>
      <c r="T78" s="537">
        <f t="shared" si="6"/>
        <v>1.0000000000000002</v>
      </c>
      <c r="U78" s="537">
        <f t="shared" si="6"/>
        <v>1</v>
      </c>
      <c r="V78" s="537">
        <f t="shared" si="6"/>
        <v>1</v>
      </c>
      <c r="W78" s="537">
        <f t="shared" si="6"/>
        <v>1.0004568178877085</v>
      </c>
      <c r="X78" s="537">
        <f t="shared" si="6"/>
        <v>1</v>
      </c>
      <c r="Y78" s="537">
        <f t="shared" si="6"/>
        <v>0.99999999999999978</v>
      </c>
      <c r="Z78" s="537">
        <f t="shared" si="6"/>
        <v>1</v>
      </c>
      <c r="AA78" s="537">
        <f t="shared" si="6"/>
        <v>1.0000000000000002</v>
      </c>
      <c r="AB78" s="537">
        <f t="shared" si="6"/>
        <v>1.0000000000000002</v>
      </c>
      <c r="AC78" s="537">
        <f t="shared" si="6"/>
        <v>0.99999999999999989</v>
      </c>
      <c r="AD78" s="537">
        <f t="shared" si="6"/>
        <v>0.99999999999999989</v>
      </c>
      <c r="AE78" s="540">
        <f t="shared" si="6"/>
        <v>0.99999999999999989</v>
      </c>
      <c r="AF78" s="540">
        <f t="shared" si="6"/>
        <v>1</v>
      </c>
    </row>
    <row r="79" spans="1:32" s="139" customFormat="1" x14ac:dyDescent="0.25">
      <c r="A79" s="138">
        <v>200</v>
      </c>
      <c r="B79" s="295">
        <v>78</v>
      </c>
      <c r="C79" s="539">
        <v>0</v>
      </c>
      <c r="D79" s="539">
        <v>0</v>
      </c>
      <c r="E79" s="539">
        <v>0</v>
      </c>
      <c r="F79" s="539">
        <v>0</v>
      </c>
      <c r="G79" s="539">
        <v>0</v>
      </c>
      <c r="H79" s="539">
        <v>0</v>
      </c>
      <c r="I79" s="539">
        <v>0</v>
      </c>
      <c r="J79" s="539">
        <v>0</v>
      </c>
      <c r="K79" s="539">
        <v>0</v>
      </c>
      <c r="L79" s="539">
        <v>0</v>
      </c>
      <c r="M79" s="539">
        <v>0</v>
      </c>
      <c r="N79" s="539">
        <v>0</v>
      </c>
      <c r="O79" s="539">
        <v>0</v>
      </c>
      <c r="P79" s="538">
        <v>0</v>
      </c>
      <c r="Q79" s="538">
        <v>0</v>
      </c>
      <c r="R79" s="537">
        <f t="shared" si="6"/>
        <v>1</v>
      </c>
      <c r="S79" s="537">
        <f t="shared" si="6"/>
        <v>1</v>
      </c>
      <c r="T79" s="537">
        <f t="shared" si="6"/>
        <v>1.0000000000000002</v>
      </c>
      <c r="U79" s="537">
        <f t="shared" si="6"/>
        <v>1</v>
      </c>
      <c r="V79" s="537">
        <f t="shared" si="6"/>
        <v>1</v>
      </c>
      <c r="W79" s="537">
        <f t="shared" si="6"/>
        <v>1.0004568178877085</v>
      </c>
      <c r="X79" s="537">
        <f t="shared" si="6"/>
        <v>1</v>
      </c>
      <c r="Y79" s="537">
        <f t="shared" si="6"/>
        <v>0.99999999999999978</v>
      </c>
      <c r="Z79" s="537">
        <f t="shared" si="6"/>
        <v>1</v>
      </c>
      <c r="AA79" s="537">
        <f t="shared" si="6"/>
        <v>1.0000000000000002</v>
      </c>
      <c r="AB79" s="537">
        <f t="shared" si="6"/>
        <v>1.0000000000000002</v>
      </c>
      <c r="AC79" s="537">
        <f t="shared" si="6"/>
        <v>0.99999999999999989</v>
      </c>
      <c r="AD79" s="537">
        <f t="shared" si="6"/>
        <v>0.99999999999999989</v>
      </c>
      <c r="AE79" s="540">
        <f t="shared" si="6"/>
        <v>0.99999999999999989</v>
      </c>
      <c r="AF79" s="540">
        <f t="shared" si="6"/>
        <v>1</v>
      </c>
    </row>
    <row r="80" spans="1:32" s="139" customFormat="1" x14ac:dyDescent="0.25">
      <c r="A80" s="138">
        <v>200</v>
      </c>
      <c r="B80" s="295">
        <v>79</v>
      </c>
      <c r="C80" s="539">
        <v>0</v>
      </c>
      <c r="D80" s="539">
        <v>0</v>
      </c>
      <c r="E80" s="539">
        <v>0</v>
      </c>
      <c r="F80" s="539">
        <v>0</v>
      </c>
      <c r="G80" s="539">
        <v>0</v>
      </c>
      <c r="H80" s="539">
        <v>0</v>
      </c>
      <c r="I80" s="539">
        <v>0</v>
      </c>
      <c r="J80" s="539">
        <v>0</v>
      </c>
      <c r="K80" s="539">
        <v>0</v>
      </c>
      <c r="L80" s="539">
        <v>0</v>
      </c>
      <c r="M80" s="539">
        <v>0</v>
      </c>
      <c r="N80" s="539">
        <v>0</v>
      </c>
      <c r="O80" s="539">
        <v>0</v>
      </c>
      <c r="P80" s="538">
        <v>0</v>
      </c>
      <c r="Q80" s="538">
        <v>0</v>
      </c>
      <c r="R80" s="537">
        <f t="shared" si="6"/>
        <v>1</v>
      </c>
      <c r="S80" s="537">
        <f t="shared" si="6"/>
        <v>1</v>
      </c>
      <c r="T80" s="537">
        <f t="shared" si="6"/>
        <v>1.0000000000000002</v>
      </c>
      <c r="U80" s="537">
        <f t="shared" si="6"/>
        <v>1</v>
      </c>
      <c r="V80" s="537">
        <f t="shared" si="6"/>
        <v>1</v>
      </c>
      <c r="W80" s="537">
        <f t="shared" si="6"/>
        <v>1.0004568178877085</v>
      </c>
      <c r="X80" s="537">
        <f t="shared" si="6"/>
        <v>1</v>
      </c>
      <c r="Y80" s="537">
        <f t="shared" si="6"/>
        <v>0.99999999999999978</v>
      </c>
      <c r="Z80" s="537">
        <f t="shared" si="6"/>
        <v>1</v>
      </c>
      <c r="AA80" s="537">
        <f t="shared" si="6"/>
        <v>1.0000000000000002</v>
      </c>
      <c r="AB80" s="537">
        <f t="shared" si="6"/>
        <v>1.0000000000000002</v>
      </c>
      <c r="AC80" s="537">
        <f t="shared" si="6"/>
        <v>0.99999999999999989</v>
      </c>
      <c r="AD80" s="537">
        <f t="shared" si="6"/>
        <v>0.99999999999999989</v>
      </c>
      <c r="AE80" s="540">
        <f t="shared" si="6"/>
        <v>0.99999999999999989</v>
      </c>
      <c r="AF80" s="540">
        <f t="shared" si="6"/>
        <v>1</v>
      </c>
    </row>
    <row r="81" spans="1:32" s="139" customFormat="1" x14ac:dyDescent="0.25">
      <c r="A81" s="138">
        <v>200</v>
      </c>
      <c r="B81" s="295">
        <v>80</v>
      </c>
      <c r="C81" s="539">
        <v>0</v>
      </c>
      <c r="D81" s="539">
        <v>0</v>
      </c>
      <c r="E81" s="539">
        <v>0</v>
      </c>
      <c r="F81" s="539">
        <v>0</v>
      </c>
      <c r="G81" s="539">
        <v>0</v>
      </c>
      <c r="H81" s="539">
        <v>0</v>
      </c>
      <c r="I81" s="539">
        <v>0</v>
      </c>
      <c r="J81" s="539">
        <v>0</v>
      </c>
      <c r="K81" s="539">
        <v>0</v>
      </c>
      <c r="L81" s="539">
        <v>0</v>
      </c>
      <c r="M81" s="539">
        <v>0</v>
      </c>
      <c r="N81" s="539">
        <v>0</v>
      </c>
      <c r="O81" s="539">
        <v>0</v>
      </c>
      <c r="P81" s="538">
        <v>0</v>
      </c>
      <c r="Q81" s="538">
        <v>0</v>
      </c>
      <c r="R81" s="537">
        <f t="shared" si="6"/>
        <v>1</v>
      </c>
      <c r="S81" s="537">
        <f t="shared" si="6"/>
        <v>1</v>
      </c>
      <c r="T81" s="537">
        <f t="shared" si="6"/>
        <v>1.0000000000000002</v>
      </c>
      <c r="U81" s="537">
        <f t="shared" si="6"/>
        <v>1</v>
      </c>
      <c r="V81" s="537">
        <f t="shared" si="6"/>
        <v>1</v>
      </c>
      <c r="W81" s="537">
        <f t="shared" si="6"/>
        <v>1.0004568178877085</v>
      </c>
      <c r="X81" s="537">
        <f t="shared" si="6"/>
        <v>1</v>
      </c>
      <c r="Y81" s="537">
        <f t="shared" si="6"/>
        <v>0.99999999999999978</v>
      </c>
      <c r="Z81" s="537">
        <f t="shared" si="6"/>
        <v>1</v>
      </c>
      <c r="AA81" s="537">
        <f t="shared" si="6"/>
        <v>1.0000000000000002</v>
      </c>
      <c r="AB81" s="537">
        <f t="shared" si="6"/>
        <v>1.0000000000000002</v>
      </c>
      <c r="AC81" s="537">
        <f t="shared" si="6"/>
        <v>0.99999999999999989</v>
      </c>
      <c r="AD81" s="537">
        <f t="shared" si="6"/>
        <v>0.99999999999999989</v>
      </c>
      <c r="AE81" s="540">
        <f t="shared" si="6"/>
        <v>0.99999999999999989</v>
      </c>
      <c r="AF81" s="540">
        <f t="shared" si="6"/>
        <v>1</v>
      </c>
    </row>
    <row r="82" spans="1:32" s="139" customFormat="1" x14ac:dyDescent="0.25">
      <c r="A82" s="138">
        <v>200</v>
      </c>
      <c r="B82" s="295">
        <v>81</v>
      </c>
      <c r="C82" s="539">
        <v>0</v>
      </c>
      <c r="D82" s="539">
        <v>0</v>
      </c>
      <c r="E82" s="539">
        <v>0</v>
      </c>
      <c r="F82" s="539">
        <v>0</v>
      </c>
      <c r="G82" s="539">
        <v>0</v>
      </c>
      <c r="H82" s="539">
        <v>0</v>
      </c>
      <c r="I82" s="539">
        <v>0</v>
      </c>
      <c r="J82" s="539">
        <v>0</v>
      </c>
      <c r="K82" s="539">
        <v>0</v>
      </c>
      <c r="L82" s="539">
        <v>0</v>
      </c>
      <c r="M82" s="539">
        <v>0</v>
      </c>
      <c r="N82" s="539">
        <v>0</v>
      </c>
      <c r="O82" s="539">
        <v>0</v>
      </c>
      <c r="P82" s="538">
        <v>0</v>
      </c>
      <c r="Q82" s="538">
        <v>0</v>
      </c>
      <c r="R82" s="537">
        <f t="shared" si="6"/>
        <v>1</v>
      </c>
      <c r="S82" s="537">
        <f t="shared" si="6"/>
        <v>1</v>
      </c>
      <c r="T82" s="537">
        <f t="shared" si="6"/>
        <v>1.0000000000000002</v>
      </c>
      <c r="U82" s="537">
        <f t="shared" si="6"/>
        <v>1</v>
      </c>
      <c r="V82" s="537">
        <f t="shared" si="6"/>
        <v>1</v>
      </c>
      <c r="W82" s="537">
        <f t="shared" si="6"/>
        <v>1.0004568178877085</v>
      </c>
      <c r="X82" s="537">
        <f t="shared" si="6"/>
        <v>1</v>
      </c>
      <c r="Y82" s="537">
        <f t="shared" si="6"/>
        <v>0.99999999999999978</v>
      </c>
      <c r="Z82" s="537">
        <f t="shared" si="6"/>
        <v>1</v>
      </c>
      <c r="AA82" s="537">
        <f t="shared" si="6"/>
        <v>1.0000000000000002</v>
      </c>
      <c r="AB82" s="537">
        <f t="shared" si="6"/>
        <v>1.0000000000000002</v>
      </c>
      <c r="AC82" s="537">
        <f t="shared" si="6"/>
        <v>0.99999999999999989</v>
      </c>
      <c r="AD82" s="537">
        <f t="shared" si="6"/>
        <v>0.99999999999999989</v>
      </c>
      <c r="AE82" s="540">
        <f t="shared" si="6"/>
        <v>0.99999999999999989</v>
      </c>
      <c r="AF82" s="540">
        <f t="shared" si="6"/>
        <v>1</v>
      </c>
    </row>
    <row r="83" spans="1:32" s="139" customFormat="1" x14ac:dyDescent="0.25">
      <c r="A83" s="138">
        <v>200</v>
      </c>
      <c r="B83" s="295">
        <v>82</v>
      </c>
      <c r="C83" s="539">
        <v>0</v>
      </c>
      <c r="D83" s="539">
        <v>0</v>
      </c>
      <c r="E83" s="539">
        <v>0</v>
      </c>
      <c r="F83" s="539">
        <v>0</v>
      </c>
      <c r="G83" s="539">
        <v>0</v>
      </c>
      <c r="H83" s="539">
        <v>0</v>
      </c>
      <c r="I83" s="539">
        <v>0</v>
      </c>
      <c r="J83" s="539">
        <v>0</v>
      </c>
      <c r="K83" s="539">
        <v>0</v>
      </c>
      <c r="L83" s="539">
        <v>0</v>
      </c>
      <c r="M83" s="539">
        <v>0</v>
      </c>
      <c r="N83" s="539">
        <v>0</v>
      </c>
      <c r="O83" s="539">
        <v>0</v>
      </c>
      <c r="P83" s="538">
        <v>0</v>
      </c>
      <c r="Q83" s="538">
        <v>0</v>
      </c>
      <c r="R83" s="537">
        <f t="shared" ref="R83:AF98" si="7">C83+R82</f>
        <v>1</v>
      </c>
      <c r="S83" s="537">
        <f t="shared" si="7"/>
        <v>1</v>
      </c>
      <c r="T83" s="537">
        <f t="shared" si="7"/>
        <v>1.0000000000000002</v>
      </c>
      <c r="U83" s="537">
        <f t="shared" si="7"/>
        <v>1</v>
      </c>
      <c r="V83" s="537">
        <f t="shared" si="7"/>
        <v>1</v>
      </c>
      <c r="W83" s="537">
        <f t="shared" si="7"/>
        <v>1.0004568178877085</v>
      </c>
      <c r="X83" s="537">
        <f t="shared" si="7"/>
        <v>1</v>
      </c>
      <c r="Y83" s="537">
        <f t="shared" si="7"/>
        <v>0.99999999999999978</v>
      </c>
      <c r="Z83" s="537">
        <f t="shared" si="7"/>
        <v>1</v>
      </c>
      <c r="AA83" s="537">
        <f t="shared" si="7"/>
        <v>1.0000000000000002</v>
      </c>
      <c r="AB83" s="537">
        <f t="shared" si="7"/>
        <v>1.0000000000000002</v>
      </c>
      <c r="AC83" s="537">
        <f t="shared" si="7"/>
        <v>0.99999999999999989</v>
      </c>
      <c r="AD83" s="537">
        <f t="shared" si="7"/>
        <v>0.99999999999999989</v>
      </c>
      <c r="AE83" s="540">
        <f t="shared" si="7"/>
        <v>0.99999999999999989</v>
      </c>
      <c r="AF83" s="540">
        <f t="shared" si="7"/>
        <v>1</v>
      </c>
    </row>
    <row r="84" spans="1:32" s="139" customFormat="1" x14ac:dyDescent="0.25">
      <c r="A84" s="138">
        <v>200</v>
      </c>
      <c r="B84" s="295">
        <v>83</v>
      </c>
      <c r="C84" s="539">
        <v>0</v>
      </c>
      <c r="D84" s="539">
        <v>0</v>
      </c>
      <c r="E84" s="539">
        <v>0</v>
      </c>
      <c r="F84" s="539">
        <v>0</v>
      </c>
      <c r="G84" s="539">
        <v>0</v>
      </c>
      <c r="H84" s="539">
        <v>0</v>
      </c>
      <c r="I84" s="539">
        <v>0</v>
      </c>
      <c r="J84" s="539">
        <v>0</v>
      </c>
      <c r="K84" s="539">
        <v>0</v>
      </c>
      <c r="L84" s="539">
        <v>0</v>
      </c>
      <c r="M84" s="539">
        <v>0</v>
      </c>
      <c r="N84" s="539">
        <v>0</v>
      </c>
      <c r="O84" s="539">
        <v>0</v>
      </c>
      <c r="P84" s="538">
        <v>0</v>
      </c>
      <c r="Q84" s="538">
        <v>0</v>
      </c>
      <c r="R84" s="537">
        <f t="shared" si="7"/>
        <v>1</v>
      </c>
      <c r="S84" s="537">
        <f t="shared" si="7"/>
        <v>1</v>
      </c>
      <c r="T84" s="537">
        <f t="shared" si="7"/>
        <v>1.0000000000000002</v>
      </c>
      <c r="U84" s="537">
        <f t="shared" si="7"/>
        <v>1</v>
      </c>
      <c r="V84" s="537">
        <f t="shared" si="7"/>
        <v>1</v>
      </c>
      <c r="W84" s="537">
        <f t="shared" si="7"/>
        <v>1.0004568178877085</v>
      </c>
      <c r="X84" s="537">
        <f t="shared" si="7"/>
        <v>1</v>
      </c>
      <c r="Y84" s="537">
        <f t="shared" si="7"/>
        <v>0.99999999999999978</v>
      </c>
      <c r="Z84" s="537">
        <f t="shared" si="7"/>
        <v>1</v>
      </c>
      <c r="AA84" s="537">
        <f t="shared" si="7"/>
        <v>1.0000000000000002</v>
      </c>
      <c r="AB84" s="537">
        <f t="shared" si="7"/>
        <v>1.0000000000000002</v>
      </c>
      <c r="AC84" s="537">
        <f t="shared" si="7"/>
        <v>0.99999999999999989</v>
      </c>
      <c r="AD84" s="537">
        <f t="shared" si="7"/>
        <v>0.99999999999999989</v>
      </c>
      <c r="AE84" s="540">
        <f t="shared" si="7"/>
        <v>0.99999999999999989</v>
      </c>
      <c r="AF84" s="540">
        <f t="shared" si="7"/>
        <v>1</v>
      </c>
    </row>
    <row r="85" spans="1:32" s="139" customFormat="1" x14ac:dyDescent="0.25">
      <c r="A85" s="138">
        <v>200</v>
      </c>
      <c r="B85" s="295">
        <v>84</v>
      </c>
      <c r="C85" s="539">
        <v>0</v>
      </c>
      <c r="D85" s="539">
        <v>0</v>
      </c>
      <c r="E85" s="539">
        <v>0</v>
      </c>
      <c r="F85" s="539">
        <v>0</v>
      </c>
      <c r="G85" s="539">
        <v>0</v>
      </c>
      <c r="H85" s="539">
        <v>0</v>
      </c>
      <c r="I85" s="539">
        <v>0</v>
      </c>
      <c r="J85" s="539">
        <v>0</v>
      </c>
      <c r="K85" s="539">
        <v>0</v>
      </c>
      <c r="L85" s="539">
        <v>0</v>
      </c>
      <c r="M85" s="539">
        <v>0</v>
      </c>
      <c r="N85" s="539">
        <v>0</v>
      </c>
      <c r="O85" s="539">
        <v>0</v>
      </c>
      <c r="P85" s="538">
        <v>0</v>
      </c>
      <c r="Q85" s="538">
        <v>0</v>
      </c>
      <c r="R85" s="537">
        <f t="shared" si="7"/>
        <v>1</v>
      </c>
      <c r="S85" s="537">
        <f t="shared" si="7"/>
        <v>1</v>
      </c>
      <c r="T85" s="537">
        <f t="shared" si="7"/>
        <v>1.0000000000000002</v>
      </c>
      <c r="U85" s="537">
        <f t="shared" si="7"/>
        <v>1</v>
      </c>
      <c r="V85" s="537">
        <f t="shared" si="7"/>
        <v>1</v>
      </c>
      <c r="W85" s="537">
        <f t="shared" si="7"/>
        <v>1.0004568178877085</v>
      </c>
      <c r="X85" s="537">
        <f t="shared" si="7"/>
        <v>1</v>
      </c>
      <c r="Y85" s="537">
        <f t="shared" si="7"/>
        <v>0.99999999999999978</v>
      </c>
      <c r="Z85" s="537">
        <f t="shared" si="7"/>
        <v>1</v>
      </c>
      <c r="AA85" s="537">
        <f t="shared" si="7"/>
        <v>1.0000000000000002</v>
      </c>
      <c r="AB85" s="537">
        <f t="shared" si="7"/>
        <v>1.0000000000000002</v>
      </c>
      <c r="AC85" s="537">
        <f t="shared" si="7"/>
        <v>0.99999999999999989</v>
      </c>
      <c r="AD85" s="537">
        <f t="shared" si="7"/>
        <v>0.99999999999999989</v>
      </c>
      <c r="AE85" s="540">
        <f t="shared" si="7"/>
        <v>0.99999999999999989</v>
      </c>
      <c r="AF85" s="540">
        <f t="shared" si="7"/>
        <v>1</v>
      </c>
    </row>
    <row r="86" spans="1:32" s="139" customFormat="1" x14ac:dyDescent="0.25">
      <c r="A86" s="138">
        <v>200</v>
      </c>
      <c r="B86" s="295">
        <v>85</v>
      </c>
      <c r="C86" s="539">
        <v>0</v>
      </c>
      <c r="D86" s="539">
        <v>0</v>
      </c>
      <c r="E86" s="539">
        <v>0</v>
      </c>
      <c r="F86" s="539">
        <v>0</v>
      </c>
      <c r="G86" s="539">
        <v>0</v>
      </c>
      <c r="H86" s="539">
        <v>0</v>
      </c>
      <c r="I86" s="539">
        <v>0</v>
      </c>
      <c r="J86" s="539">
        <v>0</v>
      </c>
      <c r="K86" s="539">
        <v>0</v>
      </c>
      <c r="L86" s="539">
        <v>0</v>
      </c>
      <c r="M86" s="539">
        <v>0</v>
      </c>
      <c r="N86" s="539">
        <v>0</v>
      </c>
      <c r="O86" s="539">
        <v>0</v>
      </c>
      <c r="P86" s="538">
        <v>0</v>
      </c>
      <c r="Q86" s="538">
        <v>0</v>
      </c>
      <c r="R86" s="537">
        <f t="shared" si="7"/>
        <v>1</v>
      </c>
      <c r="S86" s="537">
        <f t="shared" si="7"/>
        <v>1</v>
      </c>
      <c r="T86" s="537">
        <f t="shared" si="7"/>
        <v>1.0000000000000002</v>
      </c>
      <c r="U86" s="537">
        <f t="shared" si="7"/>
        <v>1</v>
      </c>
      <c r="V86" s="537">
        <f t="shared" si="7"/>
        <v>1</v>
      </c>
      <c r="W86" s="537">
        <f t="shared" si="7"/>
        <v>1.0004568178877085</v>
      </c>
      <c r="X86" s="537">
        <f t="shared" si="7"/>
        <v>1</v>
      </c>
      <c r="Y86" s="537">
        <f t="shared" si="7"/>
        <v>0.99999999999999978</v>
      </c>
      <c r="Z86" s="537">
        <f t="shared" si="7"/>
        <v>1</v>
      </c>
      <c r="AA86" s="537">
        <f t="shared" si="7"/>
        <v>1.0000000000000002</v>
      </c>
      <c r="AB86" s="537">
        <f t="shared" si="7"/>
        <v>1.0000000000000002</v>
      </c>
      <c r="AC86" s="537">
        <f t="shared" si="7"/>
        <v>0.99999999999999989</v>
      </c>
      <c r="AD86" s="537">
        <f t="shared" si="7"/>
        <v>0.99999999999999989</v>
      </c>
      <c r="AE86" s="540">
        <f t="shared" si="7"/>
        <v>0.99999999999999989</v>
      </c>
      <c r="AF86" s="540">
        <f t="shared" si="7"/>
        <v>1</v>
      </c>
    </row>
    <row r="87" spans="1:32" s="139" customFormat="1" x14ac:dyDescent="0.25">
      <c r="A87" s="138">
        <v>200</v>
      </c>
      <c r="B87" s="295">
        <v>86</v>
      </c>
      <c r="C87" s="539">
        <v>0</v>
      </c>
      <c r="D87" s="539">
        <v>0</v>
      </c>
      <c r="E87" s="539">
        <v>0</v>
      </c>
      <c r="F87" s="539">
        <v>0</v>
      </c>
      <c r="G87" s="539">
        <v>0</v>
      </c>
      <c r="H87" s="539">
        <v>0</v>
      </c>
      <c r="I87" s="539">
        <v>0</v>
      </c>
      <c r="J87" s="539">
        <v>0</v>
      </c>
      <c r="K87" s="539">
        <v>0</v>
      </c>
      <c r="L87" s="539">
        <v>0</v>
      </c>
      <c r="M87" s="539">
        <v>0</v>
      </c>
      <c r="N87" s="539">
        <v>0</v>
      </c>
      <c r="O87" s="539">
        <v>0</v>
      </c>
      <c r="P87" s="538">
        <v>0</v>
      </c>
      <c r="Q87" s="538">
        <v>0</v>
      </c>
      <c r="R87" s="537">
        <f t="shared" si="7"/>
        <v>1</v>
      </c>
      <c r="S87" s="537">
        <f t="shared" si="7"/>
        <v>1</v>
      </c>
      <c r="T87" s="537">
        <f t="shared" si="7"/>
        <v>1.0000000000000002</v>
      </c>
      <c r="U87" s="537">
        <f t="shared" si="7"/>
        <v>1</v>
      </c>
      <c r="V87" s="537">
        <f t="shared" si="7"/>
        <v>1</v>
      </c>
      <c r="W87" s="537">
        <f t="shared" si="7"/>
        <v>1.0004568178877085</v>
      </c>
      <c r="X87" s="537">
        <f t="shared" si="7"/>
        <v>1</v>
      </c>
      <c r="Y87" s="537">
        <f t="shared" si="7"/>
        <v>0.99999999999999978</v>
      </c>
      <c r="Z87" s="537">
        <f t="shared" si="7"/>
        <v>1</v>
      </c>
      <c r="AA87" s="537">
        <f t="shared" si="7"/>
        <v>1.0000000000000002</v>
      </c>
      <c r="AB87" s="537">
        <f t="shared" si="7"/>
        <v>1.0000000000000002</v>
      </c>
      <c r="AC87" s="537">
        <f t="shared" si="7"/>
        <v>0.99999999999999989</v>
      </c>
      <c r="AD87" s="537">
        <f t="shared" si="7"/>
        <v>0.99999999999999989</v>
      </c>
      <c r="AE87" s="540">
        <f t="shared" si="7"/>
        <v>0.99999999999999989</v>
      </c>
      <c r="AF87" s="540">
        <f t="shared" si="7"/>
        <v>1</v>
      </c>
    </row>
    <row r="88" spans="1:32" s="139" customFormat="1" x14ac:dyDescent="0.25">
      <c r="A88" s="138">
        <v>200</v>
      </c>
      <c r="B88" s="295">
        <v>87</v>
      </c>
      <c r="C88" s="539">
        <v>0</v>
      </c>
      <c r="D88" s="539">
        <v>0</v>
      </c>
      <c r="E88" s="539">
        <v>0</v>
      </c>
      <c r="F88" s="539">
        <v>0</v>
      </c>
      <c r="G88" s="539">
        <v>0</v>
      </c>
      <c r="H88" s="539">
        <v>0</v>
      </c>
      <c r="I88" s="539">
        <v>0</v>
      </c>
      <c r="J88" s="539">
        <v>0</v>
      </c>
      <c r="K88" s="539">
        <v>0</v>
      </c>
      <c r="L88" s="539">
        <v>0</v>
      </c>
      <c r="M88" s="539">
        <v>0</v>
      </c>
      <c r="N88" s="539">
        <v>0</v>
      </c>
      <c r="O88" s="539">
        <v>0</v>
      </c>
      <c r="P88" s="538">
        <v>0</v>
      </c>
      <c r="Q88" s="538">
        <v>0</v>
      </c>
      <c r="R88" s="537">
        <f t="shared" si="7"/>
        <v>1</v>
      </c>
      <c r="S88" s="537">
        <f t="shared" si="7"/>
        <v>1</v>
      </c>
      <c r="T88" s="537">
        <f t="shared" si="7"/>
        <v>1.0000000000000002</v>
      </c>
      <c r="U88" s="537">
        <f t="shared" si="7"/>
        <v>1</v>
      </c>
      <c r="V88" s="537">
        <f t="shared" si="7"/>
        <v>1</v>
      </c>
      <c r="W88" s="537">
        <f t="shared" si="7"/>
        <v>1.0004568178877085</v>
      </c>
      <c r="X88" s="537">
        <f t="shared" si="7"/>
        <v>1</v>
      </c>
      <c r="Y88" s="537">
        <f t="shared" si="7"/>
        <v>0.99999999999999978</v>
      </c>
      <c r="Z88" s="537">
        <f t="shared" si="7"/>
        <v>1</v>
      </c>
      <c r="AA88" s="537">
        <f t="shared" si="7"/>
        <v>1.0000000000000002</v>
      </c>
      <c r="AB88" s="537">
        <f t="shared" si="7"/>
        <v>1.0000000000000002</v>
      </c>
      <c r="AC88" s="537">
        <f t="shared" si="7"/>
        <v>0.99999999999999989</v>
      </c>
      <c r="AD88" s="537">
        <f t="shared" si="7"/>
        <v>0.99999999999999989</v>
      </c>
      <c r="AE88" s="540">
        <f t="shared" si="7"/>
        <v>0.99999999999999989</v>
      </c>
      <c r="AF88" s="540">
        <f t="shared" si="7"/>
        <v>1</v>
      </c>
    </row>
    <row r="89" spans="1:32" s="139" customFormat="1" x14ac:dyDescent="0.25">
      <c r="A89" s="138">
        <v>200</v>
      </c>
      <c r="B89" s="295">
        <v>88</v>
      </c>
      <c r="C89" s="539">
        <v>0</v>
      </c>
      <c r="D89" s="539">
        <v>0</v>
      </c>
      <c r="E89" s="539">
        <v>0</v>
      </c>
      <c r="F89" s="539">
        <v>0</v>
      </c>
      <c r="G89" s="539">
        <v>0</v>
      </c>
      <c r="H89" s="539">
        <v>0</v>
      </c>
      <c r="I89" s="539">
        <v>0</v>
      </c>
      <c r="J89" s="539">
        <v>0</v>
      </c>
      <c r="K89" s="539">
        <v>0</v>
      </c>
      <c r="L89" s="539">
        <v>0</v>
      </c>
      <c r="M89" s="539">
        <v>0</v>
      </c>
      <c r="N89" s="539">
        <v>0</v>
      </c>
      <c r="O89" s="539">
        <v>0</v>
      </c>
      <c r="P89" s="538">
        <v>0</v>
      </c>
      <c r="Q89" s="538">
        <v>0</v>
      </c>
      <c r="R89" s="537">
        <f t="shared" si="7"/>
        <v>1</v>
      </c>
      <c r="S89" s="537">
        <f t="shared" si="7"/>
        <v>1</v>
      </c>
      <c r="T89" s="537">
        <f t="shared" si="7"/>
        <v>1.0000000000000002</v>
      </c>
      <c r="U89" s="537">
        <f t="shared" si="7"/>
        <v>1</v>
      </c>
      <c r="V89" s="537">
        <f t="shared" si="7"/>
        <v>1</v>
      </c>
      <c r="W89" s="537">
        <f t="shared" si="7"/>
        <v>1.0004568178877085</v>
      </c>
      <c r="X89" s="537">
        <f t="shared" si="7"/>
        <v>1</v>
      </c>
      <c r="Y89" s="537">
        <f t="shared" si="7"/>
        <v>0.99999999999999978</v>
      </c>
      <c r="Z89" s="537">
        <f t="shared" si="7"/>
        <v>1</v>
      </c>
      <c r="AA89" s="537">
        <f t="shared" si="7"/>
        <v>1.0000000000000002</v>
      </c>
      <c r="AB89" s="537">
        <f t="shared" si="7"/>
        <v>1.0000000000000002</v>
      </c>
      <c r="AC89" s="537">
        <f t="shared" si="7"/>
        <v>0.99999999999999989</v>
      </c>
      <c r="AD89" s="537">
        <f t="shared" si="7"/>
        <v>0.99999999999999989</v>
      </c>
      <c r="AE89" s="540">
        <f t="shared" si="7"/>
        <v>0.99999999999999989</v>
      </c>
      <c r="AF89" s="540">
        <f t="shared" si="7"/>
        <v>1</v>
      </c>
    </row>
    <row r="90" spans="1:32" s="139" customFormat="1" x14ac:dyDescent="0.25">
      <c r="A90" s="138">
        <v>200</v>
      </c>
      <c r="B90" s="295">
        <v>89</v>
      </c>
      <c r="C90" s="539">
        <v>0</v>
      </c>
      <c r="D90" s="539">
        <v>0</v>
      </c>
      <c r="E90" s="539">
        <v>0</v>
      </c>
      <c r="F90" s="539">
        <v>0</v>
      </c>
      <c r="G90" s="539">
        <v>0</v>
      </c>
      <c r="H90" s="539">
        <v>0</v>
      </c>
      <c r="I90" s="539">
        <v>0</v>
      </c>
      <c r="J90" s="539">
        <v>0</v>
      </c>
      <c r="K90" s="539">
        <v>0</v>
      </c>
      <c r="L90" s="539">
        <v>0</v>
      </c>
      <c r="M90" s="539">
        <v>0</v>
      </c>
      <c r="N90" s="539">
        <v>0</v>
      </c>
      <c r="O90" s="539">
        <v>0</v>
      </c>
      <c r="P90" s="538">
        <v>0</v>
      </c>
      <c r="Q90" s="538">
        <v>0</v>
      </c>
      <c r="R90" s="537">
        <f t="shared" si="7"/>
        <v>1</v>
      </c>
      <c r="S90" s="537">
        <f t="shared" si="7"/>
        <v>1</v>
      </c>
      <c r="T90" s="537">
        <f t="shared" si="7"/>
        <v>1.0000000000000002</v>
      </c>
      <c r="U90" s="537">
        <f t="shared" si="7"/>
        <v>1</v>
      </c>
      <c r="V90" s="537">
        <f t="shared" si="7"/>
        <v>1</v>
      </c>
      <c r="W90" s="537">
        <f t="shared" si="7"/>
        <v>1.0004568178877085</v>
      </c>
      <c r="X90" s="537">
        <f t="shared" si="7"/>
        <v>1</v>
      </c>
      <c r="Y90" s="537">
        <f t="shared" si="7"/>
        <v>0.99999999999999978</v>
      </c>
      <c r="Z90" s="537">
        <f t="shared" si="7"/>
        <v>1</v>
      </c>
      <c r="AA90" s="537">
        <f t="shared" si="7"/>
        <v>1.0000000000000002</v>
      </c>
      <c r="AB90" s="537">
        <f t="shared" si="7"/>
        <v>1.0000000000000002</v>
      </c>
      <c r="AC90" s="537">
        <f t="shared" si="7"/>
        <v>0.99999999999999989</v>
      </c>
      <c r="AD90" s="537">
        <f t="shared" si="7"/>
        <v>0.99999999999999989</v>
      </c>
      <c r="AE90" s="540">
        <f t="shared" si="7"/>
        <v>0.99999999999999989</v>
      </c>
      <c r="AF90" s="540">
        <f t="shared" si="7"/>
        <v>1</v>
      </c>
    </row>
    <row r="91" spans="1:32" s="139" customFormat="1" x14ac:dyDescent="0.25">
      <c r="A91" s="138">
        <v>200</v>
      </c>
      <c r="B91" s="295">
        <v>90</v>
      </c>
      <c r="C91" s="539">
        <v>0</v>
      </c>
      <c r="D91" s="539">
        <v>0</v>
      </c>
      <c r="E91" s="539">
        <v>0</v>
      </c>
      <c r="F91" s="539">
        <v>0</v>
      </c>
      <c r="G91" s="539">
        <v>0</v>
      </c>
      <c r="H91" s="539">
        <v>0</v>
      </c>
      <c r="I91" s="539">
        <v>0</v>
      </c>
      <c r="J91" s="539">
        <v>0</v>
      </c>
      <c r="K91" s="539">
        <v>0</v>
      </c>
      <c r="L91" s="539">
        <v>0</v>
      </c>
      <c r="M91" s="539">
        <v>0</v>
      </c>
      <c r="N91" s="539">
        <v>0</v>
      </c>
      <c r="O91" s="539">
        <v>0</v>
      </c>
      <c r="P91" s="538">
        <v>0</v>
      </c>
      <c r="Q91" s="538">
        <v>0</v>
      </c>
      <c r="R91" s="537">
        <f t="shared" si="7"/>
        <v>1</v>
      </c>
      <c r="S91" s="537">
        <f t="shared" si="7"/>
        <v>1</v>
      </c>
      <c r="T91" s="537">
        <f t="shared" si="7"/>
        <v>1.0000000000000002</v>
      </c>
      <c r="U91" s="537">
        <f t="shared" si="7"/>
        <v>1</v>
      </c>
      <c r="V91" s="537">
        <f t="shared" si="7"/>
        <v>1</v>
      </c>
      <c r="W91" s="537">
        <f t="shared" si="7"/>
        <v>1.0004568178877085</v>
      </c>
      <c r="X91" s="537">
        <f t="shared" si="7"/>
        <v>1</v>
      </c>
      <c r="Y91" s="537">
        <f t="shared" si="7"/>
        <v>0.99999999999999978</v>
      </c>
      <c r="Z91" s="537">
        <f t="shared" si="7"/>
        <v>1</v>
      </c>
      <c r="AA91" s="537">
        <f t="shared" si="7"/>
        <v>1.0000000000000002</v>
      </c>
      <c r="AB91" s="537">
        <f t="shared" si="7"/>
        <v>1.0000000000000002</v>
      </c>
      <c r="AC91" s="537">
        <f t="shared" si="7"/>
        <v>0.99999999999999989</v>
      </c>
      <c r="AD91" s="537">
        <f t="shared" si="7"/>
        <v>0.99999999999999989</v>
      </c>
      <c r="AE91" s="540">
        <f t="shared" si="7"/>
        <v>0.99999999999999989</v>
      </c>
      <c r="AF91" s="540">
        <f t="shared" si="7"/>
        <v>1</v>
      </c>
    </row>
    <row r="92" spans="1:32" s="139" customFormat="1" x14ac:dyDescent="0.25">
      <c r="A92" s="138">
        <v>200</v>
      </c>
      <c r="B92" s="295">
        <v>91</v>
      </c>
      <c r="C92" s="539">
        <v>0</v>
      </c>
      <c r="D92" s="539">
        <v>0</v>
      </c>
      <c r="E92" s="539">
        <v>0</v>
      </c>
      <c r="F92" s="539">
        <v>0</v>
      </c>
      <c r="G92" s="539">
        <v>0</v>
      </c>
      <c r="H92" s="539">
        <v>0</v>
      </c>
      <c r="I92" s="539">
        <v>0</v>
      </c>
      <c r="J92" s="539">
        <v>0</v>
      </c>
      <c r="K92" s="539">
        <v>0</v>
      </c>
      <c r="L92" s="539">
        <v>0</v>
      </c>
      <c r="M92" s="539">
        <v>0</v>
      </c>
      <c r="N92" s="539">
        <v>0</v>
      </c>
      <c r="O92" s="539">
        <v>0</v>
      </c>
      <c r="P92" s="538">
        <v>0</v>
      </c>
      <c r="Q92" s="538">
        <v>0</v>
      </c>
      <c r="R92" s="537">
        <f t="shared" si="7"/>
        <v>1</v>
      </c>
      <c r="S92" s="537">
        <f t="shared" si="7"/>
        <v>1</v>
      </c>
      <c r="T92" s="537">
        <f t="shared" si="7"/>
        <v>1.0000000000000002</v>
      </c>
      <c r="U92" s="537">
        <f t="shared" si="7"/>
        <v>1</v>
      </c>
      <c r="V92" s="537">
        <f t="shared" si="7"/>
        <v>1</v>
      </c>
      <c r="W92" s="537">
        <f t="shared" si="7"/>
        <v>1.0004568178877085</v>
      </c>
      <c r="X92" s="537">
        <f t="shared" si="7"/>
        <v>1</v>
      </c>
      <c r="Y92" s="537">
        <f t="shared" si="7"/>
        <v>0.99999999999999978</v>
      </c>
      <c r="Z92" s="537">
        <f t="shared" si="7"/>
        <v>1</v>
      </c>
      <c r="AA92" s="537">
        <f t="shared" si="7"/>
        <v>1.0000000000000002</v>
      </c>
      <c r="AB92" s="537">
        <f t="shared" si="7"/>
        <v>1.0000000000000002</v>
      </c>
      <c r="AC92" s="537">
        <f t="shared" si="7"/>
        <v>0.99999999999999989</v>
      </c>
      <c r="AD92" s="537">
        <f t="shared" si="7"/>
        <v>0.99999999999999989</v>
      </c>
      <c r="AE92" s="540">
        <f t="shared" si="7"/>
        <v>0.99999999999999989</v>
      </c>
      <c r="AF92" s="540">
        <f t="shared" si="7"/>
        <v>1</v>
      </c>
    </row>
    <row r="93" spans="1:32" s="139" customFormat="1" x14ac:dyDescent="0.25">
      <c r="A93" s="138">
        <v>200</v>
      </c>
      <c r="B93" s="295">
        <v>92</v>
      </c>
      <c r="C93" s="539">
        <v>0</v>
      </c>
      <c r="D93" s="539">
        <v>0</v>
      </c>
      <c r="E93" s="539">
        <v>0</v>
      </c>
      <c r="F93" s="539">
        <v>0</v>
      </c>
      <c r="G93" s="539">
        <v>0</v>
      </c>
      <c r="H93" s="539">
        <v>0</v>
      </c>
      <c r="I93" s="539">
        <v>0</v>
      </c>
      <c r="J93" s="539">
        <v>0</v>
      </c>
      <c r="K93" s="539">
        <v>0</v>
      </c>
      <c r="L93" s="539">
        <v>0</v>
      </c>
      <c r="M93" s="539">
        <v>0</v>
      </c>
      <c r="N93" s="539">
        <v>0</v>
      </c>
      <c r="O93" s="539">
        <v>0</v>
      </c>
      <c r="P93" s="538">
        <v>0</v>
      </c>
      <c r="Q93" s="538">
        <v>0</v>
      </c>
      <c r="R93" s="537">
        <f t="shared" si="7"/>
        <v>1</v>
      </c>
      <c r="S93" s="537">
        <f t="shared" si="7"/>
        <v>1</v>
      </c>
      <c r="T93" s="537">
        <f t="shared" si="7"/>
        <v>1.0000000000000002</v>
      </c>
      <c r="U93" s="537">
        <f t="shared" si="7"/>
        <v>1</v>
      </c>
      <c r="V93" s="537">
        <f t="shared" si="7"/>
        <v>1</v>
      </c>
      <c r="W93" s="537">
        <f t="shared" si="7"/>
        <v>1.0004568178877085</v>
      </c>
      <c r="X93" s="537">
        <f t="shared" si="7"/>
        <v>1</v>
      </c>
      <c r="Y93" s="537">
        <f t="shared" si="7"/>
        <v>0.99999999999999978</v>
      </c>
      <c r="Z93" s="537">
        <f t="shared" si="7"/>
        <v>1</v>
      </c>
      <c r="AA93" s="537">
        <f t="shared" si="7"/>
        <v>1.0000000000000002</v>
      </c>
      <c r="AB93" s="537">
        <f t="shared" si="7"/>
        <v>1.0000000000000002</v>
      </c>
      <c r="AC93" s="537">
        <f t="shared" si="7"/>
        <v>0.99999999999999989</v>
      </c>
      <c r="AD93" s="537">
        <f t="shared" si="7"/>
        <v>0.99999999999999989</v>
      </c>
      <c r="AE93" s="540">
        <f t="shared" si="7"/>
        <v>0.99999999999999989</v>
      </c>
      <c r="AF93" s="540">
        <f t="shared" si="7"/>
        <v>1</v>
      </c>
    </row>
    <row r="94" spans="1:32" s="139" customFormat="1" x14ac:dyDescent="0.25">
      <c r="A94" s="138">
        <v>200</v>
      </c>
      <c r="B94" s="295">
        <v>93</v>
      </c>
      <c r="C94" s="539">
        <v>0</v>
      </c>
      <c r="D94" s="539">
        <v>0</v>
      </c>
      <c r="E94" s="539">
        <v>0</v>
      </c>
      <c r="F94" s="539">
        <v>0</v>
      </c>
      <c r="G94" s="539">
        <v>0</v>
      </c>
      <c r="H94" s="539">
        <v>0</v>
      </c>
      <c r="I94" s="539">
        <v>0</v>
      </c>
      <c r="J94" s="539">
        <v>0</v>
      </c>
      <c r="K94" s="539">
        <v>0</v>
      </c>
      <c r="L94" s="539">
        <v>0</v>
      </c>
      <c r="M94" s="539">
        <v>0</v>
      </c>
      <c r="N94" s="539">
        <v>0</v>
      </c>
      <c r="O94" s="539">
        <v>0</v>
      </c>
      <c r="P94" s="538">
        <v>0</v>
      </c>
      <c r="Q94" s="538">
        <v>0</v>
      </c>
      <c r="R94" s="537">
        <f t="shared" si="7"/>
        <v>1</v>
      </c>
      <c r="S94" s="537">
        <f t="shared" si="7"/>
        <v>1</v>
      </c>
      <c r="T94" s="537">
        <f t="shared" si="7"/>
        <v>1.0000000000000002</v>
      </c>
      <c r="U94" s="537">
        <f t="shared" si="7"/>
        <v>1</v>
      </c>
      <c r="V94" s="537">
        <f t="shared" si="7"/>
        <v>1</v>
      </c>
      <c r="W94" s="537">
        <f t="shared" si="7"/>
        <v>1.0004568178877085</v>
      </c>
      <c r="X94" s="537">
        <f t="shared" si="7"/>
        <v>1</v>
      </c>
      <c r="Y94" s="537">
        <f t="shared" si="7"/>
        <v>0.99999999999999978</v>
      </c>
      <c r="Z94" s="537">
        <f t="shared" si="7"/>
        <v>1</v>
      </c>
      <c r="AA94" s="537">
        <f t="shared" si="7"/>
        <v>1.0000000000000002</v>
      </c>
      <c r="AB94" s="537">
        <f t="shared" si="7"/>
        <v>1.0000000000000002</v>
      </c>
      <c r="AC94" s="537">
        <f t="shared" si="7"/>
        <v>0.99999999999999989</v>
      </c>
      <c r="AD94" s="537">
        <f t="shared" si="7"/>
        <v>0.99999999999999989</v>
      </c>
      <c r="AE94" s="540">
        <f t="shared" si="7"/>
        <v>0.99999999999999989</v>
      </c>
      <c r="AF94" s="540">
        <f t="shared" si="7"/>
        <v>1</v>
      </c>
    </row>
    <row r="95" spans="1:32" s="139" customFormat="1" x14ac:dyDescent="0.25">
      <c r="A95" s="138">
        <v>200</v>
      </c>
      <c r="B95" s="295">
        <v>94</v>
      </c>
      <c r="C95" s="539">
        <v>0</v>
      </c>
      <c r="D95" s="539">
        <v>0</v>
      </c>
      <c r="E95" s="539">
        <v>0</v>
      </c>
      <c r="F95" s="539">
        <v>0</v>
      </c>
      <c r="G95" s="539">
        <v>0</v>
      </c>
      <c r="H95" s="539">
        <v>0</v>
      </c>
      <c r="I95" s="539">
        <v>0</v>
      </c>
      <c r="J95" s="539">
        <v>0</v>
      </c>
      <c r="K95" s="539">
        <v>0</v>
      </c>
      <c r="L95" s="539">
        <v>0</v>
      </c>
      <c r="M95" s="539">
        <v>0</v>
      </c>
      <c r="N95" s="539">
        <v>0</v>
      </c>
      <c r="O95" s="539">
        <v>0</v>
      </c>
      <c r="P95" s="538">
        <v>0</v>
      </c>
      <c r="Q95" s="538">
        <v>0</v>
      </c>
      <c r="R95" s="537">
        <f t="shared" si="7"/>
        <v>1</v>
      </c>
      <c r="S95" s="537">
        <f t="shared" si="7"/>
        <v>1</v>
      </c>
      <c r="T95" s="537">
        <f t="shared" si="7"/>
        <v>1.0000000000000002</v>
      </c>
      <c r="U95" s="537">
        <f t="shared" si="7"/>
        <v>1</v>
      </c>
      <c r="V95" s="537">
        <f t="shared" si="7"/>
        <v>1</v>
      </c>
      <c r="W95" s="537">
        <f t="shared" si="7"/>
        <v>1.0004568178877085</v>
      </c>
      <c r="X95" s="537">
        <f t="shared" si="7"/>
        <v>1</v>
      </c>
      <c r="Y95" s="537">
        <f t="shared" si="7"/>
        <v>0.99999999999999978</v>
      </c>
      <c r="Z95" s="537">
        <f t="shared" si="7"/>
        <v>1</v>
      </c>
      <c r="AA95" s="537">
        <f t="shared" si="7"/>
        <v>1.0000000000000002</v>
      </c>
      <c r="AB95" s="537">
        <f t="shared" si="7"/>
        <v>1.0000000000000002</v>
      </c>
      <c r="AC95" s="537">
        <f t="shared" si="7"/>
        <v>0.99999999999999989</v>
      </c>
      <c r="AD95" s="537">
        <f t="shared" si="7"/>
        <v>0.99999999999999989</v>
      </c>
      <c r="AE95" s="540">
        <f t="shared" si="7"/>
        <v>0.99999999999999989</v>
      </c>
      <c r="AF95" s="540">
        <f t="shared" si="7"/>
        <v>1</v>
      </c>
    </row>
    <row r="96" spans="1:32" s="139" customFormat="1" x14ac:dyDescent="0.25">
      <c r="A96" s="138">
        <v>200</v>
      </c>
      <c r="B96" s="295">
        <v>95</v>
      </c>
      <c r="C96" s="539">
        <v>0</v>
      </c>
      <c r="D96" s="539">
        <v>0</v>
      </c>
      <c r="E96" s="539">
        <v>0</v>
      </c>
      <c r="F96" s="539">
        <v>0</v>
      </c>
      <c r="G96" s="539">
        <v>0</v>
      </c>
      <c r="H96" s="539">
        <v>0</v>
      </c>
      <c r="I96" s="539">
        <v>0</v>
      </c>
      <c r="J96" s="539">
        <v>0</v>
      </c>
      <c r="K96" s="539">
        <v>0</v>
      </c>
      <c r="L96" s="539">
        <v>0</v>
      </c>
      <c r="M96" s="539">
        <v>0</v>
      </c>
      <c r="N96" s="539">
        <v>0</v>
      </c>
      <c r="O96" s="539">
        <v>0</v>
      </c>
      <c r="P96" s="538">
        <v>0</v>
      </c>
      <c r="Q96" s="538">
        <v>0</v>
      </c>
      <c r="R96" s="537">
        <f t="shared" si="7"/>
        <v>1</v>
      </c>
      <c r="S96" s="537">
        <f t="shared" si="7"/>
        <v>1</v>
      </c>
      <c r="T96" s="537">
        <f t="shared" si="7"/>
        <v>1.0000000000000002</v>
      </c>
      <c r="U96" s="537">
        <f t="shared" si="7"/>
        <v>1</v>
      </c>
      <c r="V96" s="537">
        <f t="shared" si="7"/>
        <v>1</v>
      </c>
      <c r="W96" s="537">
        <f t="shared" si="7"/>
        <v>1.0004568178877085</v>
      </c>
      <c r="X96" s="537">
        <f t="shared" si="7"/>
        <v>1</v>
      </c>
      <c r="Y96" s="537">
        <f t="shared" si="7"/>
        <v>0.99999999999999978</v>
      </c>
      <c r="Z96" s="537">
        <f t="shared" si="7"/>
        <v>1</v>
      </c>
      <c r="AA96" s="537">
        <f t="shared" si="7"/>
        <v>1.0000000000000002</v>
      </c>
      <c r="AB96" s="537">
        <f t="shared" si="7"/>
        <v>1.0000000000000002</v>
      </c>
      <c r="AC96" s="537">
        <f t="shared" si="7"/>
        <v>0.99999999999999989</v>
      </c>
      <c r="AD96" s="537">
        <f t="shared" si="7"/>
        <v>0.99999999999999989</v>
      </c>
      <c r="AE96" s="540">
        <f t="shared" si="7"/>
        <v>0.99999999999999989</v>
      </c>
      <c r="AF96" s="540">
        <f t="shared" si="7"/>
        <v>1</v>
      </c>
    </row>
    <row r="97" spans="1:32" s="139" customFormat="1" x14ac:dyDescent="0.25">
      <c r="A97" s="138">
        <v>200</v>
      </c>
      <c r="B97" s="295">
        <v>96</v>
      </c>
      <c r="C97" s="539">
        <v>0</v>
      </c>
      <c r="D97" s="539">
        <v>0</v>
      </c>
      <c r="E97" s="539">
        <v>0</v>
      </c>
      <c r="F97" s="539">
        <v>0</v>
      </c>
      <c r="G97" s="539">
        <v>0</v>
      </c>
      <c r="H97" s="539">
        <v>0</v>
      </c>
      <c r="I97" s="539">
        <v>0</v>
      </c>
      <c r="J97" s="539">
        <v>0</v>
      </c>
      <c r="K97" s="539">
        <v>0</v>
      </c>
      <c r="L97" s="539">
        <v>0</v>
      </c>
      <c r="M97" s="539">
        <v>0</v>
      </c>
      <c r="N97" s="539">
        <v>0</v>
      </c>
      <c r="O97" s="539">
        <v>0</v>
      </c>
      <c r="P97" s="538">
        <v>0</v>
      </c>
      <c r="Q97" s="538">
        <v>0</v>
      </c>
      <c r="R97" s="537">
        <f t="shared" si="7"/>
        <v>1</v>
      </c>
      <c r="S97" s="537">
        <f t="shared" si="7"/>
        <v>1</v>
      </c>
      <c r="T97" s="537">
        <f t="shared" si="7"/>
        <v>1.0000000000000002</v>
      </c>
      <c r="U97" s="537">
        <f t="shared" si="7"/>
        <v>1</v>
      </c>
      <c r="V97" s="537">
        <f t="shared" si="7"/>
        <v>1</v>
      </c>
      <c r="W97" s="537">
        <f t="shared" si="7"/>
        <v>1.0004568178877085</v>
      </c>
      <c r="X97" s="537">
        <f t="shared" si="7"/>
        <v>1</v>
      </c>
      <c r="Y97" s="537">
        <f t="shared" si="7"/>
        <v>0.99999999999999978</v>
      </c>
      <c r="Z97" s="537">
        <f t="shared" si="7"/>
        <v>1</v>
      </c>
      <c r="AA97" s="537">
        <f t="shared" si="7"/>
        <v>1.0000000000000002</v>
      </c>
      <c r="AB97" s="537">
        <f t="shared" si="7"/>
        <v>1.0000000000000002</v>
      </c>
      <c r="AC97" s="537">
        <f t="shared" si="7"/>
        <v>0.99999999999999989</v>
      </c>
      <c r="AD97" s="537">
        <f t="shared" si="7"/>
        <v>0.99999999999999989</v>
      </c>
      <c r="AE97" s="540">
        <f t="shared" si="7"/>
        <v>0.99999999999999989</v>
      </c>
      <c r="AF97" s="540">
        <f t="shared" si="7"/>
        <v>1</v>
      </c>
    </row>
    <row r="98" spans="1:32" s="139" customFormat="1" x14ac:dyDescent="0.25">
      <c r="A98" s="138">
        <v>200</v>
      </c>
      <c r="B98" s="295">
        <v>97</v>
      </c>
      <c r="C98" s="539">
        <v>0</v>
      </c>
      <c r="D98" s="539">
        <v>0</v>
      </c>
      <c r="E98" s="539">
        <v>0</v>
      </c>
      <c r="F98" s="539">
        <v>0</v>
      </c>
      <c r="G98" s="539">
        <v>0</v>
      </c>
      <c r="H98" s="539">
        <v>0</v>
      </c>
      <c r="I98" s="539">
        <v>0</v>
      </c>
      <c r="J98" s="539">
        <v>0</v>
      </c>
      <c r="K98" s="539">
        <v>0</v>
      </c>
      <c r="L98" s="539">
        <v>0</v>
      </c>
      <c r="M98" s="539">
        <v>0</v>
      </c>
      <c r="N98" s="539">
        <v>0</v>
      </c>
      <c r="O98" s="539">
        <v>0</v>
      </c>
      <c r="P98" s="538">
        <v>0</v>
      </c>
      <c r="Q98" s="538">
        <v>0</v>
      </c>
      <c r="R98" s="537">
        <f t="shared" si="7"/>
        <v>1</v>
      </c>
      <c r="S98" s="537">
        <f t="shared" si="7"/>
        <v>1</v>
      </c>
      <c r="T98" s="537">
        <f t="shared" si="7"/>
        <v>1.0000000000000002</v>
      </c>
      <c r="U98" s="537">
        <f t="shared" si="7"/>
        <v>1</v>
      </c>
      <c r="V98" s="537">
        <f t="shared" si="7"/>
        <v>1</v>
      </c>
      <c r="W98" s="537">
        <f t="shared" si="7"/>
        <v>1.0004568178877085</v>
      </c>
      <c r="X98" s="537">
        <f t="shared" si="7"/>
        <v>1</v>
      </c>
      <c r="Y98" s="537">
        <f t="shared" si="7"/>
        <v>0.99999999999999978</v>
      </c>
      <c r="Z98" s="537">
        <f t="shared" si="7"/>
        <v>1</v>
      </c>
      <c r="AA98" s="537">
        <f t="shared" si="7"/>
        <v>1.0000000000000002</v>
      </c>
      <c r="AB98" s="537">
        <f t="shared" si="7"/>
        <v>1.0000000000000002</v>
      </c>
      <c r="AC98" s="537">
        <f t="shared" si="7"/>
        <v>0.99999999999999989</v>
      </c>
      <c r="AD98" s="537">
        <f t="shared" si="7"/>
        <v>0.99999999999999989</v>
      </c>
      <c r="AE98" s="540">
        <f t="shared" si="7"/>
        <v>0.99999999999999989</v>
      </c>
      <c r="AF98" s="540">
        <f t="shared" si="7"/>
        <v>1</v>
      </c>
    </row>
    <row r="99" spans="1:32" s="139" customFormat="1" x14ac:dyDescent="0.25">
      <c r="A99" s="138">
        <v>200</v>
      </c>
      <c r="B99" s="295">
        <v>98</v>
      </c>
      <c r="C99" s="539">
        <v>0</v>
      </c>
      <c r="D99" s="539">
        <v>0</v>
      </c>
      <c r="E99" s="539">
        <v>0</v>
      </c>
      <c r="F99" s="539">
        <v>0</v>
      </c>
      <c r="G99" s="539">
        <v>0</v>
      </c>
      <c r="H99" s="539">
        <v>0</v>
      </c>
      <c r="I99" s="539">
        <v>0</v>
      </c>
      <c r="J99" s="539">
        <v>0</v>
      </c>
      <c r="K99" s="539">
        <v>0</v>
      </c>
      <c r="L99" s="539">
        <v>0</v>
      </c>
      <c r="M99" s="539">
        <v>0</v>
      </c>
      <c r="N99" s="539">
        <v>0</v>
      </c>
      <c r="O99" s="539">
        <v>0</v>
      </c>
      <c r="P99" s="538">
        <v>0</v>
      </c>
      <c r="Q99" s="538">
        <v>0</v>
      </c>
      <c r="R99" s="537">
        <f t="shared" ref="R99:AF101" si="8">C99+R98</f>
        <v>1</v>
      </c>
      <c r="S99" s="537">
        <f t="shared" si="8"/>
        <v>1</v>
      </c>
      <c r="T99" s="537">
        <f t="shared" si="8"/>
        <v>1.0000000000000002</v>
      </c>
      <c r="U99" s="537">
        <f t="shared" si="8"/>
        <v>1</v>
      </c>
      <c r="V99" s="537">
        <f t="shared" si="8"/>
        <v>1</v>
      </c>
      <c r="W99" s="537">
        <f t="shared" si="8"/>
        <v>1.0004568178877085</v>
      </c>
      <c r="X99" s="537">
        <f t="shared" si="8"/>
        <v>1</v>
      </c>
      <c r="Y99" s="537">
        <f t="shared" si="8"/>
        <v>0.99999999999999978</v>
      </c>
      <c r="Z99" s="537">
        <f t="shared" si="8"/>
        <v>1</v>
      </c>
      <c r="AA99" s="537">
        <f t="shared" si="8"/>
        <v>1.0000000000000002</v>
      </c>
      <c r="AB99" s="537">
        <f t="shared" si="8"/>
        <v>1.0000000000000002</v>
      </c>
      <c r="AC99" s="537">
        <f t="shared" si="8"/>
        <v>0.99999999999999989</v>
      </c>
      <c r="AD99" s="537">
        <f t="shared" si="8"/>
        <v>0.99999999999999989</v>
      </c>
      <c r="AE99" s="540">
        <f t="shared" si="8"/>
        <v>0.99999999999999989</v>
      </c>
      <c r="AF99" s="540">
        <f t="shared" si="8"/>
        <v>1</v>
      </c>
    </row>
    <row r="100" spans="1:32" s="139" customFormat="1" x14ac:dyDescent="0.25">
      <c r="A100" s="138">
        <v>200</v>
      </c>
      <c r="B100" s="295">
        <v>99</v>
      </c>
      <c r="C100" s="539">
        <v>0</v>
      </c>
      <c r="D100" s="539">
        <v>0</v>
      </c>
      <c r="E100" s="539">
        <v>0</v>
      </c>
      <c r="F100" s="539">
        <v>0</v>
      </c>
      <c r="G100" s="539">
        <v>0</v>
      </c>
      <c r="H100" s="539">
        <v>0</v>
      </c>
      <c r="I100" s="539">
        <v>0</v>
      </c>
      <c r="J100" s="539">
        <v>0</v>
      </c>
      <c r="K100" s="539">
        <v>0</v>
      </c>
      <c r="L100" s="539">
        <v>0</v>
      </c>
      <c r="M100" s="539">
        <v>0</v>
      </c>
      <c r="N100" s="539">
        <v>0</v>
      </c>
      <c r="O100" s="539">
        <v>0</v>
      </c>
      <c r="P100" s="538">
        <v>0</v>
      </c>
      <c r="Q100" s="538">
        <v>0</v>
      </c>
      <c r="R100" s="537">
        <f t="shared" si="8"/>
        <v>1</v>
      </c>
      <c r="S100" s="537">
        <f t="shared" si="8"/>
        <v>1</v>
      </c>
      <c r="T100" s="537">
        <f t="shared" si="8"/>
        <v>1.0000000000000002</v>
      </c>
      <c r="U100" s="537">
        <f t="shared" si="8"/>
        <v>1</v>
      </c>
      <c r="V100" s="537">
        <f t="shared" si="8"/>
        <v>1</v>
      </c>
      <c r="W100" s="537">
        <f t="shared" si="8"/>
        <v>1.0004568178877085</v>
      </c>
      <c r="X100" s="537">
        <f t="shared" si="8"/>
        <v>1</v>
      </c>
      <c r="Y100" s="537">
        <f t="shared" si="8"/>
        <v>0.99999999999999978</v>
      </c>
      <c r="Z100" s="537">
        <f t="shared" si="8"/>
        <v>1</v>
      </c>
      <c r="AA100" s="537">
        <f t="shared" si="8"/>
        <v>1.0000000000000002</v>
      </c>
      <c r="AB100" s="537">
        <f t="shared" si="8"/>
        <v>1.0000000000000002</v>
      </c>
      <c r="AC100" s="537">
        <f t="shared" si="8"/>
        <v>0.99999999999999989</v>
      </c>
      <c r="AD100" s="537">
        <f t="shared" si="8"/>
        <v>0.99999999999999989</v>
      </c>
      <c r="AE100" s="540">
        <f t="shared" si="8"/>
        <v>0.99999999999999989</v>
      </c>
      <c r="AF100" s="540">
        <f t="shared" si="8"/>
        <v>1</v>
      </c>
    </row>
    <row r="101" spans="1:32" s="139" customFormat="1" x14ac:dyDescent="0.25">
      <c r="A101" s="138">
        <v>200</v>
      </c>
      <c r="B101" s="295">
        <v>100</v>
      </c>
      <c r="C101" s="539">
        <v>0</v>
      </c>
      <c r="D101" s="539">
        <v>0</v>
      </c>
      <c r="E101" s="539">
        <v>0</v>
      </c>
      <c r="F101" s="539">
        <v>0</v>
      </c>
      <c r="G101" s="539">
        <v>0</v>
      </c>
      <c r="H101" s="539">
        <v>0</v>
      </c>
      <c r="I101" s="539">
        <v>0</v>
      </c>
      <c r="J101" s="539">
        <v>0</v>
      </c>
      <c r="K101" s="539">
        <v>0</v>
      </c>
      <c r="L101" s="539">
        <v>0</v>
      </c>
      <c r="M101" s="539">
        <v>0</v>
      </c>
      <c r="N101" s="539">
        <v>0</v>
      </c>
      <c r="O101" s="539">
        <v>0</v>
      </c>
      <c r="P101" s="538">
        <v>0</v>
      </c>
      <c r="Q101" s="538">
        <v>0</v>
      </c>
      <c r="R101" s="537">
        <f t="shared" si="8"/>
        <v>1</v>
      </c>
      <c r="S101" s="537">
        <f t="shared" si="8"/>
        <v>1</v>
      </c>
      <c r="T101" s="537">
        <f t="shared" si="8"/>
        <v>1.0000000000000002</v>
      </c>
      <c r="U101" s="537">
        <f t="shared" si="8"/>
        <v>1</v>
      </c>
      <c r="V101" s="537">
        <f t="shared" si="8"/>
        <v>1</v>
      </c>
      <c r="W101" s="537">
        <f t="shared" si="8"/>
        <v>1.0004568178877085</v>
      </c>
      <c r="X101" s="537">
        <f t="shared" si="8"/>
        <v>1</v>
      </c>
      <c r="Y101" s="537">
        <f t="shared" si="8"/>
        <v>0.99999999999999978</v>
      </c>
      <c r="Z101" s="537">
        <f t="shared" si="8"/>
        <v>1</v>
      </c>
      <c r="AA101" s="537">
        <f t="shared" si="8"/>
        <v>1.0000000000000002</v>
      </c>
      <c r="AB101" s="537">
        <f t="shared" si="8"/>
        <v>1.0000000000000002</v>
      </c>
      <c r="AC101" s="537">
        <f t="shared" si="8"/>
        <v>0.99999999999999989</v>
      </c>
      <c r="AD101" s="537">
        <f t="shared" si="8"/>
        <v>0.99999999999999989</v>
      </c>
      <c r="AE101" s="540">
        <f t="shared" si="8"/>
        <v>0.99999999999999989</v>
      </c>
      <c r="AF101" s="540">
        <f t="shared" si="8"/>
        <v>1</v>
      </c>
    </row>
    <row r="102" spans="1:32" s="139" customFormat="1" x14ac:dyDescent="0.25">
      <c r="A102" s="136"/>
      <c r="B102" s="295"/>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row>
    <row r="103" spans="1:32" s="139" customFormat="1" x14ac:dyDescent="0.25">
      <c r="A103" s="136"/>
      <c r="B103" s="295"/>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row>
  </sheetData>
  <phoneticPr fontId="4" type="noConversion"/>
  <pageMargins left="0.7" right="0.7" top="0.75" bottom="0.75" header="0.3" footer="0.3"/>
  <pageSetup paperSize="9" scale="32" orientation="portrait" r:id="rId1"/>
  <colBreaks count="1" manualBreakCount="1">
    <brk id="17" max="10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9F1D-B990-4BEB-9E88-DBF4023B0A71}">
  <sheetPr>
    <tabColor theme="1" tint="-0.249977111117893"/>
  </sheetPr>
  <dimension ref="A1:AF213"/>
  <sheetViews>
    <sheetView view="pageBreakPreview" topLeftCell="A183" zoomScale="60" zoomScaleNormal="100" workbookViewId="0">
      <selection activeCell="W120" sqref="W120"/>
    </sheetView>
  </sheetViews>
  <sheetFormatPr defaultColWidth="9" defaultRowHeight="15.75" x14ac:dyDescent="0.25"/>
  <cols>
    <col min="1" max="1" width="18.75" style="140" customWidth="1"/>
    <col min="2" max="2" width="9" style="270"/>
    <col min="3" max="30" width="9.625" style="270" customWidth="1"/>
    <col min="31" max="32" width="9.625" style="70" customWidth="1"/>
    <col min="33" max="16384" width="9" style="70"/>
  </cols>
  <sheetData>
    <row r="1" spans="1:32" s="137" customFormat="1" x14ac:dyDescent="0.25">
      <c r="A1" s="136" t="s">
        <v>461</v>
      </c>
      <c r="B1" s="295" t="s">
        <v>19</v>
      </c>
      <c r="C1" s="296" t="s">
        <v>5</v>
      </c>
      <c r="D1" s="296" t="s">
        <v>6</v>
      </c>
      <c r="E1" s="296" t="s">
        <v>7</v>
      </c>
      <c r="F1" s="296" t="s">
        <v>8</v>
      </c>
      <c r="G1" s="296" t="s">
        <v>9</v>
      </c>
      <c r="H1" s="296" t="s">
        <v>10</v>
      </c>
      <c r="I1" s="296" t="s">
        <v>11</v>
      </c>
      <c r="J1" s="296" t="s">
        <v>12</v>
      </c>
      <c r="K1" s="296" t="s">
        <v>13</v>
      </c>
      <c r="L1" s="296" t="s">
        <v>14</v>
      </c>
      <c r="M1" s="296" t="s">
        <v>15</v>
      </c>
      <c r="N1" s="296" t="s">
        <v>16</v>
      </c>
      <c r="O1" s="296" t="s">
        <v>17</v>
      </c>
      <c r="P1" s="296" t="s">
        <v>462</v>
      </c>
      <c r="Q1" s="296" t="s">
        <v>463</v>
      </c>
      <c r="R1" s="297" t="str">
        <f t="shared" ref="R1:AF1" si="0">C1&amp;"a"</f>
        <v>Z1a</v>
      </c>
      <c r="S1" s="297" t="str">
        <f t="shared" si="0"/>
        <v>Z1p1a</v>
      </c>
      <c r="T1" s="297" t="str">
        <f t="shared" si="0"/>
        <v>Z2a</v>
      </c>
      <c r="U1" s="297" t="str">
        <f t="shared" si="0"/>
        <v>Z3a</v>
      </c>
      <c r="V1" s="297" t="str">
        <f t="shared" si="0"/>
        <v>Z4a</v>
      </c>
      <c r="W1" s="297" t="str">
        <f t="shared" si="0"/>
        <v>Z5a</v>
      </c>
      <c r="X1" s="297" t="str">
        <f t="shared" si="0"/>
        <v>Z6a</v>
      </c>
      <c r="Y1" s="297" t="str">
        <f t="shared" si="0"/>
        <v>Z7a</v>
      </c>
      <c r="Z1" s="297" t="str">
        <f t="shared" si="0"/>
        <v>Z8a</v>
      </c>
      <c r="AA1" s="297" t="str">
        <f t="shared" si="0"/>
        <v>Z9a</v>
      </c>
      <c r="AB1" s="297" t="str">
        <f t="shared" si="0"/>
        <v>Z10a</v>
      </c>
      <c r="AC1" s="297" t="str">
        <f t="shared" si="0"/>
        <v>Z11a</v>
      </c>
      <c r="AD1" s="297" t="str">
        <f t="shared" si="0"/>
        <v>Z12a</v>
      </c>
      <c r="AE1" s="384" t="str">
        <f t="shared" si="0"/>
        <v>Z13a</v>
      </c>
      <c r="AF1" s="384" t="str">
        <f t="shared" si="0"/>
        <v>Z14a</v>
      </c>
    </row>
    <row r="2" spans="1:32" s="139" customFormat="1" x14ac:dyDescent="0.25">
      <c r="A2" s="138">
        <v>200</v>
      </c>
      <c r="B2" s="298">
        <v>1</v>
      </c>
      <c r="C2" s="538">
        <v>0.59138095357121889</v>
      </c>
      <c r="D2" s="538">
        <v>0.72491882833747345</v>
      </c>
      <c r="E2" s="538">
        <v>0.39081040315799326</v>
      </c>
      <c r="F2" s="538">
        <v>0.46034814016889669</v>
      </c>
      <c r="G2" s="538">
        <v>0.30412273212813079</v>
      </c>
      <c r="H2" s="538">
        <v>0.25852107481698161</v>
      </c>
      <c r="I2" s="538">
        <v>0.28202536126349725</v>
      </c>
      <c r="J2" s="538">
        <v>0.30371769119708131</v>
      </c>
      <c r="K2" s="538">
        <v>0.31554671157236508</v>
      </c>
      <c r="L2" s="538">
        <v>0.32641149681221082</v>
      </c>
      <c r="M2" s="538">
        <v>0.68112499063404774</v>
      </c>
      <c r="N2" s="538">
        <v>0.39883099139862349</v>
      </c>
      <c r="O2" s="538">
        <v>0.89994255218724795</v>
      </c>
      <c r="P2" s="538">
        <v>0.80321895574398128</v>
      </c>
      <c r="Q2" s="538">
        <v>0.72461012021730919</v>
      </c>
      <c r="R2" s="537">
        <f t="shared" ref="R2:AF2" si="1">C2</f>
        <v>0.59138095357121889</v>
      </c>
      <c r="S2" s="537">
        <f t="shared" si="1"/>
        <v>0.72491882833747345</v>
      </c>
      <c r="T2" s="537">
        <f t="shared" si="1"/>
        <v>0.39081040315799326</v>
      </c>
      <c r="U2" s="537">
        <f t="shared" si="1"/>
        <v>0.46034814016889669</v>
      </c>
      <c r="V2" s="537">
        <f t="shared" si="1"/>
        <v>0.30412273212813079</v>
      </c>
      <c r="W2" s="537">
        <f t="shared" si="1"/>
        <v>0.25852107481698161</v>
      </c>
      <c r="X2" s="537">
        <f t="shared" si="1"/>
        <v>0.28202536126349725</v>
      </c>
      <c r="Y2" s="537">
        <f t="shared" si="1"/>
        <v>0.30371769119708131</v>
      </c>
      <c r="Z2" s="537">
        <f t="shared" si="1"/>
        <v>0.31554671157236508</v>
      </c>
      <c r="AA2" s="537">
        <f t="shared" si="1"/>
        <v>0.32641149681221082</v>
      </c>
      <c r="AB2" s="537">
        <f t="shared" si="1"/>
        <v>0.68112499063404774</v>
      </c>
      <c r="AC2" s="537">
        <f t="shared" si="1"/>
        <v>0.39883099139862349</v>
      </c>
      <c r="AD2" s="537">
        <f t="shared" si="1"/>
        <v>0.89994255218724795</v>
      </c>
      <c r="AE2" s="540">
        <f t="shared" si="1"/>
        <v>0.80321895574398128</v>
      </c>
      <c r="AF2" s="540">
        <f t="shared" si="1"/>
        <v>0.72461012021730919</v>
      </c>
    </row>
    <row r="3" spans="1:32" s="139" customFormat="1" x14ac:dyDescent="0.25">
      <c r="A3" s="138">
        <v>200</v>
      </c>
      <c r="B3" s="298">
        <v>2</v>
      </c>
      <c r="C3" s="538">
        <v>0.30880008596492264</v>
      </c>
      <c r="D3" s="538">
        <v>0.24798114717159006</v>
      </c>
      <c r="E3" s="538">
        <v>0.32529524297049789</v>
      </c>
      <c r="F3" s="538">
        <v>0.40914909670571897</v>
      </c>
      <c r="G3" s="538">
        <v>0.30412273212813079</v>
      </c>
      <c r="H3" s="538">
        <v>0.25852107481698161</v>
      </c>
      <c r="I3" s="538">
        <v>0.28202536126349725</v>
      </c>
      <c r="J3" s="538">
        <v>0.30371769119708131</v>
      </c>
      <c r="K3" s="538">
        <v>0.31554671157236508</v>
      </c>
      <c r="L3" s="538">
        <v>0.32641149681221082</v>
      </c>
      <c r="M3" s="538">
        <v>0.28777015021324986</v>
      </c>
      <c r="N3" s="538">
        <v>0.39883099139862349</v>
      </c>
      <c r="O3" s="538">
        <v>9.9657851733870886E-2</v>
      </c>
      <c r="P3" s="538">
        <v>0.19599516638883574</v>
      </c>
      <c r="Q3" s="538">
        <v>0.26591403180684653</v>
      </c>
      <c r="R3" s="537">
        <f t="shared" ref="R3:AF18" si="2">C3+R2</f>
        <v>0.90018103953614159</v>
      </c>
      <c r="S3" s="537">
        <f t="shared" si="2"/>
        <v>0.97289997550906349</v>
      </c>
      <c r="T3" s="537">
        <f t="shared" si="2"/>
        <v>0.71610564612849115</v>
      </c>
      <c r="U3" s="537">
        <f t="shared" si="2"/>
        <v>0.86949723687461566</v>
      </c>
      <c r="V3" s="537">
        <f t="shared" si="2"/>
        <v>0.60824546425626158</v>
      </c>
      <c r="W3" s="537">
        <f t="shared" si="2"/>
        <v>0.51704214963396322</v>
      </c>
      <c r="X3" s="537">
        <f t="shared" si="2"/>
        <v>0.56405072252699451</v>
      </c>
      <c r="Y3" s="537">
        <f t="shared" si="2"/>
        <v>0.60743538239416262</v>
      </c>
      <c r="Z3" s="537">
        <f t="shared" si="2"/>
        <v>0.63109342314473016</v>
      </c>
      <c r="AA3" s="537">
        <f t="shared" si="2"/>
        <v>0.65282299362442164</v>
      </c>
      <c r="AB3" s="537">
        <f t="shared" si="2"/>
        <v>0.96889514084729766</v>
      </c>
      <c r="AC3" s="537">
        <f t="shared" si="2"/>
        <v>0.79766198279724698</v>
      </c>
      <c r="AD3" s="537">
        <f t="shared" si="2"/>
        <v>0.99960040392111882</v>
      </c>
      <c r="AE3" s="540">
        <f t="shared" si="2"/>
        <v>0.99921412213281702</v>
      </c>
      <c r="AF3" s="540">
        <f t="shared" si="2"/>
        <v>0.99052415202415567</v>
      </c>
    </row>
    <row r="4" spans="1:32" s="139" customFormat="1" x14ac:dyDescent="0.25">
      <c r="A4" s="138">
        <v>200</v>
      </c>
      <c r="B4" s="298">
        <v>3</v>
      </c>
      <c r="C4" s="538">
        <v>7.8151515003046387E-2</v>
      </c>
      <c r="D4" s="538">
        <v>2.533220528817292E-2</v>
      </c>
      <c r="E4" s="538">
        <v>0.17933522523679848</v>
      </c>
      <c r="F4" s="538">
        <v>0.12022085432465614</v>
      </c>
      <c r="G4" s="538">
        <v>0.24902708936690668</v>
      </c>
      <c r="H4" s="538">
        <v>0.25852107481698161</v>
      </c>
      <c r="I4" s="538">
        <v>0.26184325074576381</v>
      </c>
      <c r="J4" s="538">
        <v>0.26669603412983423</v>
      </c>
      <c r="K4" s="538">
        <v>0.27369402048733504</v>
      </c>
      <c r="L4" s="538">
        <v>0.27502404960630306</v>
      </c>
      <c r="M4" s="538">
        <v>3.1009517817965477E-2</v>
      </c>
      <c r="N4" s="538">
        <v>0.18659193409773692</v>
      </c>
      <c r="O4" s="538">
        <v>3.995960788812062E-4</v>
      </c>
      <c r="P4" s="538">
        <v>7.8587786718294225E-4</v>
      </c>
      <c r="Q4" s="538">
        <v>9.4758479758442378E-3</v>
      </c>
      <c r="R4" s="537">
        <f t="shared" si="2"/>
        <v>0.97833255453918799</v>
      </c>
      <c r="S4" s="537">
        <f t="shared" si="2"/>
        <v>0.99823218079723641</v>
      </c>
      <c r="T4" s="537">
        <f t="shared" si="2"/>
        <v>0.8954408713652896</v>
      </c>
      <c r="U4" s="537">
        <f t="shared" si="2"/>
        <v>0.98971809119927179</v>
      </c>
      <c r="V4" s="537">
        <f t="shared" si="2"/>
        <v>0.85727255362316823</v>
      </c>
      <c r="W4" s="537">
        <f t="shared" si="2"/>
        <v>0.77556322445094483</v>
      </c>
      <c r="X4" s="537">
        <f t="shared" si="2"/>
        <v>0.82589397327275837</v>
      </c>
      <c r="Y4" s="537">
        <f t="shared" si="2"/>
        <v>0.87413141652399684</v>
      </c>
      <c r="Z4" s="537">
        <f t="shared" si="2"/>
        <v>0.9047874436320652</v>
      </c>
      <c r="AA4" s="537">
        <f t="shared" si="2"/>
        <v>0.92784704323072464</v>
      </c>
      <c r="AB4" s="537">
        <f t="shared" si="2"/>
        <v>0.99990465866526312</v>
      </c>
      <c r="AC4" s="537">
        <f t="shared" si="2"/>
        <v>0.98425391689498387</v>
      </c>
      <c r="AD4" s="537">
        <f t="shared" si="2"/>
        <v>1</v>
      </c>
      <c r="AE4" s="540">
        <f t="shared" si="2"/>
        <v>1</v>
      </c>
      <c r="AF4" s="540">
        <f t="shared" si="2"/>
        <v>0.99999999999999989</v>
      </c>
    </row>
    <row r="5" spans="1:32" s="139" customFormat="1" x14ac:dyDescent="0.25">
      <c r="A5" s="138">
        <v>200</v>
      </c>
      <c r="B5" s="298">
        <v>4</v>
      </c>
      <c r="C5" s="538">
        <v>1.8893930728648218E-2</v>
      </c>
      <c r="D5" s="538">
        <v>1.7678192027635112E-3</v>
      </c>
      <c r="E5" s="538">
        <v>8.8337646124914807E-2</v>
      </c>
      <c r="F5" s="538">
        <v>1.0281908800728212E-2</v>
      </c>
      <c r="G5" s="538">
        <v>0.10519545079098207</v>
      </c>
      <c r="H5" s="538">
        <v>0.18484697678003445</v>
      </c>
      <c r="I5" s="538">
        <v>0.13474864454082422</v>
      </c>
      <c r="J5" s="538">
        <v>0.10751772089768767</v>
      </c>
      <c r="K5" s="538">
        <v>8.8838695072297247E-2</v>
      </c>
      <c r="L5" s="538">
        <v>7.0746220769656518E-2</v>
      </c>
      <c r="M5" s="538">
        <v>9.5341334736930984E-5</v>
      </c>
      <c r="N5" s="538">
        <v>1.5746083105016122E-2</v>
      </c>
      <c r="O5" s="538">
        <v>0</v>
      </c>
      <c r="P5" s="538">
        <v>0</v>
      </c>
      <c r="Q5" s="538">
        <v>0</v>
      </c>
      <c r="R5" s="537">
        <f t="shared" si="2"/>
        <v>0.99722648526783619</v>
      </c>
      <c r="S5" s="537">
        <f t="shared" si="2"/>
        <v>0.99999999999999989</v>
      </c>
      <c r="T5" s="537">
        <f t="shared" si="2"/>
        <v>0.9837785174902044</v>
      </c>
      <c r="U5" s="537">
        <f t="shared" si="2"/>
        <v>1</v>
      </c>
      <c r="V5" s="537">
        <f t="shared" si="2"/>
        <v>0.96246800441415026</v>
      </c>
      <c r="W5" s="537">
        <f t="shared" si="2"/>
        <v>0.96041020123097931</v>
      </c>
      <c r="X5" s="537">
        <f t="shared" si="2"/>
        <v>0.96064261781358262</v>
      </c>
      <c r="Y5" s="537">
        <f t="shared" si="2"/>
        <v>0.98164913742168447</v>
      </c>
      <c r="Z5" s="537">
        <f t="shared" si="2"/>
        <v>0.99362613870436245</v>
      </c>
      <c r="AA5" s="537">
        <f t="shared" si="2"/>
        <v>0.99859326400038118</v>
      </c>
      <c r="AB5" s="537">
        <f t="shared" si="2"/>
        <v>1</v>
      </c>
      <c r="AC5" s="537">
        <f t="shared" si="2"/>
        <v>1</v>
      </c>
      <c r="AD5" s="537">
        <f t="shared" si="2"/>
        <v>1</v>
      </c>
      <c r="AE5" s="540">
        <f t="shared" si="2"/>
        <v>1</v>
      </c>
      <c r="AF5" s="540">
        <f t="shared" si="2"/>
        <v>0.99999999999999989</v>
      </c>
    </row>
    <row r="6" spans="1:32" s="139" customFormat="1" x14ac:dyDescent="0.25">
      <c r="A6" s="138">
        <v>200</v>
      </c>
      <c r="B6" s="298">
        <v>5</v>
      </c>
      <c r="C6" s="538">
        <v>2.5963034252852965E-3</v>
      </c>
      <c r="D6" s="538">
        <v>0</v>
      </c>
      <c r="E6" s="538">
        <v>1.6221482509795576E-2</v>
      </c>
      <c r="F6" s="538">
        <v>0</v>
      </c>
      <c r="G6" s="538">
        <v>3.2985810855306441E-2</v>
      </c>
      <c r="H6" s="538">
        <v>3.8875710765947792E-2</v>
      </c>
      <c r="I6" s="538">
        <v>3.8733299545823115E-2</v>
      </c>
      <c r="J6" s="538">
        <v>1.8350862578315513E-2</v>
      </c>
      <c r="K6" s="538">
        <v>6.3738612956376053E-3</v>
      </c>
      <c r="L6" s="538">
        <v>1.4067359996187713E-3</v>
      </c>
      <c r="M6" s="538">
        <v>0</v>
      </c>
      <c r="N6" s="538">
        <v>0</v>
      </c>
      <c r="O6" s="538">
        <v>0</v>
      </c>
      <c r="P6" s="538">
        <v>0</v>
      </c>
      <c r="Q6" s="538">
        <v>0</v>
      </c>
      <c r="R6" s="537">
        <f t="shared" si="2"/>
        <v>0.99982278869312147</v>
      </c>
      <c r="S6" s="537">
        <f t="shared" si="2"/>
        <v>0.99999999999999989</v>
      </c>
      <c r="T6" s="537">
        <f t="shared" si="2"/>
        <v>1</v>
      </c>
      <c r="U6" s="537">
        <f t="shared" si="2"/>
        <v>1</v>
      </c>
      <c r="V6" s="537">
        <f t="shared" si="2"/>
        <v>0.99545381526945675</v>
      </c>
      <c r="W6" s="537">
        <f t="shared" si="2"/>
        <v>0.99928591199692707</v>
      </c>
      <c r="X6" s="537">
        <f t="shared" si="2"/>
        <v>0.99937591735940579</v>
      </c>
      <c r="Y6" s="537">
        <f t="shared" si="2"/>
        <v>1</v>
      </c>
      <c r="Z6" s="537">
        <f t="shared" si="2"/>
        <v>1</v>
      </c>
      <c r="AA6" s="537">
        <f t="shared" si="2"/>
        <v>1</v>
      </c>
      <c r="AB6" s="537">
        <f t="shared" si="2"/>
        <v>1</v>
      </c>
      <c r="AC6" s="537">
        <f t="shared" si="2"/>
        <v>1</v>
      </c>
      <c r="AD6" s="537">
        <f t="shared" si="2"/>
        <v>1</v>
      </c>
      <c r="AE6" s="540">
        <f t="shared" si="2"/>
        <v>1</v>
      </c>
      <c r="AF6" s="540">
        <f t="shared" si="2"/>
        <v>0.99999999999999989</v>
      </c>
    </row>
    <row r="7" spans="1:32" s="139" customFormat="1" x14ac:dyDescent="0.25">
      <c r="A7" s="138">
        <v>200</v>
      </c>
      <c r="B7" s="298">
        <v>6</v>
      </c>
      <c r="C7" s="538">
        <v>1.7721130687858061E-4</v>
      </c>
      <c r="D7" s="538">
        <v>0</v>
      </c>
      <c r="E7" s="538">
        <v>0</v>
      </c>
      <c r="F7" s="538">
        <v>0</v>
      </c>
      <c r="G7" s="538">
        <v>4.5461847305431945E-3</v>
      </c>
      <c r="H7" s="538">
        <v>7.1408800307292222E-4</v>
      </c>
      <c r="I7" s="538">
        <v>6.2408264059436334E-4</v>
      </c>
      <c r="J7" s="538">
        <v>0</v>
      </c>
      <c r="K7" s="538">
        <v>0</v>
      </c>
      <c r="L7" s="538">
        <v>0</v>
      </c>
      <c r="M7" s="538">
        <v>0</v>
      </c>
      <c r="N7" s="538">
        <v>0</v>
      </c>
      <c r="O7" s="538">
        <v>0</v>
      </c>
      <c r="P7" s="538">
        <v>0</v>
      </c>
      <c r="Q7" s="538">
        <v>0</v>
      </c>
      <c r="R7" s="537">
        <f t="shared" si="2"/>
        <v>1</v>
      </c>
      <c r="S7" s="537">
        <f t="shared" si="2"/>
        <v>0.99999999999999989</v>
      </c>
      <c r="T7" s="537">
        <f t="shared" si="2"/>
        <v>1</v>
      </c>
      <c r="U7" s="537">
        <f t="shared" si="2"/>
        <v>1</v>
      </c>
      <c r="V7" s="537">
        <f t="shared" si="2"/>
        <v>1</v>
      </c>
      <c r="W7" s="537">
        <f t="shared" si="2"/>
        <v>1</v>
      </c>
      <c r="X7" s="537">
        <f t="shared" si="2"/>
        <v>1.0000000000000002</v>
      </c>
      <c r="Y7" s="537">
        <f t="shared" si="2"/>
        <v>1</v>
      </c>
      <c r="Z7" s="537">
        <f t="shared" si="2"/>
        <v>1</v>
      </c>
      <c r="AA7" s="537">
        <f t="shared" si="2"/>
        <v>1</v>
      </c>
      <c r="AB7" s="537">
        <f t="shared" si="2"/>
        <v>1</v>
      </c>
      <c r="AC7" s="537">
        <f t="shared" si="2"/>
        <v>1</v>
      </c>
      <c r="AD7" s="537">
        <f t="shared" si="2"/>
        <v>1</v>
      </c>
      <c r="AE7" s="540">
        <f t="shared" si="2"/>
        <v>1</v>
      </c>
      <c r="AF7" s="540">
        <f t="shared" si="2"/>
        <v>0.99999999999999989</v>
      </c>
    </row>
    <row r="8" spans="1:32" s="139" customFormat="1" x14ac:dyDescent="0.25">
      <c r="A8" s="138">
        <v>200</v>
      </c>
      <c r="B8" s="298">
        <v>7</v>
      </c>
      <c r="C8" s="538">
        <v>0</v>
      </c>
      <c r="D8" s="538">
        <v>0</v>
      </c>
      <c r="E8" s="538">
        <v>0</v>
      </c>
      <c r="F8" s="538">
        <v>0</v>
      </c>
      <c r="G8" s="538">
        <v>0</v>
      </c>
      <c r="H8" s="538">
        <v>0</v>
      </c>
      <c r="I8" s="538">
        <v>0</v>
      </c>
      <c r="J8" s="538">
        <v>0</v>
      </c>
      <c r="K8" s="538">
        <v>0</v>
      </c>
      <c r="L8" s="538">
        <v>0</v>
      </c>
      <c r="M8" s="538">
        <v>0</v>
      </c>
      <c r="N8" s="538">
        <v>0</v>
      </c>
      <c r="O8" s="538">
        <v>0</v>
      </c>
      <c r="P8" s="538">
        <v>0</v>
      </c>
      <c r="Q8" s="538">
        <v>0</v>
      </c>
      <c r="R8" s="537">
        <f t="shared" si="2"/>
        <v>1</v>
      </c>
      <c r="S8" s="537">
        <f t="shared" si="2"/>
        <v>0.99999999999999989</v>
      </c>
      <c r="T8" s="537">
        <f t="shared" si="2"/>
        <v>1</v>
      </c>
      <c r="U8" s="537">
        <f t="shared" si="2"/>
        <v>1</v>
      </c>
      <c r="V8" s="537">
        <f t="shared" si="2"/>
        <v>1</v>
      </c>
      <c r="W8" s="537">
        <f t="shared" si="2"/>
        <v>1</v>
      </c>
      <c r="X8" s="537">
        <f t="shared" si="2"/>
        <v>1.0000000000000002</v>
      </c>
      <c r="Y8" s="537">
        <f t="shared" si="2"/>
        <v>1</v>
      </c>
      <c r="Z8" s="537">
        <f t="shared" si="2"/>
        <v>1</v>
      </c>
      <c r="AA8" s="537">
        <f t="shared" si="2"/>
        <v>1</v>
      </c>
      <c r="AB8" s="537">
        <f t="shared" si="2"/>
        <v>1</v>
      </c>
      <c r="AC8" s="537">
        <f t="shared" si="2"/>
        <v>1</v>
      </c>
      <c r="AD8" s="537">
        <f t="shared" si="2"/>
        <v>1</v>
      </c>
      <c r="AE8" s="540">
        <f t="shared" si="2"/>
        <v>1</v>
      </c>
      <c r="AF8" s="540">
        <f t="shared" si="2"/>
        <v>0.99999999999999989</v>
      </c>
    </row>
    <row r="9" spans="1:32" s="139" customFormat="1" x14ac:dyDescent="0.25">
      <c r="A9" s="138">
        <v>200</v>
      </c>
      <c r="B9" s="298">
        <v>8</v>
      </c>
      <c r="C9" s="538">
        <v>0</v>
      </c>
      <c r="D9" s="538">
        <v>0</v>
      </c>
      <c r="E9" s="538">
        <v>0</v>
      </c>
      <c r="F9" s="538">
        <v>0</v>
      </c>
      <c r="G9" s="538">
        <v>0</v>
      </c>
      <c r="H9" s="538">
        <v>0</v>
      </c>
      <c r="I9" s="538">
        <v>0</v>
      </c>
      <c r="J9" s="538">
        <v>0</v>
      </c>
      <c r="K9" s="538">
        <v>0</v>
      </c>
      <c r="L9" s="538">
        <v>0</v>
      </c>
      <c r="M9" s="538">
        <v>0</v>
      </c>
      <c r="N9" s="538">
        <v>0</v>
      </c>
      <c r="O9" s="538">
        <v>0</v>
      </c>
      <c r="P9" s="538">
        <v>0</v>
      </c>
      <c r="Q9" s="538">
        <v>0</v>
      </c>
      <c r="R9" s="537">
        <f t="shared" si="2"/>
        <v>1</v>
      </c>
      <c r="S9" s="537">
        <f t="shared" si="2"/>
        <v>0.99999999999999989</v>
      </c>
      <c r="T9" s="537">
        <f t="shared" si="2"/>
        <v>1</v>
      </c>
      <c r="U9" s="537">
        <f t="shared" si="2"/>
        <v>1</v>
      </c>
      <c r="V9" s="537">
        <f t="shared" si="2"/>
        <v>1</v>
      </c>
      <c r="W9" s="537">
        <f t="shared" si="2"/>
        <v>1</v>
      </c>
      <c r="X9" s="537">
        <f t="shared" si="2"/>
        <v>1.0000000000000002</v>
      </c>
      <c r="Y9" s="537">
        <f t="shared" si="2"/>
        <v>1</v>
      </c>
      <c r="Z9" s="537">
        <f t="shared" si="2"/>
        <v>1</v>
      </c>
      <c r="AA9" s="537">
        <f t="shared" si="2"/>
        <v>1</v>
      </c>
      <c r="AB9" s="537">
        <f t="shared" si="2"/>
        <v>1</v>
      </c>
      <c r="AC9" s="537">
        <f t="shared" si="2"/>
        <v>1</v>
      </c>
      <c r="AD9" s="537">
        <f t="shared" si="2"/>
        <v>1</v>
      </c>
      <c r="AE9" s="540">
        <f t="shared" si="2"/>
        <v>1</v>
      </c>
      <c r="AF9" s="540">
        <f t="shared" si="2"/>
        <v>0.99999999999999989</v>
      </c>
    </row>
    <row r="10" spans="1:32" s="139" customFormat="1" x14ac:dyDescent="0.25">
      <c r="A10" s="138">
        <v>200</v>
      </c>
      <c r="B10" s="298">
        <v>9</v>
      </c>
      <c r="C10" s="538">
        <v>0</v>
      </c>
      <c r="D10" s="538">
        <v>0</v>
      </c>
      <c r="E10" s="538">
        <v>0</v>
      </c>
      <c r="F10" s="538">
        <v>0</v>
      </c>
      <c r="G10" s="538">
        <v>0</v>
      </c>
      <c r="H10" s="538">
        <v>0</v>
      </c>
      <c r="I10" s="538">
        <v>0</v>
      </c>
      <c r="J10" s="538">
        <v>0</v>
      </c>
      <c r="K10" s="538">
        <v>0</v>
      </c>
      <c r="L10" s="538">
        <v>0</v>
      </c>
      <c r="M10" s="538">
        <v>0</v>
      </c>
      <c r="N10" s="538">
        <v>0</v>
      </c>
      <c r="O10" s="538">
        <v>0</v>
      </c>
      <c r="P10" s="538">
        <v>0</v>
      </c>
      <c r="Q10" s="538">
        <v>0</v>
      </c>
      <c r="R10" s="537">
        <f t="shared" si="2"/>
        <v>1</v>
      </c>
      <c r="S10" s="537">
        <f t="shared" si="2"/>
        <v>0.99999999999999989</v>
      </c>
      <c r="T10" s="537">
        <f t="shared" si="2"/>
        <v>1</v>
      </c>
      <c r="U10" s="537">
        <f t="shared" si="2"/>
        <v>1</v>
      </c>
      <c r="V10" s="537">
        <f t="shared" si="2"/>
        <v>1</v>
      </c>
      <c r="W10" s="537">
        <f t="shared" si="2"/>
        <v>1</v>
      </c>
      <c r="X10" s="537">
        <f t="shared" si="2"/>
        <v>1.0000000000000002</v>
      </c>
      <c r="Y10" s="537">
        <f t="shared" si="2"/>
        <v>1</v>
      </c>
      <c r="Z10" s="537">
        <f t="shared" si="2"/>
        <v>1</v>
      </c>
      <c r="AA10" s="537">
        <f t="shared" si="2"/>
        <v>1</v>
      </c>
      <c r="AB10" s="537">
        <f t="shared" si="2"/>
        <v>1</v>
      </c>
      <c r="AC10" s="537">
        <f t="shared" si="2"/>
        <v>1</v>
      </c>
      <c r="AD10" s="537">
        <f t="shared" si="2"/>
        <v>1</v>
      </c>
      <c r="AE10" s="540">
        <f t="shared" si="2"/>
        <v>1</v>
      </c>
      <c r="AF10" s="540">
        <f t="shared" si="2"/>
        <v>0.99999999999999989</v>
      </c>
    </row>
    <row r="11" spans="1:32" s="139" customFormat="1" x14ac:dyDescent="0.25">
      <c r="A11" s="138">
        <v>200</v>
      </c>
      <c r="B11" s="298">
        <v>10</v>
      </c>
      <c r="C11" s="538">
        <v>0</v>
      </c>
      <c r="D11" s="538">
        <v>0</v>
      </c>
      <c r="E11" s="538">
        <v>0</v>
      </c>
      <c r="F11" s="538">
        <v>0</v>
      </c>
      <c r="G11" s="538">
        <v>0</v>
      </c>
      <c r="H11" s="538">
        <v>0</v>
      </c>
      <c r="I11" s="538">
        <v>0</v>
      </c>
      <c r="J11" s="538">
        <v>0</v>
      </c>
      <c r="K11" s="538">
        <v>0</v>
      </c>
      <c r="L11" s="538">
        <v>0</v>
      </c>
      <c r="M11" s="538">
        <v>0</v>
      </c>
      <c r="N11" s="538">
        <v>0</v>
      </c>
      <c r="O11" s="538">
        <v>0</v>
      </c>
      <c r="P11" s="538">
        <v>0</v>
      </c>
      <c r="Q11" s="538">
        <v>0</v>
      </c>
      <c r="R11" s="537">
        <f t="shared" si="2"/>
        <v>1</v>
      </c>
      <c r="S11" s="537">
        <f t="shared" si="2"/>
        <v>0.99999999999999989</v>
      </c>
      <c r="T11" s="537">
        <f t="shared" si="2"/>
        <v>1</v>
      </c>
      <c r="U11" s="537">
        <f t="shared" si="2"/>
        <v>1</v>
      </c>
      <c r="V11" s="537">
        <f t="shared" si="2"/>
        <v>1</v>
      </c>
      <c r="W11" s="537">
        <f t="shared" si="2"/>
        <v>1</v>
      </c>
      <c r="X11" s="537">
        <f t="shared" si="2"/>
        <v>1.0000000000000002</v>
      </c>
      <c r="Y11" s="537">
        <f t="shared" si="2"/>
        <v>1</v>
      </c>
      <c r="Z11" s="537">
        <f t="shared" si="2"/>
        <v>1</v>
      </c>
      <c r="AA11" s="537">
        <f t="shared" si="2"/>
        <v>1</v>
      </c>
      <c r="AB11" s="537">
        <f t="shared" si="2"/>
        <v>1</v>
      </c>
      <c r="AC11" s="537">
        <f t="shared" si="2"/>
        <v>1</v>
      </c>
      <c r="AD11" s="537">
        <f t="shared" si="2"/>
        <v>1</v>
      </c>
      <c r="AE11" s="540">
        <f t="shared" si="2"/>
        <v>1</v>
      </c>
      <c r="AF11" s="540">
        <f t="shared" si="2"/>
        <v>0.99999999999999989</v>
      </c>
    </row>
    <row r="12" spans="1:32" s="139" customFormat="1" x14ac:dyDescent="0.25">
      <c r="A12" s="138">
        <v>200</v>
      </c>
      <c r="B12" s="298">
        <v>11</v>
      </c>
      <c r="C12" s="538">
        <v>0</v>
      </c>
      <c r="D12" s="538">
        <v>0</v>
      </c>
      <c r="E12" s="538">
        <v>0</v>
      </c>
      <c r="F12" s="538">
        <v>0</v>
      </c>
      <c r="G12" s="538">
        <v>0</v>
      </c>
      <c r="H12" s="538">
        <v>0</v>
      </c>
      <c r="I12" s="538">
        <v>0</v>
      </c>
      <c r="J12" s="538">
        <v>0</v>
      </c>
      <c r="K12" s="538">
        <v>0</v>
      </c>
      <c r="L12" s="538">
        <v>0</v>
      </c>
      <c r="M12" s="538">
        <v>0</v>
      </c>
      <c r="N12" s="538">
        <v>0</v>
      </c>
      <c r="O12" s="538">
        <v>0</v>
      </c>
      <c r="P12" s="538">
        <v>0</v>
      </c>
      <c r="Q12" s="538">
        <v>0</v>
      </c>
      <c r="R12" s="537">
        <f t="shared" si="2"/>
        <v>1</v>
      </c>
      <c r="S12" s="537">
        <f t="shared" si="2"/>
        <v>0.99999999999999989</v>
      </c>
      <c r="T12" s="537">
        <f t="shared" si="2"/>
        <v>1</v>
      </c>
      <c r="U12" s="537">
        <f t="shared" si="2"/>
        <v>1</v>
      </c>
      <c r="V12" s="537">
        <f t="shared" si="2"/>
        <v>1</v>
      </c>
      <c r="W12" s="537">
        <f t="shared" si="2"/>
        <v>1</v>
      </c>
      <c r="X12" s="537">
        <f t="shared" si="2"/>
        <v>1.0000000000000002</v>
      </c>
      <c r="Y12" s="537">
        <f t="shared" si="2"/>
        <v>1</v>
      </c>
      <c r="Z12" s="537">
        <f t="shared" si="2"/>
        <v>1</v>
      </c>
      <c r="AA12" s="537">
        <f t="shared" si="2"/>
        <v>1</v>
      </c>
      <c r="AB12" s="537">
        <f t="shared" si="2"/>
        <v>1</v>
      </c>
      <c r="AC12" s="537">
        <f t="shared" si="2"/>
        <v>1</v>
      </c>
      <c r="AD12" s="537">
        <f t="shared" si="2"/>
        <v>1</v>
      </c>
      <c r="AE12" s="540">
        <f t="shared" si="2"/>
        <v>1</v>
      </c>
      <c r="AF12" s="540">
        <f t="shared" si="2"/>
        <v>0.99999999999999989</v>
      </c>
    </row>
    <row r="13" spans="1:32" s="139" customFormat="1" x14ac:dyDescent="0.25">
      <c r="A13" s="138">
        <v>200</v>
      </c>
      <c r="B13" s="298">
        <v>12</v>
      </c>
      <c r="C13" s="538">
        <v>0</v>
      </c>
      <c r="D13" s="538">
        <v>0</v>
      </c>
      <c r="E13" s="538">
        <v>0</v>
      </c>
      <c r="F13" s="538">
        <v>0</v>
      </c>
      <c r="G13" s="538">
        <v>0</v>
      </c>
      <c r="H13" s="538">
        <v>0</v>
      </c>
      <c r="I13" s="538">
        <v>0</v>
      </c>
      <c r="J13" s="538">
        <v>0</v>
      </c>
      <c r="K13" s="538">
        <v>0</v>
      </c>
      <c r="L13" s="538">
        <v>0</v>
      </c>
      <c r="M13" s="538">
        <v>0</v>
      </c>
      <c r="N13" s="538">
        <v>0</v>
      </c>
      <c r="O13" s="538">
        <v>0</v>
      </c>
      <c r="P13" s="538">
        <v>0</v>
      </c>
      <c r="Q13" s="538">
        <v>0</v>
      </c>
      <c r="R13" s="537">
        <f t="shared" si="2"/>
        <v>1</v>
      </c>
      <c r="S13" s="537">
        <f t="shared" si="2"/>
        <v>0.99999999999999989</v>
      </c>
      <c r="T13" s="537">
        <f t="shared" si="2"/>
        <v>1</v>
      </c>
      <c r="U13" s="537">
        <f t="shared" si="2"/>
        <v>1</v>
      </c>
      <c r="V13" s="537">
        <f t="shared" si="2"/>
        <v>1</v>
      </c>
      <c r="W13" s="537">
        <f t="shared" si="2"/>
        <v>1</v>
      </c>
      <c r="X13" s="537">
        <f t="shared" si="2"/>
        <v>1.0000000000000002</v>
      </c>
      <c r="Y13" s="537">
        <f t="shared" si="2"/>
        <v>1</v>
      </c>
      <c r="Z13" s="537">
        <f t="shared" si="2"/>
        <v>1</v>
      </c>
      <c r="AA13" s="537">
        <f t="shared" si="2"/>
        <v>1</v>
      </c>
      <c r="AB13" s="537">
        <f t="shared" si="2"/>
        <v>1</v>
      </c>
      <c r="AC13" s="537">
        <f t="shared" si="2"/>
        <v>1</v>
      </c>
      <c r="AD13" s="537">
        <f t="shared" si="2"/>
        <v>1</v>
      </c>
      <c r="AE13" s="540">
        <f t="shared" si="2"/>
        <v>1</v>
      </c>
      <c r="AF13" s="540">
        <f t="shared" si="2"/>
        <v>0.99999999999999989</v>
      </c>
    </row>
    <row r="14" spans="1:32" s="139" customFormat="1" x14ac:dyDescent="0.25">
      <c r="A14" s="138">
        <v>200</v>
      </c>
      <c r="B14" s="298">
        <v>13</v>
      </c>
      <c r="C14" s="538">
        <v>0</v>
      </c>
      <c r="D14" s="538">
        <v>0</v>
      </c>
      <c r="E14" s="538">
        <v>0</v>
      </c>
      <c r="F14" s="538">
        <v>0</v>
      </c>
      <c r="G14" s="538">
        <v>0</v>
      </c>
      <c r="H14" s="538">
        <v>0</v>
      </c>
      <c r="I14" s="538">
        <v>0</v>
      </c>
      <c r="J14" s="538">
        <v>0</v>
      </c>
      <c r="K14" s="538">
        <v>0</v>
      </c>
      <c r="L14" s="538">
        <v>0</v>
      </c>
      <c r="M14" s="538">
        <v>0</v>
      </c>
      <c r="N14" s="538">
        <v>0</v>
      </c>
      <c r="O14" s="538">
        <v>0</v>
      </c>
      <c r="P14" s="538">
        <v>0</v>
      </c>
      <c r="Q14" s="538">
        <v>0</v>
      </c>
      <c r="R14" s="537">
        <f t="shared" si="2"/>
        <v>1</v>
      </c>
      <c r="S14" s="537">
        <f t="shared" si="2"/>
        <v>0.99999999999999989</v>
      </c>
      <c r="T14" s="537">
        <f t="shared" si="2"/>
        <v>1</v>
      </c>
      <c r="U14" s="537">
        <f t="shared" si="2"/>
        <v>1</v>
      </c>
      <c r="V14" s="537">
        <f t="shared" si="2"/>
        <v>1</v>
      </c>
      <c r="W14" s="537">
        <f t="shared" si="2"/>
        <v>1</v>
      </c>
      <c r="X14" s="537">
        <f t="shared" si="2"/>
        <v>1.0000000000000002</v>
      </c>
      <c r="Y14" s="537">
        <f t="shared" si="2"/>
        <v>1</v>
      </c>
      <c r="Z14" s="537">
        <f t="shared" si="2"/>
        <v>1</v>
      </c>
      <c r="AA14" s="537">
        <f t="shared" si="2"/>
        <v>1</v>
      </c>
      <c r="AB14" s="537">
        <f t="shared" si="2"/>
        <v>1</v>
      </c>
      <c r="AC14" s="537">
        <f t="shared" si="2"/>
        <v>1</v>
      </c>
      <c r="AD14" s="537">
        <f t="shared" si="2"/>
        <v>1</v>
      </c>
      <c r="AE14" s="540">
        <f t="shared" si="2"/>
        <v>1</v>
      </c>
      <c r="AF14" s="540">
        <f t="shared" si="2"/>
        <v>0.99999999999999989</v>
      </c>
    </row>
    <row r="15" spans="1:32" s="139" customFormat="1" x14ac:dyDescent="0.25">
      <c r="A15" s="138">
        <v>200</v>
      </c>
      <c r="B15" s="298">
        <v>14</v>
      </c>
      <c r="C15" s="538">
        <v>0</v>
      </c>
      <c r="D15" s="538">
        <v>0</v>
      </c>
      <c r="E15" s="538">
        <v>0</v>
      </c>
      <c r="F15" s="538">
        <v>0</v>
      </c>
      <c r="G15" s="538">
        <v>0</v>
      </c>
      <c r="H15" s="538">
        <v>0</v>
      </c>
      <c r="I15" s="538">
        <v>0</v>
      </c>
      <c r="J15" s="538">
        <v>0</v>
      </c>
      <c r="K15" s="538">
        <v>0</v>
      </c>
      <c r="L15" s="538">
        <v>0</v>
      </c>
      <c r="M15" s="538">
        <v>0</v>
      </c>
      <c r="N15" s="538">
        <v>0</v>
      </c>
      <c r="O15" s="538">
        <v>0</v>
      </c>
      <c r="P15" s="538">
        <v>0</v>
      </c>
      <c r="Q15" s="538">
        <v>0</v>
      </c>
      <c r="R15" s="537">
        <f t="shared" si="2"/>
        <v>1</v>
      </c>
      <c r="S15" s="537">
        <f t="shared" si="2"/>
        <v>0.99999999999999989</v>
      </c>
      <c r="T15" s="537">
        <f t="shared" si="2"/>
        <v>1</v>
      </c>
      <c r="U15" s="537">
        <f t="shared" si="2"/>
        <v>1</v>
      </c>
      <c r="V15" s="537">
        <f t="shared" si="2"/>
        <v>1</v>
      </c>
      <c r="W15" s="537">
        <f t="shared" si="2"/>
        <v>1</v>
      </c>
      <c r="X15" s="537">
        <f t="shared" si="2"/>
        <v>1.0000000000000002</v>
      </c>
      <c r="Y15" s="537">
        <f t="shared" si="2"/>
        <v>1</v>
      </c>
      <c r="Z15" s="537">
        <f t="shared" si="2"/>
        <v>1</v>
      </c>
      <c r="AA15" s="537">
        <f t="shared" si="2"/>
        <v>1</v>
      </c>
      <c r="AB15" s="537">
        <f t="shared" si="2"/>
        <v>1</v>
      </c>
      <c r="AC15" s="537">
        <f t="shared" si="2"/>
        <v>1</v>
      </c>
      <c r="AD15" s="537">
        <f t="shared" si="2"/>
        <v>1</v>
      </c>
      <c r="AE15" s="540">
        <f t="shared" si="2"/>
        <v>1</v>
      </c>
      <c r="AF15" s="540">
        <f t="shared" si="2"/>
        <v>0.99999999999999989</v>
      </c>
    </row>
    <row r="16" spans="1:32" s="139" customFormat="1" x14ac:dyDescent="0.25">
      <c r="A16" s="138">
        <v>200</v>
      </c>
      <c r="B16" s="298">
        <v>15</v>
      </c>
      <c r="C16" s="538">
        <v>0</v>
      </c>
      <c r="D16" s="538">
        <v>0</v>
      </c>
      <c r="E16" s="538">
        <v>0</v>
      </c>
      <c r="F16" s="538">
        <v>0</v>
      </c>
      <c r="G16" s="538">
        <v>0</v>
      </c>
      <c r="H16" s="538">
        <v>0</v>
      </c>
      <c r="I16" s="538">
        <v>0</v>
      </c>
      <c r="J16" s="538">
        <v>0</v>
      </c>
      <c r="K16" s="538">
        <v>0</v>
      </c>
      <c r="L16" s="538">
        <v>0</v>
      </c>
      <c r="M16" s="538">
        <v>0</v>
      </c>
      <c r="N16" s="538">
        <v>0</v>
      </c>
      <c r="O16" s="538">
        <v>0</v>
      </c>
      <c r="P16" s="538">
        <v>0</v>
      </c>
      <c r="Q16" s="538">
        <v>0</v>
      </c>
      <c r="R16" s="537">
        <f t="shared" si="2"/>
        <v>1</v>
      </c>
      <c r="S16" s="537">
        <f t="shared" si="2"/>
        <v>0.99999999999999989</v>
      </c>
      <c r="T16" s="537">
        <f t="shared" si="2"/>
        <v>1</v>
      </c>
      <c r="U16" s="537">
        <f t="shared" si="2"/>
        <v>1</v>
      </c>
      <c r="V16" s="537">
        <f t="shared" si="2"/>
        <v>1</v>
      </c>
      <c r="W16" s="537">
        <f t="shared" si="2"/>
        <v>1</v>
      </c>
      <c r="X16" s="537">
        <f t="shared" si="2"/>
        <v>1.0000000000000002</v>
      </c>
      <c r="Y16" s="537">
        <f t="shared" si="2"/>
        <v>1</v>
      </c>
      <c r="Z16" s="537">
        <f t="shared" si="2"/>
        <v>1</v>
      </c>
      <c r="AA16" s="537">
        <f t="shared" si="2"/>
        <v>1</v>
      </c>
      <c r="AB16" s="537">
        <f t="shared" si="2"/>
        <v>1</v>
      </c>
      <c r="AC16" s="537">
        <f t="shared" si="2"/>
        <v>1</v>
      </c>
      <c r="AD16" s="537">
        <f t="shared" si="2"/>
        <v>1</v>
      </c>
      <c r="AE16" s="540">
        <f t="shared" si="2"/>
        <v>1</v>
      </c>
      <c r="AF16" s="540">
        <f t="shared" si="2"/>
        <v>0.99999999999999989</v>
      </c>
    </row>
    <row r="17" spans="1:32" s="139" customFormat="1" x14ac:dyDescent="0.25">
      <c r="A17" s="138">
        <v>200</v>
      </c>
      <c r="B17" s="298">
        <v>16</v>
      </c>
      <c r="C17" s="538">
        <v>0</v>
      </c>
      <c r="D17" s="538">
        <v>0</v>
      </c>
      <c r="E17" s="538">
        <v>0</v>
      </c>
      <c r="F17" s="538">
        <v>0</v>
      </c>
      <c r="G17" s="538">
        <v>0</v>
      </c>
      <c r="H17" s="538">
        <v>0</v>
      </c>
      <c r="I17" s="538">
        <v>0</v>
      </c>
      <c r="J17" s="538">
        <v>0</v>
      </c>
      <c r="K17" s="538">
        <v>0</v>
      </c>
      <c r="L17" s="538">
        <v>0</v>
      </c>
      <c r="M17" s="538">
        <v>0</v>
      </c>
      <c r="N17" s="538">
        <v>0</v>
      </c>
      <c r="O17" s="538">
        <v>0</v>
      </c>
      <c r="P17" s="538">
        <v>0</v>
      </c>
      <c r="Q17" s="538">
        <v>0</v>
      </c>
      <c r="R17" s="537">
        <f t="shared" si="2"/>
        <v>1</v>
      </c>
      <c r="S17" s="537">
        <f t="shared" si="2"/>
        <v>0.99999999999999989</v>
      </c>
      <c r="T17" s="537">
        <f t="shared" si="2"/>
        <v>1</v>
      </c>
      <c r="U17" s="537">
        <f t="shared" si="2"/>
        <v>1</v>
      </c>
      <c r="V17" s="537">
        <f t="shared" si="2"/>
        <v>1</v>
      </c>
      <c r="W17" s="537">
        <f t="shared" si="2"/>
        <v>1</v>
      </c>
      <c r="X17" s="537">
        <f t="shared" si="2"/>
        <v>1.0000000000000002</v>
      </c>
      <c r="Y17" s="537">
        <f t="shared" si="2"/>
        <v>1</v>
      </c>
      <c r="Z17" s="537">
        <f t="shared" si="2"/>
        <v>1</v>
      </c>
      <c r="AA17" s="537">
        <f t="shared" si="2"/>
        <v>1</v>
      </c>
      <c r="AB17" s="537">
        <f t="shared" si="2"/>
        <v>1</v>
      </c>
      <c r="AC17" s="537">
        <f t="shared" si="2"/>
        <v>1</v>
      </c>
      <c r="AD17" s="537">
        <f t="shared" si="2"/>
        <v>1</v>
      </c>
      <c r="AE17" s="540">
        <f t="shared" si="2"/>
        <v>1</v>
      </c>
      <c r="AF17" s="540">
        <f t="shared" si="2"/>
        <v>0.99999999999999989</v>
      </c>
    </row>
    <row r="18" spans="1:32" s="139" customFormat="1" x14ac:dyDescent="0.25">
      <c r="A18" s="138">
        <v>200</v>
      </c>
      <c r="B18" s="298">
        <v>17</v>
      </c>
      <c r="C18" s="538">
        <v>0</v>
      </c>
      <c r="D18" s="538">
        <v>0</v>
      </c>
      <c r="E18" s="538">
        <v>0</v>
      </c>
      <c r="F18" s="538">
        <v>0</v>
      </c>
      <c r="G18" s="538">
        <v>0</v>
      </c>
      <c r="H18" s="538">
        <v>0</v>
      </c>
      <c r="I18" s="538">
        <v>0</v>
      </c>
      <c r="J18" s="538">
        <v>0</v>
      </c>
      <c r="K18" s="538">
        <v>0</v>
      </c>
      <c r="L18" s="538">
        <v>0</v>
      </c>
      <c r="M18" s="538">
        <v>0</v>
      </c>
      <c r="N18" s="538">
        <v>0</v>
      </c>
      <c r="O18" s="538">
        <v>0</v>
      </c>
      <c r="P18" s="538">
        <v>0</v>
      </c>
      <c r="Q18" s="538">
        <v>0</v>
      </c>
      <c r="R18" s="537">
        <f t="shared" si="2"/>
        <v>1</v>
      </c>
      <c r="S18" s="537">
        <f t="shared" si="2"/>
        <v>0.99999999999999989</v>
      </c>
      <c r="T18" s="537">
        <f t="shared" si="2"/>
        <v>1</v>
      </c>
      <c r="U18" s="537">
        <f t="shared" si="2"/>
        <v>1</v>
      </c>
      <c r="V18" s="537">
        <f t="shared" si="2"/>
        <v>1</v>
      </c>
      <c r="W18" s="537">
        <f t="shared" si="2"/>
        <v>1</v>
      </c>
      <c r="X18" s="537">
        <f t="shared" si="2"/>
        <v>1.0000000000000002</v>
      </c>
      <c r="Y18" s="537">
        <f t="shared" si="2"/>
        <v>1</v>
      </c>
      <c r="Z18" s="537">
        <f t="shared" si="2"/>
        <v>1</v>
      </c>
      <c r="AA18" s="537">
        <f t="shared" si="2"/>
        <v>1</v>
      </c>
      <c r="AB18" s="537">
        <f t="shared" si="2"/>
        <v>1</v>
      </c>
      <c r="AC18" s="537">
        <f t="shared" si="2"/>
        <v>1</v>
      </c>
      <c r="AD18" s="537">
        <f t="shared" si="2"/>
        <v>1</v>
      </c>
      <c r="AE18" s="540">
        <f t="shared" si="2"/>
        <v>1</v>
      </c>
      <c r="AF18" s="540">
        <f t="shared" si="2"/>
        <v>0.99999999999999989</v>
      </c>
    </row>
    <row r="19" spans="1:32" s="139" customFormat="1" x14ac:dyDescent="0.25">
      <c r="A19" s="138">
        <v>200</v>
      </c>
      <c r="B19" s="298">
        <v>18</v>
      </c>
      <c r="C19" s="538">
        <v>0</v>
      </c>
      <c r="D19" s="538">
        <v>0</v>
      </c>
      <c r="E19" s="538">
        <v>0</v>
      </c>
      <c r="F19" s="538">
        <v>0</v>
      </c>
      <c r="G19" s="538">
        <v>0</v>
      </c>
      <c r="H19" s="538">
        <v>0</v>
      </c>
      <c r="I19" s="538">
        <v>0</v>
      </c>
      <c r="J19" s="538">
        <v>0</v>
      </c>
      <c r="K19" s="538">
        <v>0</v>
      </c>
      <c r="L19" s="538">
        <v>0</v>
      </c>
      <c r="M19" s="538">
        <v>0</v>
      </c>
      <c r="N19" s="538">
        <v>0</v>
      </c>
      <c r="O19" s="538">
        <v>0</v>
      </c>
      <c r="P19" s="538">
        <v>0</v>
      </c>
      <c r="Q19" s="538">
        <v>0</v>
      </c>
      <c r="R19" s="537">
        <f t="shared" ref="R19:AF34" si="3">C19+R18</f>
        <v>1</v>
      </c>
      <c r="S19" s="537">
        <f t="shared" si="3"/>
        <v>0.99999999999999989</v>
      </c>
      <c r="T19" s="537">
        <f t="shared" si="3"/>
        <v>1</v>
      </c>
      <c r="U19" s="537">
        <f t="shared" si="3"/>
        <v>1</v>
      </c>
      <c r="V19" s="537">
        <f t="shared" si="3"/>
        <v>1</v>
      </c>
      <c r="W19" s="537">
        <f t="shared" si="3"/>
        <v>1</v>
      </c>
      <c r="X19" s="537">
        <f t="shared" si="3"/>
        <v>1.0000000000000002</v>
      </c>
      <c r="Y19" s="537">
        <f t="shared" si="3"/>
        <v>1</v>
      </c>
      <c r="Z19" s="537">
        <f t="shared" si="3"/>
        <v>1</v>
      </c>
      <c r="AA19" s="537">
        <f t="shared" si="3"/>
        <v>1</v>
      </c>
      <c r="AB19" s="537">
        <f t="shared" si="3"/>
        <v>1</v>
      </c>
      <c r="AC19" s="537">
        <f t="shared" si="3"/>
        <v>1</v>
      </c>
      <c r="AD19" s="537">
        <f t="shared" si="3"/>
        <v>1</v>
      </c>
      <c r="AE19" s="540">
        <f t="shared" si="3"/>
        <v>1</v>
      </c>
      <c r="AF19" s="540">
        <f t="shared" si="3"/>
        <v>0.99999999999999989</v>
      </c>
    </row>
    <row r="20" spans="1:32" s="139" customFormat="1" x14ac:dyDescent="0.25">
      <c r="A20" s="138">
        <v>200</v>
      </c>
      <c r="B20" s="298">
        <v>19</v>
      </c>
      <c r="C20" s="538">
        <v>0</v>
      </c>
      <c r="D20" s="538">
        <v>0</v>
      </c>
      <c r="E20" s="538">
        <v>0</v>
      </c>
      <c r="F20" s="538">
        <v>0</v>
      </c>
      <c r="G20" s="538">
        <v>0</v>
      </c>
      <c r="H20" s="538">
        <v>0</v>
      </c>
      <c r="I20" s="538">
        <v>0</v>
      </c>
      <c r="J20" s="538">
        <v>0</v>
      </c>
      <c r="K20" s="538">
        <v>0</v>
      </c>
      <c r="L20" s="538">
        <v>0</v>
      </c>
      <c r="M20" s="538">
        <v>0</v>
      </c>
      <c r="N20" s="538">
        <v>0</v>
      </c>
      <c r="O20" s="538">
        <v>0</v>
      </c>
      <c r="P20" s="538">
        <v>0</v>
      </c>
      <c r="Q20" s="538">
        <v>0</v>
      </c>
      <c r="R20" s="537">
        <f t="shared" si="3"/>
        <v>1</v>
      </c>
      <c r="S20" s="537">
        <f t="shared" si="3"/>
        <v>0.99999999999999989</v>
      </c>
      <c r="T20" s="537">
        <f t="shared" si="3"/>
        <v>1</v>
      </c>
      <c r="U20" s="537">
        <f t="shared" si="3"/>
        <v>1</v>
      </c>
      <c r="V20" s="537">
        <f t="shared" si="3"/>
        <v>1</v>
      </c>
      <c r="W20" s="537">
        <f t="shared" si="3"/>
        <v>1</v>
      </c>
      <c r="X20" s="537">
        <f t="shared" si="3"/>
        <v>1.0000000000000002</v>
      </c>
      <c r="Y20" s="537">
        <f t="shared" si="3"/>
        <v>1</v>
      </c>
      <c r="Z20" s="537">
        <f t="shared" si="3"/>
        <v>1</v>
      </c>
      <c r="AA20" s="537">
        <f t="shared" si="3"/>
        <v>1</v>
      </c>
      <c r="AB20" s="537">
        <f t="shared" si="3"/>
        <v>1</v>
      </c>
      <c r="AC20" s="537">
        <f t="shared" si="3"/>
        <v>1</v>
      </c>
      <c r="AD20" s="537">
        <f t="shared" si="3"/>
        <v>1</v>
      </c>
      <c r="AE20" s="540">
        <f t="shared" si="3"/>
        <v>1</v>
      </c>
      <c r="AF20" s="540">
        <f t="shared" si="3"/>
        <v>0.99999999999999989</v>
      </c>
    </row>
    <row r="21" spans="1:32" s="139" customFormat="1" x14ac:dyDescent="0.25">
      <c r="A21" s="138">
        <v>200</v>
      </c>
      <c r="B21" s="298">
        <v>20</v>
      </c>
      <c r="C21" s="538">
        <v>0</v>
      </c>
      <c r="D21" s="538">
        <v>0</v>
      </c>
      <c r="E21" s="538">
        <v>0</v>
      </c>
      <c r="F21" s="538">
        <v>0</v>
      </c>
      <c r="G21" s="538">
        <v>0</v>
      </c>
      <c r="H21" s="538">
        <v>0</v>
      </c>
      <c r="I21" s="538">
        <v>0</v>
      </c>
      <c r="J21" s="538">
        <v>0</v>
      </c>
      <c r="K21" s="538">
        <v>0</v>
      </c>
      <c r="L21" s="538">
        <v>0</v>
      </c>
      <c r="M21" s="538">
        <v>0</v>
      </c>
      <c r="N21" s="538">
        <v>0</v>
      </c>
      <c r="O21" s="538">
        <v>0</v>
      </c>
      <c r="P21" s="538">
        <v>0</v>
      </c>
      <c r="Q21" s="538">
        <v>0</v>
      </c>
      <c r="R21" s="537">
        <f t="shared" si="3"/>
        <v>1</v>
      </c>
      <c r="S21" s="537">
        <f t="shared" si="3"/>
        <v>0.99999999999999989</v>
      </c>
      <c r="T21" s="537">
        <f t="shared" si="3"/>
        <v>1</v>
      </c>
      <c r="U21" s="537">
        <f t="shared" si="3"/>
        <v>1</v>
      </c>
      <c r="V21" s="537">
        <f t="shared" si="3"/>
        <v>1</v>
      </c>
      <c r="W21" s="537">
        <f t="shared" si="3"/>
        <v>1</v>
      </c>
      <c r="X21" s="537">
        <f t="shared" si="3"/>
        <v>1.0000000000000002</v>
      </c>
      <c r="Y21" s="537">
        <f t="shared" si="3"/>
        <v>1</v>
      </c>
      <c r="Z21" s="537">
        <f t="shared" si="3"/>
        <v>1</v>
      </c>
      <c r="AA21" s="537">
        <f t="shared" si="3"/>
        <v>1</v>
      </c>
      <c r="AB21" s="537">
        <f t="shared" si="3"/>
        <v>1</v>
      </c>
      <c r="AC21" s="537">
        <f t="shared" si="3"/>
        <v>1</v>
      </c>
      <c r="AD21" s="537">
        <f t="shared" si="3"/>
        <v>1</v>
      </c>
      <c r="AE21" s="540">
        <f t="shared" si="3"/>
        <v>1</v>
      </c>
      <c r="AF21" s="540">
        <f t="shared" si="3"/>
        <v>0.99999999999999989</v>
      </c>
    </row>
    <row r="22" spans="1:32" s="139" customFormat="1" x14ac:dyDescent="0.25">
      <c r="A22" s="138">
        <v>200</v>
      </c>
      <c r="B22" s="298">
        <v>21</v>
      </c>
      <c r="C22" s="538">
        <v>0</v>
      </c>
      <c r="D22" s="538">
        <v>0</v>
      </c>
      <c r="E22" s="538">
        <v>0</v>
      </c>
      <c r="F22" s="538">
        <v>0</v>
      </c>
      <c r="G22" s="538">
        <v>0</v>
      </c>
      <c r="H22" s="538">
        <v>0</v>
      </c>
      <c r="I22" s="538">
        <v>0</v>
      </c>
      <c r="J22" s="538">
        <v>0</v>
      </c>
      <c r="K22" s="538">
        <v>0</v>
      </c>
      <c r="L22" s="538">
        <v>0</v>
      </c>
      <c r="M22" s="538">
        <v>0</v>
      </c>
      <c r="N22" s="538">
        <v>0</v>
      </c>
      <c r="O22" s="538">
        <v>0</v>
      </c>
      <c r="P22" s="538">
        <v>0</v>
      </c>
      <c r="Q22" s="538">
        <v>0</v>
      </c>
      <c r="R22" s="537">
        <f t="shared" si="3"/>
        <v>1</v>
      </c>
      <c r="S22" s="537">
        <f t="shared" si="3"/>
        <v>0.99999999999999989</v>
      </c>
      <c r="T22" s="537">
        <f t="shared" si="3"/>
        <v>1</v>
      </c>
      <c r="U22" s="537">
        <f t="shared" si="3"/>
        <v>1</v>
      </c>
      <c r="V22" s="537">
        <f t="shared" si="3"/>
        <v>1</v>
      </c>
      <c r="W22" s="537">
        <f t="shared" si="3"/>
        <v>1</v>
      </c>
      <c r="X22" s="537">
        <f t="shared" si="3"/>
        <v>1.0000000000000002</v>
      </c>
      <c r="Y22" s="537">
        <f t="shared" si="3"/>
        <v>1</v>
      </c>
      <c r="Z22" s="537">
        <f t="shared" si="3"/>
        <v>1</v>
      </c>
      <c r="AA22" s="537">
        <f t="shared" si="3"/>
        <v>1</v>
      </c>
      <c r="AB22" s="537">
        <f t="shared" si="3"/>
        <v>1</v>
      </c>
      <c r="AC22" s="537">
        <f t="shared" si="3"/>
        <v>1</v>
      </c>
      <c r="AD22" s="537">
        <f t="shared" si="3"/>
        <v>1</v>
      </c>
      <c r="AE22" s="540">
        <f t="shared" si="3"/>
        <v>1</v>
      </c>
      <c r="AF22" s="540">
        <f t="shared" si="3"/>
        <v>0.99999999999999989</v>
      </c>
    </row>
    <row r="23" spans="1:32" s="139" customFormat="1" x14ac:dyDescent="0.25">
      <c r="A23" s="138">
        <v>200</v>
      </c>
      <c r="B23" s="298">
        <v>22</v>
      </c>
      <c r="C23" s="538">
        <v>0</v>
      </c>
      <c r="D23" s="538">
        <v>0</v>
      </c>
      <c r="E23" s="538">
        <v>0</v>
      </c>
      <c r="F23" s="538">
        <v>0</v>
      </c>
      <c r="G23" s="538">
        <v>0</v>
      </c>
      <c r="H23" s="538">
        <v>0</v>
      </c>
      <c r="I23" s="538">
        <v>0</v>
      </c>
      <c r="J23" s="538">
        <v>0</v>
      </c>
      <c r="K23" s="538">
        <v>0</v>
      </c>
      <c r="L23" s="538">
        <v>0</v>
      </c>
      <c r="M23" s="538">
        <v>0</v>
      </c>
      <c r="N23" s="538">
        <v>0</v>
      </c>
      <c r="O23" s="538">
        <v>0</v>
      </c>
      <c r="P23" s="538">
        <v>0</v>
      </c>
      <c r="Q23" s="538">
        <v>0</v>
      </c>
      <c r="R23" s="537">
        <f t="shared" si="3"/>
        <v>1</v>
      </c>
      <c r="S23" s="537">
        <f t="shared" si="3"/>
        <v>0.99999999999999989</v>
      </c>
      <c r="T23" s="537">
        <f t="shared" si="3"/>
        <v>1</v>
      </c>
      <c r="U23" s="537">
        <f t="shared" si="3"/>
        <v>1</v>
      </c>
      <c r="V23" s="537">
        <f t="shared" si="3"/>
        <v>1</v>
      </c>
      <c r="W23" s="537">
        <f t="shared" si="3"/>
        <v>1</v>
      </c>
      <c r="X23" s="537">
        <f t="shared" si="3"/>
        <v>1.0000000000000002</v>
      </c>
      <c r="Y23" s="537">
        <f t="shared" si="3"/>
        <v>1</v>
      </c>
      <c r="Z23" s="537">
        <f t="shared" si="3"/>
        <v>1</v>
      </c>
      <c r="AA23" s="537">
        <f t="shared" si="3"/>
        <v>1</v>
      </c>
      <c r="AB23" s="537">
        <f t="shared" si="3"/>
        <v>1</v>
      </c>
      <c r="AC23" s="537">
        <f t="shared" si="3"/>
        <v>1</v>
      </c>
      <c r="AD23" s="537">
        <f t="shared" si="3"/>
        <v>1</v>
      </c>
      <c r="AE23" s="540">
        <f t="shared" si="3"/>
        <v>1</v>
      </c>
      <c r="AF23" s="540">
        <f t="shared" si="3"/>
        <v>0.99999999999999989</v>
      </c>
    </row>
    <row r="24" spans="1:32" s="139" customFormat="1" x14ac:dyDescent="0.25">
      <c r="A24" s="138">
        <v>200</v>
      </c>
      <c r="B24" s="298">
        <v>23</v>
      </c>
      <c r="C24" s="538">
        <v>0</v>
      </c>
      <c r="D24" s="538">
        <v>0</v>
      </c>
      <c r="E24" s="538">
        <v>0</v>
      </c>
      <c r="F24" s="538">
        <v>0</v>
      </c>
      <c r="G24" s="538">
        <v>0</v>
      </c>
      <c r="H24" s="538">
        <v>0</v>
      </c>
      <c r="I24" s="538">
        <v>0</v>
      </c>
      <c r="J24" s="538">
        <v>0</v>
      </c>
      <c r="K24" s="538">
        <v>0</v>
      </c>
      <c r="L24" s="538">
        <v>0</v>
      </c>
      <c r="M24" s="538">
        <v>0</v>
      </c>
      <c r="N24" s="538">
        <v>0</v>
      </c>
      <c r="O24" s="538">
        <v>0</v>
      </c>
      <c r="P24" s="538">
        <v>0</v>
      </c>
      <c r="Q24" s="538">
        <v>0</v>
      </c>
      <c r="R24" s="537">
        <f t="shared" si="3"/>
        <v>1</v>
      </c>
      <c r="S24" s="537">
        <f t="shared" si="3"/>
        <v>0.99999999999999989</v>
      </c>
      <c r="T24" s="537">
        <f t="shared" si="3"/>
        <v>1</v>
      </c>
      <c r="U24" s="537">
        <f t="shared" si="3"/>
        <v>1</v>
      </c>
      <c r="V24" s="537">
        <f t="shared" si="3"/>
        <v>1</v>
      </c>
      <c r="W24" s="537">
        <f t="shared" si="3"/>
        <v>1</v>
      </c>
      <c r="X24" s="537">
        <f t="shared" si="3"/>
        <v>1.0000000000000002</v>
      </c>
      <c r="Y24" s="537">
        <f t="shared" si="3"/>
        <v>1</v>
      </c>
      <c r="Z24" s="537">
        <f t="shared" si="3"/>
        <v>1</v>
      </c>
      <c r="AA24" s="537">
        <f t="shared" si="3"/>
        <v>1</v>
      </c>
      <c r="AB24" s="537">
        <f t="shared" si="3"/>
        <v>1</v>
      </c>
      <c r="AC24" s="537">
        <f t="shared" si="3"/>
        <v>1</v>
      </c>
      <c r="AD24" s="537">
        <f t="shared" si="3"/>
        <v>1</v>
      </c>
      <c r="AE24" s="540">
        <f t="shared" si="3"/>
        <v>1</v>
      </c>
      <c r="AF24" s="540">
        <f t="shared" si="3"/>
        <v>0.99999999999999989</v>
      </c>
    </row>
    <row r="25" spans="1:32" s="139" customFormat="1" x14ac:dyDescent="0.25">
      <c r="A25" s="138">
        <v>200</v>
      </c>
      <c r="B25" s="298">
        <v>24</v>
      </c>
      <c r="C25" s="538">
        <v>0</v>
      </c>
      <c r="D25" s="538">
        <v>0</v>
      </c>
      <c r="E25" s="538">
        <v>0</v>
      </c>
      <c r="F25" s="538">
        <v>0</v>
      </c>
      <c r="G25" s="538">
        <v>0</v>
      </c>
      <c r="H25" s="538">
        <v>0</v>
      </c>
      <c r="I25" s="538">
        <v>0</v>
      </c>
      <c r="J25" s="538">
        <v>0</v>
      </c>
      <c r="K25" s="538">
        <v>0</v>
      </c>
      <c r="L25" s="538">
        <v>0</v>
      </c>
      <c r="M25" s="538">
        <v>0</v>
      </c>
      <c r="N25" s="538">
        <v>0</v>
      </c>
      <c r="O25" s="538">
        <v>0</v>
      </c>
      <c r="P25" s="538">
        <v>0</v>
      </c>
      <c r="Q25" s="538">
        <v>0</v>
      </c>
      <c r="R25" s="537">
        <f t="shared" si="3"/>
        <v>1</v>
      </c>
      <c r="S25" s="537">
        <f t="shared" si="3"/>
        <v>0.99999999999999989</v>
      </c>
      <c r="T25" s="537">
        <f t="shared" si="3"/>
        <v>1</v>
      </c>
      <c r="U25" s="537">
        <f t="shared" si="3"/>
        <v>1</v>
      </c>
      <c r="V25" s="537">
        <f t="shared" si="3"/>
        <v>1</v>
      </c>
      <c r="W25" s="537">
        <f t="shared" si="3"/>
        <v>1</v>
      </c>
      <c r="X25" s="537">
        <f t="shared" si="3"/>
        <v>1.0000000000000002</v>
      </c>
      <c r="Y25" s="537">
        <f t="shared" si="3"/>
        <v>1</v>
      </c>
      <c r="Z25" s="537">
        <f t="shared" si="3"/>
        <v>1</v>
      </c>
      <c r="AA25" s="537">
        <f t="shared" si="3"/>
        <v>1</v>
      </c>
      <c r="AB25" s="537">
        <f t="shared" si="3"/>
        <v>1</v>
      </c>
      <c r="AC25" s="537">
        <f t="shared" si="3"/>
        <v>1</v>
      </c>
      <c r="AD25" s="537">
        <f t="shared" si="3"/>
        <v>1</v>
      </c>
      <c r="AE25" s="540">
        <f t="shared" si="3"/>
        <v>1</v>
      </c>
      <c r="AF25" s="540">
        <f t="shared" si="3"/>
        <v>0.99999999999999989</v>
      </c>
    </row>
    <row r="26" spans="1:32" s="139" customFormat="1" x14ac:dyDescent="0.25">
      <c r="A26" s="138">
        <v>200</v>
      </c>
      <c r="B26" s="298">
        <v>25</v>
      </c>
      <c r="C26" s="538">
        <v>0</v>
      </c>
      <c r="D26" s="538">
        <v>0</v>
      </c>
      <c r="E26" s="538">
        <v>0</v>
      </c>
      <c r="F26" s="538">
        <v>0</v>
      </c>
      <c r="G26" s="538">
        <v>0</v>
      </c>
      <c r="H26" s="538">
        <v>0</v>
      </c>
      <c r="I26" s="538">
        <v>0</v>
      </c>
      <c r="J26" s="538">
        <v>0</v>
      </c>
      <c r="K26" s="538">
        <v>0</v>
      </c>
      <c r="L26" s="538">
        <v>0</v>
      </c>
      <c r="M26" s="538">
        <v>0</v>
      </c>
      <c r="N26" s="538">
        <v>0</v>
      </c>
      <c r="O26" s="538">
        <v>0</v>
      </c>
      <c r="P26" s="538">
        <v>0</v>
      </c>
      <c r="Q26" s="538">
        <v>0</v>
      </c>
      <c r="R26" s="537">
        <f t="shared" si="3"/>
        <v>1</v>
      </c>
      <c r="S26" s="537">
        <f t="shared" si="3"/>
        <v>0.99999999999999989</v>
      </c>
      <c r="T26" s="537">
        <f t="shared" si="3"/>
        <v>1</v>
      </c>
      <c r="U26" s="537">
        <f t="shared" si="3"/>
        <v>1</v>
      </c>
      <c r="V26" s="537">
        <f t="shared" si="3"/>
        <v>1</v>
      </c>
      <c r="W26" s="537">
        <f t="shared" si="3"/>
        <v>1</v>
      </c>
      <c r="X26" s="537">
        <f t="shared" si="3"/>
        <v>1.0000000000000002</v>
      </c>
      <c r="Y26" s="537">
        <f t="shared" si="3"/>
        <v>1</v>
      </c>
      <c r="Z26" s="537">
        <f t="shared" si="3"/>
        <v>1</v>
      </c>
      <c r="AA26" s="537">
        <f t="shared" si="3"/>
        <v>1</v>
      </c>
      <c r="AB26" s="537">
        <f t="shared" si="3"/>
        <v>1</v>
      </c>
      <c r="AC26" s="537">
        <f t="shared" si="3"/>
        <v>1</v>
      </c>
      <c r="AD26" s="537">
        <f t="shared" si="3"/>
        <v>1</v>
      </c>
      <c r="AE26" s="540">
        <f t="shared" si="3"/>
        <v>1</v>
      </c>
      <c r="AF26" s="540">
        <f t="shared" si="3"/>
        <v>0.99999999999999989</v>
      </c>
    </row>
    <row r="27" spans="1:32" s="139" customFormat="1" x14ac:dyDescent="0.25">
      <c r="A27" s="138">
        <v>200</v>
      </c>
      <c r="B27" s="295">
        <v>26</v>
      </c>
      <c r="C27" s="539">
        <v>0</v>
      </c>
      <c r="D27" s="539">
        <v>0</v>
      </c>
      <c r="E27" s="539">
        <v>0</v>
      </c>
      <c r="F27" s="539">
        <v>0</v>
      </c>
      <c r="G27" s="539">
        <v>0</v>
      </c>
      <c r="H27" s="539">
        <v>0</v>
      </c>
      <c r="I27" s="539">
        <v>0</v>
      </c>
      <c r="J27" s="539">
        <v>0</v>
      </c>
      <c r="K27" s="539">
        <v>0</v>
      </c>
      <c r="L27" s="539">
        <v>0</v>
      </c>
      <c r="M27" s="539">
        <v>0</v>
      </c>
      <c r="N27" s="539">
        <v>0</v>
      </c>
      <c r="O27" s="539">
        <v>0</v>
      </c>
      <c r="P27" s="538">
        <v>0</v>
      </c>
      <c r="Q27" s="538">
        <v>0</v>
      </c>
      <c r="R27" s="537">
        <f t="shared" si="3"/>
        <v>1</v>
      </c>
      <c r="S27" s="537">
        <f t="shared" si="3"/>
        <v>0.99999999999999989</v>
      </c>
      <c r="T27" s="537">
        <f t="shared" si="3"/>
        <v>1</v>
      </c>
      <c r="U27" s="537">
        <f t="shared" si="3"/>
        <v>1</v>
      </c>
      <c r="V27" s="537">
        <f t="shared" si="3"/>
        <v>1</v>
      </c>
      <c r="W27" s="537">
        <f t="shared" si="3"/>
        <v>1</v>
      </c>
      <c r="X27" s="537">
        <f t="shared" si="3"/>
        <v>1.0000000000000002</v>
      </c>
      <c r="Y27" s="537">
        <f t="shared" si="3"/>
        <v>1</v>
      </c>
      <c r="Z27" s="537">
        <f t="shared" si="3"/>
        <v>1</v>
      </c>
      <c r="AA27" s="537">
        <f t="shared" si="3"/>
        <v>1</v>
      </c>
      <c r="AB27" s="537">
        <f t="shared" si="3"/>
        <v>1</v>
      </c>
      <c r="AC27" s="537">
        <f t="shared" si="3"/>
        <v>1</v>
      </c>
      <c r="AD27" s="537">
        <f t="shared" si="3"/>
        <v>1</v>
      </c>
      <c r="AE27" s="540">
        <f t="shared" si="3"/>
        <v>1</v>
      </c>
      <c r="AF27" s="540">
        <f t="shared" si="3"/>
        <v>0.99999999999999989</v>
      </c>
    </row>
    <row r="28" spans="1:32" s="139" customFormat="1" x14ac:dyDescent="0.25">
      <c r="A28" s="138">
        <v>200</v>
      </c>
      <c r="B28" s="295">
        <v>27</v>
      </c>
      <c r="C28" s="539">
        <v>0</v>
      </c>
      <c r="D28" s="539">
        <v>0</v>
      </c>
      <c r="E28" s="539">
        <v>0</v>
      </c>
      <c r="F28" s="539">
        <v>0</v>
      </c>
      <c r="G28" s="539">
        <v>0</v>
      </c>
      <c r="H28" s="539">
        <v>0</v>
      </c>
      <c r="I28" s="539">
        <v>0</v>
      </c>
      <c r="J28" s="539">
        <v>0</v>
      </c>
      <c r="K28" s="539">
        <v>0</v>
      </c>
      <c r="L28" s="539">
        <v>0</v>
      </c>
      <c r="M28" s="539">
        <v>0</v>
      </c>
      <c r="N28" s="539">
        <v>0</v>
      </c>
      <c r="O28" s="539">
        <v>0</v>
      </c>
      <c r="P28" s="538">
        <v>0</v>
      </c>
      <c r="Q28" s="538">
        <v>0</v>
      </c>
      <c r="R28" s="537">
        <f t="shared" si="3"/>
        <v>1</v>
      </c>
      <c r="S28" s="537">
        <f t="shared" si="3"/>
        <v>0.99999999999999989</v>
      </c>
      <c r="T28" s="537">
        <f t="shared" si="3"/>
        <v>1</v>
      </c>
      <c r="U28" s="537">
        <f t="shared" si="3"/>
        <v>1</v>
      </c>
      <c r="V28" s="537">
        <f t="shared" si="3"/>
        <v>1</v>
      </c>
      <c r="W28" s="537">
        <f t="shared" si="3"/>
        <v>1</v>
      </c>
      <c r="X28" s="537">
        <f t="shared" si="3"/>
        <v>1.0000000000000002</v>
      </c>
      <c r="Y28" s="537">
        <f t="shared" si="3"/>
        <v>1</v>
      </c>
      <c r="Z28" s="537">
        <f t="shared" si="3"/>
        <v>1</v>
      </c>
      <c r="AA28" s="537">
        <f t="shared" si="3"/>
        <v>1</v>
      </c>
      <c r="AB28" s="537">
        <f t="shared" si="3"/>
        <v>1</v>
      </c>
      <c r="AC28" s="537">
        <f t="shared" si="3"/>
        <v>1</v>
      </c>
      <c r="AD28" s="537">
        <f t="shared" si="3"/>
        <v>1</v>
      </c>
      <c r="AE28" s="540">
        <f t="shared" si="3"/>
        <v>1</v>
      </c>
      <c r="AF28" s="540">
        <f t="shared" si="3"/>
        <v>0.99999999999999989</v>
      </c>
    </row>
    <row r="29" spans="1:32" s="139" customFormat="1" x14ac:dyDescent="0.25">
      <c r="A29" s="138">
        <v>200</v>
      </c>
      <c r="B29" s="295">
        <v>28</v>
      </c>
      <c r="C29" s="539">
        <v>0</v>
      </c>
      <c r="D29" s="539">
        <v>0</v>
      </c>
      <c r="E29" s="539">
        <v>0</v>
      </c>
      <c r="F29" s="539">
        <v>0</v>
      </c>
      <c r="G29" s="539">
        <v>0</v>
      </c>
      <c r="H29" s="539">
        <v>0</v>
      </c>
      <c r="I29" s="539">
        <v>0</v>
      </c>
      <c r="J29" s="539">
        <v>0</v>
      </c>
      <c r="K29" s="539">
        <v>0</v>
      </c>
      <c r="L29" s="539">
        <v>0</v>
      </c>
      <c r="M29" s="539">
        <v>0</v>
      </c>
      <c r="N29" s="539">
        <v>0</v>
      </c>
      <c r="O29" s="539">
        <v>0</v>
      </c>
      <c r="P29" s="538">
        <v>0</v>
      </c>
      <c r="Q29" s="538">
        <v>0</v>
      </c>
      <c r="R29" s="537">
        <f t="shared" si="3"/>
        <v>1</v>
      </c>
      <c r="S29" s="537">
        <f t="shared" si="3"/>
        <v>0.99999999999999989</v>
      </c>
      <c r="T29" s="537">
        <f t="shared" si="3"/>
        <v>1</v>
      </c>
      <c r="U29" s="537">
        <f t="shared" si="3"/>
        <v>1</v>
      </c>
      <c r="V29" s="537">
        <f t="shared" si="3"/>
        <v>1</v>
      </c>
      <c r="W29" s="537">
        <f t="shared" si="3"/>
        <v>1</v>
      </c>
      <c r="X29" s="537">
        <f t="shared" si="3"/>
        <v>1.0000000000000002</v>
      </c>
      <c r="Y29" s="537">
        <f t="shared" si="3"/>
        <v>1</v>
      </c>
      <c r="Z29" s="537">
        <f t="shared" si="3"/>
        <v>1</v>
      </c>
      <c r="AA29" s="537">
        <f t="shared" si="3"/>
        <v>1</v>
      </c>
      <c r="AB29" s="537">
        <f t="shared" si="3"/>
        <v>1</v>
      </c>
      <c r="AC29" s="537">
        <f t="shared" si="3"/>
        <v>1</v>
      </c>
      <c r="AD29" s="537">
        <f t="shared" si="3"/>
        <v>1</v>
      </c>
      <c r="AE29" s="540">
        <f t="shared" si="3"/>
        <v>1</v>
      </c>
      <c r="AF29" s="540">
        <f t="shared" si="3"/>
        <v>0.99999999999999989</v>
      </c>
    </row>
    <row r="30" spans="1:32" s="139" customFormat="1" x14ac:dyDescent="0.25">
      <c r="A30" s="138">
        <v>200</v>
      </c>
      <c r="B30" s="295">
        <v>29</v>
      </c>
      <c r="C30" s="539">
        <v>0</v>
      </c>
      <c r="D30" s="539">
        <v>0</v>
      </c>
      <c r="E30" s="539">
        <v>0</v>
      </c>
      <c r="F30" s="539">
        <v>0</v>
      </c>
      <c r="G30" s="539">
        <v>0</v>
      </c>
      <c r="H30" s="539">
        <v>0</v>
      </c>
      <c r="I30" s="539">
        <v>0</v>
      </c>
      <c r="J30" s="539">
        <v>0</v>
      </c>
      <c r="K30" s="539">
        <v>0</v>
      </c>
      <c r="L30" s="539">
        <v>0</v>
      </c>
      <c r="M30" s="539">
        <v>0</v>
      </c>
      <c r="N30" s="539">
        <v>0</v>
      </c>
      <c r="O30" s="539">
        <v>0</v>
      </c>
      <c r="P30" s="538">
        <v>0</v>
      </c>
      <c r="Q30" s="538">
        <v>0</v>
      </c>
      <c r="R30" s="537">
        <f t="shared" si="3"/>
        <v>1</v>
      </c>
      <c r="S30" s="537">
        <f t="shared" si="3"/>
        <v>0.99999999999999989</v>
      </c>
      <c r="T30" s="537">
        <f t="shared" si="3"/>
        <v>1</v>
      </c>
      <c r="U30" s="537">
        <f t="shared" si="3"/>
        <v>1</v>
      </c>
      <c r="V30" s="537">
        <f t="shared" si="3"/>
        <v>1</v>
      </c>
      <c r="W30" s="537">
        <f t="shared" si="3"/>
        <v>1</v>
      </c>
      <c r="X30" s="537">
        <f t="shared" si="3"/>
        <v>1.0000000000000002</v>
      </c>
      <c r="Y30" s="537">
        <f t="shared" si="3"/>
        <v>1</v>
      </c>
      <c r="Z30" s="537">
        <f t="shared" si="3"/>
        <v>1</v>
      </c>
      <c r="AA30" s="537">
        <f t="shared" si="3"/>
        <v>1</v>
      </c>
      <c r="AB30" s="537">
        <f t="shared" si="3"/>
        <v>1</v>
      </c>
      <c r="AC30" s="537">
        <f t="shared" si="3"/>
        <v>1</v>
      </c>
      <c r="AD30" s="537">
        <f t="shared" si="3"/>
        <v>1</v>
      </c>
      <c r="AE30" s="540">
        <f t="shared" si="3"/>
        <v>1</v>
      </c>
      <c r="AF30" s="540">
        <f t="shared" si="3"/>
        <v>0.99999999999999989</v>
      </c>
    </row>
    <row r="31" spans="1:32" s="139" customFormat="1" x14ac:dyDescent="0.25">
      <c r="A31" s="138">
        <v>200</v>
      </c>
      <c r="B31" s="295">
        <v>30</v>
      </c>
      <c r="C31" s="539">
        <v>0</v>
      </c>
      <c r="D31" s="539">
        <v>0</v>
      </c>
      <c r="E31" s="539">
        <v>0</v>
      </c>
      <c r="F31" s="539">
        <v>0</v>
      </c>
      <c r="G31" s="539">
        <v>0</v>
      </c>
      <c r="H31" s="539">
        <v>0</v>
      </c>
      <c r="I31" s="539">
        <v>0</v>
      </c>
      <c r="J31" s="539">
        <v>0</v>
      </c>
      <c r="K31" s="539">
        <v>0</v>
      </c>
      <c r="L31" s="539">
        <v>0</v>
      </c>
      <c r="M31" s="539">
        <v>0</v>
      </c>
      <c r="N31" s="539">
        <v>0</v>
      </c>
      <c r="O31" s="539">
        <v>0</v>
      </c>
      <c r="P31" s="538">
        <v>0</v>
      </c>
      <c r="Q31" s="538">
        <v>0</v>
      </c>
      <c r="R31" s="537">
        <f t="shared" si="3"/>
        <v>1</v>
      </c>
      <c r="S31" s="537">
        <f t="shared" si="3"/>
        <v>0.99999999999999989</v>
      </c>
      <c r="T31" s="537">
        <f t="shared" si="3"/>
        <v>1</v>
      </c>
      <c r="U31" s="537">
        <f t="shared" si="3"/>
        <v>1</v>
      </c>
      <c r="V31" s="537">
        <f t="shared" si="3"/>
        <v>1</v>
      </c>
      <c r="W31" s="537">
        <f t="shared" si="3"/>
        <v>1</v>
      </c>
      <c r="X31" s="537">
        <f t="shared" si="3"/>
        <v>1.0000000000000002</v>
      </c>
      <c r="Y31" s="537">
        <f t="shared" si="3"/>
        <v>1</v>
      </c>
      <c r="Z31" s="537">
        <f t="shared" si="3"/>
        <v>1</v>
      </c>
      <c r="AA31" s="537">
        <f t="shared" si="3"/>
        <v>1</v>
      </c>
      <c r="AB31" s="537">
        <f t="shared" si="3"/>
        <v>1</v>
      </c>
      <c r="AC31" s="537">
        <f t="shared" si="3"/>
        <v>1</v>
      </c>
      <c r="AD31" s="537">
        <f t="shared" si="3"/>
        <v>1</v>
      </c>
      <c r="AE31" s="540">
        <f t="shared" si="3"/>
        <v>1</v>
      </c>
      <c r="AF31" s="540">
        <f t="shared" si="3"/>
        <v>0.99999999999999989</v>
      </c>
    </row>
    <row r="32" spans="1:32" s="139" customFormat="1" x14ac:dyDescent="0.25">
      <c r="A32" s="138">
        <v>200</v>
      </c>
      <c r="B32" s="295">
        <v>31</v>
      </c>
      <c r="C32" s="539">
        <v>0</v>
      </c>
      <c r="D32" s="539">
        <v>0</v>
      </c>
      <c r="E32" s="539">
        <v>0</v>
      </c>
      <c r="F32" s="539">
        <v>0</v>
      </c>
      <c r="G32" s="539">
        <v>0</v>
      </c>
      <c r="H32" s="539">
        <v>0</v>
      </c>
      <c r="I32" s="539">
        <v>0</v>
      </c>
      <c r="J32" s="539">
        <v>0</v>
      </c>
      <c r="K32" s="539">
        <v>0</v>
      </c>
      <c r="L32" s="539">
        <v>0</v>
      </c>
      <c r="M32" s="539">
        <v>0</v>
      </c>
      <c r="N32" s="539">
        <v>0</v>
      </c>
      <c r="O32" s="539">
        <v>0</v>
      </c>
      <c r="P32" s="538">
        <v>0</v>
      </c>
      <c r="Q32" s="538">
        <v>0</v>
      </c>
      <c r="R32" s="537">
        <f t="shared" si="3"/>
        <v>1</v>
      </c>
      <c r="S32" s="537">
        <f t="shared" si="3"/>
        <v>0.99999999999999989</v>
      </c>
      <c r="T32" s="537">
        <f t="shared" si="3"/>
        <v>1</v>
      </c>
      <c r="U32" s="537">
        <f t="shared" si="3"/>
        <v>1</v>
      </c>
      <c r="V32" s="537">
        <f t="shared" si="3"/>
        <v>1</v>
      </c>
      <c r="W32" s="537">
        <f t="shared" si="3"/>
        <v>1</v>
      </c>
      <c r="X32" s="537">
        <f t="shared" si="3"/>
        <v>1.0000000000000002</v>
      </c>
      <c r="Y32" s="537">
        <f t="shared" si="3"/>
        <v>1</v>
      </c>
      <c r="Z32" s="537">
        <f t="shared" si="3"/>
        <v>1</v>
      </c>
      <c r="AA32" s="537">
        <f t="shared" si="3"/>
        <v>1</v>
      </c>
      <c r="AB32" s="537">
        <f t="shared" si="3"/>
        <v>1</v>
      </c>
      <c r="AC32" s="537">
        <f t="shared" si="3"/>
        <v>1</v>
      </c>
      <c r="AD32" s="537">
        <f t="shared" si="3"/>
        <v>1</v>
      </c>
      <c r="AE32" s="540">
        <f t="shared" si="3"/>
        <v>1</v>
      </c>
      <c r="AF32" s="540">
        <f t="shared" si="3"/>
        <v>0.99999999999999989</v>
      </c>
    </row>
    <row r="33" spans="1:32" s="139" customFormat="1" x14ac:dyDescent="0.25">
      <c r="A33" s="138">
        <v>200</v>
      </c>
      <c r="B33" s="295">
        <v>32</v>
      </c>
      <c r="C33" s="539">
        <v>0</v>
      </c>
      <c r="D33" s="539">
        <v>0</v>
      </c>
      <c r="E33" s="539">
        <v>0</v>
      </c>
      <c r="F33" s="539">
        <v>0</v>
      </c>
      <c r="G33" s="539">
        <v>0</v>
      </c>
      <c r="H33" s="539">
        <v>0</v>
      </c>
      <c r="I33" s="539">
        <v>0</v>
      </c>
      <c r="J33" s="539">
        <v>0</v>
      </c>
      <c r="K33" s="539">
        <v>0</v>
      </c>
      <c r="L33" s="539">
        <v>0</v>
      </c>
      <c r="M33" s="539">
        <v>0</v>
      </c>
      <c r="N33" s="539">
        <v>0</v>
      </c>
      <c r="O33" s="539">
        <v>0</v>
      </c>
      <c r="P33" s="538">
        <v>0</v>
      </c>
      <c r="Q33" s="538">
        <v>0</v>
      </c>
      <c r="R33" s="537">
        <f t="shared" si="3"/>
        <v>1</v>
      </c>
      <c r="S33" s="537">
        <f t="shared" si="3"/>
        <v>0.99999999999999989</v>
      </c>
      <c r="T33" s="537">
        <f t="shared" si="3"/>
        <v>1</v>
      </c>
      <c r="U33" s="537">
        <f t="shared" si="3"/>
        <v>1</v>
      </c>
      <c r="V33" s="537">
        <f t="shared" si="3"/>
        <v>1</v>
      </c>
      <c r="W33" s="537">
        <f t="shared" si="3"/>
        <v>1</v>
      </c>
      <c r="X33" s="537">
        <f t="shared" si="3"/>
        <v>1.0000000000000002</v>
      </c>
      <c r="Y33" s="537">
        <f t="shared" si="3"/>
        <v>1</v>
      </c>
      <c r="Z33" s="537">
        <f t="shared" si="3"/>
        <v>1</v>
      </c>
      <c r="AA33" s="537">
        <f t="shared" si="3"/>
        <v>1</v>
      </c>
      <c r="AB33" s="537">
        <f t="shared" si="3"/>
        <v>1</v>
      </c>
      <c r="AC33" s="537">
        <f t="shared" si="3"/>
        <v>1</v>
      </c>
      <c r="AD33" s="537">
        <f t="shared" si="3"/>
        <v>1</v>
      </c>
      <c r="AE33" s="540">
        <f t="shared" si="3"/>
        <v>1</v>
      </c>
      <c r="AF33" s="540">
        <f t="shared" si="3"/>
        <v>0.99999999999999989</v>
      </c>
    </row>
    <row r="34" spans="1:32" s="139" customFormat="1" x14ac:dyDescent="0.25">
      <c r="A34" s="138">
        <v>200</v>
      </c>
      <c r="B34" s="295">
        <v>33</v>
      </c>
      <c r="C34" s="539">
        <v>0</v>
      </c>
      <c r="D34" s="539">
        <v>0</v>
      </c>
      <c r="E34" s="539">
        <v>0</v>
      </c>
      <c r="F34" s="539">
        <v>0</v>
      </c>
      <c r="G34" s="539">
        <v>0</v>
      </c>
      <c r="H34" s="539">
        <v>0</v>
      </c>
      <c r="I34" s="539">
        <v>0</v>
      </c>
      <c r="J34" s="539">
        <v>0</v>
      </c>
      <c r="K34" s="539">
        <v>0</v>
      </c>
      <c r="L34" s="539">
        <v>0</v>
      </c>
      <c r="M34" s="539">
        <v>0</v>
      </c>
      <c r="N34" s="539">
        <v>0</v>
      </c>
      <c r="O34" s="539">
        <v>0</v>
      </c>
      <c r="P34" s="538">
        <v>0</v>
      </c>
      <c r="Q34" s="538">
        <v>0</v>
      </c>
      <c r="R34" s="537">
        <f t="shared" si="3"/>
        <v>1</v>
      </c>
      <c r="S34" s="537">
        <f t="shared" si="3"/>
        <v>0.99999999999999989</v>
      </c>
      <c r="T34" s="537">
        <f t="shared" si="3"/>
        <v>1</v>
      </c>
      <c r="U34" s="537">
        <f t="shared" si="3"/>
        <v>1</v>
      </c>
      <c r="V34" s="537">
        <f t="shared" si="3"/>
        <v>1</v>
      </c>
      <c r="W34" s="537">
        <f t="shared" si="3"/>
        <v>1</v>
      </c>
      <c r="X34" s="537">
        <f t="shared" si="3"/>
        <v>1.0000000000000002</v>
      </c>
      <c r="Y34" s="537">
        <f t="shared" si="3"/>
        <v>1</v>
      </c>
      <c r="Z34" s="537">
        <f t="shared" si="3"/>
        <v>1</v>
      </c>
      <c r="AA34" s="537">
        <f t="shared" si="3"/>
        <v>1</v>
      </c>
      <c r="AB34" s="537">
        <f t="shared" si="3"/>
        <v>1</v>
      </c>
      <c r="AC34" s="537">
        <f t="shared" si="3"/>
        <v>1</v>
      </c>
      <c r="AD34" s="537">
        <f t="shared" si="3"/>
        <v>1</v>
      </c>
      <c r="AE34" s="540">
        <f t="shared" si="3"/>
        <v>1</v>
      </c>
      <c r="AF34" s="540">
        <f t="shared" si="3"/>
        <v>0.99999999999999989</v>
      </c>
    </row>
    <row r="35" spans="1:32" s="139" customFormat="1" x14ac:dyDescent="0.25">
      <c r="A35" s="138">
        <v>200</v>
      </c>
      <c r="B35" s="295">
        <v>34</v>
      </c>
      <c r="C35" s="539">
        <v>0</v>
      </c>
      <c r="D35" s="539">
        <v>0</v>
      </c>
      <c r="E35" s="539">
        <v>0</v>
      </c>
      <c r="F35" s="539">
        <v>0</v>
      </c>
      <c r="G35" s="539">
        <v>0</v>
      </c>
      <c r="H35" s="539">
        <v>0</v>
      </c>
      <c r="I35" s="539">
        <v>0</v>
      </c>
      <c r="J35" s="539">
        <v>0</v>
      </c>
      <c r="K35" s="539">
        <v>0</v>
      </c>
      <c r="L35" s="539">
        <v>0</v>
      </c>
      <c r="M35" s="539">
        <v>0</v>
      </c>
      <c r="N35" s="539">
        <v>0</v>
      </c>
      <c r="O35" s="539">
        <v>0</v>
      </c>
      <c r="P35" s="538">
        <v>0</v>
      </c>
      <c r="Q35" s="538">
        <v>0</v>
      </c>
      <c r="R35" s="537">
        <f t="shared" ref="R35:AF50" si="4">C35+R34</f>
        <v>1</v>
      </c>
      <c r="S35" s="537">
        <f t="shared" si="4"/>
        <v>0.99999999999999989</v>
      </c>
      <c r="T35" s="537">
        <f t="shared" si="4"/>
        <v>1</v>
      </c>
      <c r="U35" s="537">
        <f t="shared" si="4"/>
        <v>1</v>
      </c>
      <c r="V35" s="537">
        <f t="shared" si="4"/>
        <v>1</v>
      </c>
      <c r="W35" s="537">
        <f t="shared" si="4"/>
        <v>1</v>
      </c>
      <c r="X35" s="537">
        <f t="shared" si="4"/>
        <v>1.0000000000000002</v>
      </c>
      <c r="Y35" s="537">
        <f t="shared" si="4"/>
        <v>1</v>
      </c>
      <c r="Z35" s="537">
        <f t="shared" si="4"/>
        <v>1</v>
      </c>
      <c r="AA35" s="537">
        <f t="shared" si="4"/>
        <v>1</v>
      </c>
      <c r="AB35" s="537">
        <f t="shared" si="4"/>
        <v>1</v>
      </c>
      <c r="AC35" s="537">
        <f t="shared" si="4"/>
        <v>1</v>
      </c>
      <c r="AD35" s="537">
        <f t="shared" si="4"/>
        <v>1</v>
      </c>
      <c r="AE35" s="540">
        <f t="shared" si="4"/>
        <v>1</v>
      </c>
      <c r="AF35" s="540">
        <f t="shared" si="4"/>
        <v>0.99999999999999989</v>
      </c>
    </row>
    <row r="36" spans="1:32" s="139" customFormat="1" x14ac:dyDescent="0.25">
      <c r="A36" s="138">
        <v>200</v>
      </c>
      <c r="B36" s="295">
        <v>35</v>
      </c>
      <c r="C36" s="539">
        <v>0</v>
      </c>
      <c r="D36" s="539">
        <v>0</v>
      </c>
      <c r="E36" s="539">
        <v>0</v>
      </c>
      <c r="F36" s="539">
        <v>0</v>
      </c>
      <c r="G36" s="539">
        <v>0</v>
      </c>
      <c r="H36" s="539">
        <v>0</v>
      </c>
      <c r="I36" s="539">
        <v>0</v>
      </c>
      <c r="J36" s="539">
        <v>0</v>
      </c>
      <c r="K36" s="539">
        <v>0</v>
      </c>
      <c r="L36" s="539">
        <v>0</v>
      </c>
      <c r="M36" s="539">
        <v>0</v>
      </c>
      <c r="N36" s="539">
        <v>0</v>
      </c>
      <c r="O36" s="539">
        <v>0</v>
      </c>
      <c r="P36" s="538">
        <v>0</v>
      </c>
      <c r="Q36" s="538">
        <v>0</v>
      </c>
      <c r="R36" s="537">
        <f t="shared" si="4"/>
        <v>1</v>
      </c>
      <c r="S36" s="537">
        <f t="shared" si="4"/>
        <v>0.99999999999999989</v>
      </c>
      <c r="T36" s="537">
        <f t="shared" si="4"/>
        <v>1</v>
      </c>
      <c r="U36" s="537">
        <f t="shared" si="4"/>
        <v>1</v>
      </c>
      <c r="V36" s="537">
        <f t="shared" si="4"/>
        <v>1</v>
      </c>
      <c r="W36" s="537">
        <f t="shared" si="4"/>
        <v>1</v>
      </c>
      <c r="X36" s="537">
        <f t="shared" si="4"/>
        <v>1.0000000000000002</v>
      </c>
      <c r="Y36" s="537">
        <f t="shared" si="4"/>
        <v>1</v>
      </c>
      <c r="Z36" s="537">
        <f t="shared" si="4"/>
        <v>1</v>
      </c>
      <c r="AA36" s="537">
        <f t="shared" si="4"/>
        <v>1</v>
      </c>
      <c r="AB36" s="537">
        <f t="shared" si="4"/>
        <v>1</v>
      </c>
      <c r="AC36" s="537">
        <f t="shared" si="4"/>
        <v>1</v>
      </c>
      <c r="AD36" s="537">
        <f t="shared" si="4"/>
        <v>1</v>
      </c>
      <c r="AE36" s="540">
        <f t="shared" si="4"/>
        <v>1</v>
      </c>
      <c r="AF36" s="540">
        <f t="shared" si="4"/>
        <v>0.99999999999999989</v>
      </c>
    </row>
    <row r="37" spans="1:32" s="139" customFormat="1" x14ac:dyDescent="0.25">
      <c r="A37" s="138">
        <v>200</v>
      </c>
      <c r="B37" s="295">
        <v>36</v>
      </c>
      <c r="C37" s="539">
        <v>0</v>
      </c>
      <c r="D37" s="539">
        <v>0</v>
      </c>
      <c r="E37" s="539">
        <v>0</v>
      </c>
      <c r="F37" s="539">
        <v>0</v>
      </c>
      <c r="G37" s="539">
        <v>0</v>
      </c>
      <c r="H37" s="539">
        <v>0</v>
      </c>
      <c r="I37" s="539">
        <v>0</v>
      </c>
      <c r="J37" s="539">
        <v>0</v>
      </c>
      <c r="K37" s="539">
        <v>0</v>
      </c>
      <c r="L37" s="539">
        <v>0</v>
      </c>
      <c r="M37" s="539">
        <v>0</v>
      </c>
      <c r="N37" s="539">
        <v>0</v>
      </c>
      <c r="O37" s="539">
        <v>0</v>
      </c>
      <c r="P37" s="538">
        <v>0</v>
      </c>
      <c r="Q37" s="538">
        <v>0</v>
      </c>
      <c r="R37" s="537">
        <f t="shared" si="4"/>
        <v>1</v>
      </c>
      <c r="S37" s="537">
        <f t="shared" si="4"/>
        <v>0.99999999999999989</v>
      </c>
      <c r="T37" s="537">
        <f t="shared" si="4"/>
        <v>1</v>
      </c>
      <c r="U37" s="537">
        <f t="shared" si="4"/>
        <v>1</v>
      </c>
      <c r="V37" s="537">
        <f t="shared" si="4"/>
        <v>1</v>
      </c>
      <c r="W37" s="537">
        <f t="shared" si="4"/>
        <v>1</v>
      </c>
      <c r="X37" s="537">
        <f t="shared" si="4"/>
        <v>1.0000000000000002</v>
      </c>
      <c r="Y37" s="537">
        <f t="shared" si="4"/>
        <v>1</v>
      </c>
      <c r="Z37" s="537">
        <f t="shared" si="4"/>
        <v>1</v>
      </c>
      <c r="AA37" s="537">
        <f t="shared" si="4"/>
        <v>1</v>
      </c>
      <c r="AB37" s="537">
        <f t="shared" si="4"/>
        <v>1</v>
      </c>
      <c r="AC37" s="537">
        <f t="shared" si="4"/>
        <v>1</v>
      </c>
      <c r="AD37" s="537">
        <f t="shared" si="4"/>
        <v>1</v>
      </c>
      <c r="AE37" s="540">
        <f t="shared" si="4"/>
        <v>1</v>
      </c>
      <c r="AF37" s="540">
        <f t="shared" si="4"/>
        <v>0.99999999999999989</v>
      </c>
    </row>
    <row r="38" spans="1:32" s="139" customFormat="1" x14ac:dyDescent="0.25">
      <c r="A38" s="138">
        <v>200</v>
      </c>
      <c r="B38" s="295">
        <v>37</v>
      </c>
      <c r="C38" s="539">
        <v>0</v>
      </c>
      <c r="D38" s="539">
        <v>0</v>
      </c>
      <c r="E38" s="539">
        <v>0</v>
      </c>
      <c r="F38" s="539">
        <v>0</v>
      </c>
      <c r="G38" s="539">
        <v>0</v>
      </c>
      <c r="H38" s="539">
        <v>0</v>
      </c>
      <c r="I38" s="539">
        <v>0</v>
      </c>
      <c r="J38" s="539">
        <v>0</v>
      </c>
      <c r="K38" s="539">
        <v>0</v>
      </c>
      <c r="L38" s="539">
        <v>0</v>
      </c>
      <c r="M38" s="539">
        <v>0</v>
      </c>
      <c r="N38" s="539">
        <v>0</v>
      </c>
      <c r="O38" s="539">
        <v>0</v>
      </c>
      <c r="P38" s="538">
        <v>0</v>
      </c>
      <c r="Q38" s="538">
        <v>0</v>
      </c>
      <c r="R38" s="537">
        <f t="shared" si="4"/>
        <v>1</v>
      </c>
      <c r="S38" s="537">
        <f t="shared" si="4"/>
        <v>0.99999999999999989</v>
      </c>
      <c r="T38" s="537">
        <f t="shared" si="4"/>
        <v>1</v>
      </c>
      <c r="U38" s="537">
        <f t="shared" si="4"/>
        <v>1</v>
      </c>
      <c r="V38" s="537">
        <f t="shared" si="4"/>
        <v>1</v>
      </c>
      <c r="W38" s="537">
        <f t="shared" si="4"/>
        <v>1</v>
      </c>
      <c r="X38" s="537">
        <f t="shared" si="4"/>
        <v>1.0000000000000002</v>
      </c>
      <c r="Y38" s="537">
        <f t="shared" si="4"/>
        <v>1</v>
      </c>
      <c r="Z38" s="537">
        <f t="shared" si="4"/>
        <v>1</v>
      </c>
      <c r="AA38" s="537">
        <f t="shared" si="4"/>
        <v>1</v>
      </c>
      <c r="AB38" s="537">
        <f t="shared" si="4"/>
        <v>1</v>
      </c>
      <c r="AC38" s="537">
        <f t="shared" si="4"/>
        <v>1</v>
      </c>
      <c r="AD38" s="537">
        <f t="shared" si="4"/>
        <v>1</v>
      </c>
      <c r="AE38" s="540">
        <f t="shared" si="4"/>
        <v>1</v>
      </c>
      <c r="AF38" s="540">
        <f t="shared" si="4"/>
        <v>0.99999999999999989</v>
      </c>
    </row>
    <row r="39" spans="1:32" s="139" customFormat="1" x14ac:dyDescent="0.25">
      <c r="A39" s="138">
        <v>200</v>
      </c>
      <c r="B39" s="295">
        <v>38</v>
      </c>
      <c r="C39" s="539">
        <v>0</v>
      </c>
      <c r="D39" s="539">
        <v>0</v>
      </c>
      <c r="E39" s="539">
        <v>0</v>
      </c>
      <c r="F39" s="539">
        <v>0</v>
      </c>
      <c r="G39" s="539">
        <v>0</v>
      </c>
      <c r="H39" s="539">
        <v>0</v>
      </c>
      <c r="I39" s="539">
        <v>0</v>
      </c>
      <c r="J39" s="539">
        <v>0</v>
      </c>
      <c r="K39" s="539">
        <v>0</v>
      </c>
      <c r="L39" s="539">
        <v>0</v>
      </c>
      <c r="M39" s="539">
        <v>0</v>
      </c>
      <c r="N39" s="539">
        <v>0</v>
      </c>
      <c r="O39" s="539">
        <v>0</v>
      </c>
      <c r="P39" s="538">
        <v>0</v>
      </c>
      <c r="Q39" s="538">
        <v>0</v>
      </c>
      <c r="R39" s="537">
        <f t="shared" si="4"/>
        <v>1</v>
      </c>
      <c r="S39" s="537">
        <f t="shared" si="4"/>
        <v>0.99999999999999989</v>
      </c>
      <c r="T39" s="537">
        <f t="shared" si="4"/>
        <v>1</v>
      </c>
      <c r="U39" s="537">
        <f t="shared" si="4"/>
        <v>1</v>
      </c>
      <c r="V39" s="537">
        <f t="shared" si="4"/>
        <v>1</v>
      </c>
      <c r="W39" s="537">
        <f t="shared" si="4"/>
        <v>1</v>
      </c>
      <c r="X39" s="537">
        <f t="shared" si="4"/>
        <v>1.0000000000000002</v>
      </c>
      <c r="Y39" s="537">
        <f t="shared" si="4"/>
        <v>1</v>
      </c>
      <c r="Z39" s="537">
        <f t="shared" si="4"/>
        <v>1</v>
      </c>
      <c r="AA39" s="537">
        <f t="shared" si="4"/>
        <v>1</v>
      </c>
      <c r="AB39" s="537">
        <f t="shared" si="4"/>
        <v>1</v>
      </c>
      <c r="AC39" s="537">
        <f t="shared" si="4"/>
        <v>1</v>
      </c>
      <c r="AD39" s="537">
        <f t="shared" si="4"/>
        <v>1</v>
      </c>
      <c r="AE39" s="540">
        <f t="shared" si="4"/>
        <v>1</v>
      </c>
      <c r="AF39" s="540">
        <f t="shared" si="4"/>
        <v>0.99999999999999989</v>
      </c>
    </row>
    <row r="40" spans="1:32" s="139" customFormat="1" x14ac:dyDescent="0.25">
      <c r="A40" s="138">
        <v>200</v>
      </c>
      <c r="B40" s="295">
        <v>39</v>
      </c>
      <c r="C40" s="539">
        <v>0</v>
      </c>
      <c r="D40" s="539">
        <v>0</v>
      </c>
      <c r="E40" s="539">
        <v>0</v>
      </c>
      <c r="F40" s="539">
        <v>0</v>
      </c>
      <c r="G40" s="539">
        <v>0</v>
      </c>
      <c r="H40" s="539">
        <v>0</v>
      </c>
      <c r="I40" s="539">
        <v>0</v>
      </c>
      <c r="J40" s="539">
        <v>0</v>
      </c>
      <c r="K40" s="539">
        <v>0</v>
      </c>
      <c r="L40" s="539">
        <v>0</v>
      </c>
      <c r="M40" s="539">
        <v>0</v>
      </c>
      <c r="N40" s="539">
        <v>0</v>
      </c>
      <c r="O40" s="539">
        <v>0</v>
      </c>
      <c r="P40" s="538">
        <v>0</v>
      </c>
      <c r="Q40" s="538">
        <v>0</v>
      </c>
      <c r="R40" s="537">
        <f t="shared" si="4"/>
        <v>1</v>
      </c>
      <c r="S40" s="537">
        <f t="shared" si="4"/>
        <v>0.99999999999999989</v>
      </c>
      <c r="T40" s="537">
        <f t="shared" si="4"/>
        <v>1</v>
      </c>
      <c r="U40" s="537">
        <f t="shared" si="4"/>
        <v>1</v>
      </c>
      <c r="V40" s="537">
        <f t="shared" si="4"/>
        <v>1</v>
      </c>
      <c r="W40" s="537">
        <f t="shared" si="4"/>
        <v>1</v>
      </c>
      <c r="X40" s="537">
        <f t="shared" si="4"/>
        <v>1.0000000000000002</v>
      </c>
      <c r="Y40" s="537">
        <f t="shared" si="4"/>
        <v>1</v>
      </c>
      <c r="Z40" s="537">
        <f t="shared" si="4"/>
        <v>1</v>
      </c>
      <c r="AA40" s="537">
        <f t="shared" si="4"/>
        <v>1</v>
      </c>
      <c r="AB40" s="537">
        <f t="shared" si="4"/>
        <v>1</v>
      </c>
      <c r="AC40" s="537">
        <f t="shared" si="4"/>
        <v>1</v>
      </c>
      <c r="AD40" s="537">
        <f t="shared" si="4"/>
        <v>1</v>
      </c>
      <c r="AE40" s="540">
        <f t="shared" si="4"/>
        <v>1</v>
      </c>
      <c r="AF40" s="540">
        <f t="shared" si="4"/>
        <v>0.99999999999999989</v>
      </c>
    </row>
    <row r="41" spans="1:32" s="139" customFormat="1" x14ac:dyDescent="0.25">
      <c r="A41" s="138">
        <v>200</v>
      </c>
      <c r="B41" s="295">
        <v>40</v>
      </c>
      <c r="C41" s="539">
        <v>0</v>
      </c>
      <c r="D41" s="539">
        <v>0</v>
      </c>
      <c r="E41" s="539">
        <v>0</v>
      </c>
      <c r="F41" s="539">
        <v>0</v>
      </c>
      <c r="G41" s="539">
        <v>0</v>
      </c>
      <c r="H41" s="539">
        <v>0</v>
      </c>
      <c r="I41" s="539">
        <v>0</v>
      </c>
      <c r="J41" s="539">
        <v>0</v>
      </c>
      <c r="K41" s="539">
        <v>0</v>
      </c>
      <c r="L41" s="539">
        <v>0</v>
      </c>
      <c r="M41" s="539">
        <v>0</v>
      </c>
      <c r="N41" s="539">
        <v>0</v>
      </c>
      <c r="O41" s="539">
        <v>0</v>
      </c>
      <c r="P41" s="538">
        <v>0</v>
      </c>
      <c r="Q41" s="538">
        <v>0</v>
      </c>
      <c r="R41" s="537">
        <f t="shared" si="4"/>
        <v>1</v>
      </c>
      <c r="S41" s="537">
        <f t="shared" si="4"/>
        <v>0.99999999999999989</v>
      </c>
      <c r="T41" s="537">
        <f t="shared" si="4"/>
        <v>1</v>
      </c>
      <c r="U41" s="537">
        <f t="shared" si="4"/>
        <v>1</v>
      </c>
      <c r="V41" s="537">
        <f t="shared" si="4"/>
        <v>1</v>
      </c>
      <c r="W41" s="537">
        <f t="shared" si="4"/>
        <v>1</v>
      </c>
      <c r="X41" s="537">
        <f t="shared" si="4"/>
        <v>1.0000000000000002</v>
      </c>
      <c r="Y41" s="537">
        <f t="shared" si="4"/>
        <v>1</v>
      </c>
      <c r="Z41" s="537">
        <f t="shared" si="4"/>
        <v>1</v>
      </c>
      <c r="AA41" s="537">
        <f t="shared" si="4"/>
        <v>1</v>
      </c>
      <c r="AB41" s="537">
        <f t="shared" si="4"/>
        <v>1</v>
      </c>
      <c r="AC41" s="537">
        <f t="shared" si="4"/>
        <v>1</v>
      </c>
      <c r="AD41" s="537">
        <f t="shared" si="4"/>
        <v>1</v>
      </c>
      <c r="AE41" s="540">
        <f t="shared" si="4"/>
        <v>1</v>
      </c>
      <c r="AF41" s="540">
        <f t="shared" si="4"/>
        <v>0.99999999999999989</v>
      </c>
    </row>
    <row r="42" spans="1:32" s="139" customFormat="1" x14ac:dyDescent="0.25">
      <c r="A42" s="138">
        <v>200</v>
      </c>
      <c r="B42" s="295">
        <v>41</v>
      </c>
      <c r="C42" s="539">
        <v>0</v>
      </c>
      <c r="D42" s="539">
        <v>0</v>
      </c>
      <c r="E42" s="539">
        <v>0</v>
      </c>
      <c r="F42" s="539">
        <v>0</v>
      </c>
      <c r="G42" s="539">
        <v>0</v>
      </c>
      <c r="H42" s="539">
        <v>0</v>
      </c>
      <c r="I42" s="539">
        <v>0</v>
      </c>
      <c r="J42" s="539">
        <v>0</v>
      </c>
      <c r="K42" s="539">
        <v>0</v>
      </c>
      <c r="L42" s="539">
        <v>0</v>
      </c>
      <c r="M42" s="539">
        <v>0</v>
      </c>
      <c r="N42" s="539">
        <v>0</v>
      </c>
      <c r="O42" s="539">
        <v>0</v>
      </c>
      <c r="P42" s="538">
        <v>0</v>
      </c>
      <c r="Q42" s="538">
        <v>0</v>
      </c>
      <c r="R42" s="537">
        <f t="shared" si="4"/>
        <v>1</v>
      </c>
      <c r="S42" s="537">
        <f t="shared" si="4"/>
        <v>0.99999999999999989</v>
      </c>
      <c r="T42" s="537">
        <f t="shared" si="4"/>
        <v>1</v>
      </c>
      <c r="U42" s="537">
        <f t="shared" si="4"/>
        <v>1</v>
      </c>
      <c r="V42" s="537">
        <f t="shared" si="4"/>
        <v>1</v>
      </c>
      <c r="W42" s="537">
        <f t="shared" si="4"/>
        <v>1</v>
      </c>
      <c r="X42" s="537">
        <f t="shared" si="4"/>
        <v>1.0000000000000002</v>
      </c>
      <c r="Y42" s="537">
        <f t="shared" si="4"/>
        <v>1</v>
      </c>
      <c r="Z42" s="537">
        <f t="shared" si="4"/>
        <v>1</v>
      </c>
      <c r="AA42" s="537">
        <f t="shared" si="4"/>
        <v>1</v>
      </c>
      <c r="AB42" s="537">
        <f t="shared" si="4"/>
        <v>1</v>
      </c>
      <c r="AC42" s="537">
        <f t="shared" si="4"/>
        <v>1</v>
      </c>
      <c r="AD42" s="537">
        <f t="shared" si="4"/>
        <v>1</v>
      </c>
      <c r="AE42" s="540">
        <f t="shared" si="4"/>
        <v>1</v>
      </c>
      <c r="AF42" s="540">
        <f t="shared" si="4"/>
        <v>0.99999999999999989</v>
      </c>
    </row>
    <row r="43" spans="1:32" s="139" customFormat="1" x14ac:dyDescent="0.25">
      <c r="A43" s="138">
        <v>200</v>
      </c>
      <c r="B43" s="295">
        <v>42</v>
      </c>
      <c r="C43" s="539">
        <v>0</v>
      </c>
      <c r="D43" s="539">
        <v>0</v>
      </c>
      <c r="E43" s="539">
        <v>0</v>
      </c>
      <c r="F43" s="539">
        <v>0</v>
      </c>
      <c r="G43" s="539">
        <v>0</v>
      </c>
      <c r="H43" s="539">
        <v>0</v>
      </c>
      <c r="I43" s="539">
        <v>0</v>
      </c>
      <c r="J43" s="539">
        <v>0</v>
      </c>
      <c r="K43" s="539">
        <v>0</v>
      </c>
      <c r="L43" s="539">
        <v>0</v>
      </c>
      <c r="M43" s="539">
        <v>0</v>
      </c>
      <c r="N43" s="539">
        <v>0</v>
      </c>
      <c r="O43" s="539">
        <v>0</v>
      </c>
      <c r="P43" s="538">
        <v>0</v>
      </c>
      <c r="Q43" s="538">
        <v>0</v>
      </c>
      <c r="R43" s="537">
        <f t="shared" si="4"/>
        <v>1</v>
      </c>
      <c r="S43" s="537">
        <f t="shared" si="4"/>
        <v>0.99999999999999989</v>
      </c>
      <c r="T43" s="537">
        <f t="shared" si="4"/>
        <v>1</v>
      </c>
      <c r="U43" s="537">
        <f t="shared" si="4"/>
        <v>1</v>
      </c>
      <c r="V43" s="537">
        <f t="shared" si="4"/>
        <v>1</v>
      </c>
      <c r="W43" s="537">
        <f t="shared" si="4"/>
        <v>1</v>
      </c>
      <c r="X43" s="537">
        <f t="shared" si="4"/>
        <v>1.0000000000000002</v>
      </c>
      <c r="Y43" s="537">
        <f t="shared" si="4"/>
        <v>1</v>
      </c>
      <c r="Z43" s="537">
        <f t="shared" si="4"/>
        <v>1</v>
      </c>
      <c r="AA43" s="537">
        <f t="shared" si="4"/>
        <v>1</v>
      </c>
      <c r="AB43" s="537">
        <f t="shared" si="4"/>
        <v>1</v>
      </c>
      <c r="AC43" s="537">
        <f t="shared" si="4"/>
        <v>1</v>
      </c>
      <c r="AD43" s="537">
        <f t="shared" si="4"/>
        <v>1</v>
      </c>
      <c r="AE43" s="540">
        <f t="shared" si="4"/>
        <v>1</v>
      </c>
      <c r="AF43" s="540">
        <f t="shared" si="4"/>
        <v>0.99999999999999989</v>
      </c>
    </row>
    <row r="44" spans="1:32" s="139" customFormat="1" x14ac:dyDescent="0.25">
      <c r="A44" s="138">
        <v>200</v>
      </c>
      <c r="B44" s="295">
        <v>43</v>
      </c>
      <c r="C44" s="539">
        <v>0</v>
      </c>
      <c r="D44" s="539">
        <v>0</v>
      </c>
      <c r="E44" s="539">
        <v>0</v>
      </c>
      <c r="F44" s="539">
        <v>0</v>
      </c>
      <c r="G44" s="539">
        <v>0</v>
      </c>
      <c r="H44" s="539">
        <v>0</v>
      </c>
      <c r="I44" s="539">
        <v>0</v>
      </c>
      <c r="J44" s="539">
        <v>0</v>
      </c>
      <c r="K44" s="539">
        <v>0</v>
      </c>
      <c r="L44" s="539">
        <v>0</v>
      </c>
      <c r="M44" s="539">
        <v>0</v>
      </c>
      <c r="N44" s="539">
        <v>0</v>
      </c>
      <c r="O44" s="539">
        <v>0</v>
      </c>
      <c r="P44" s="538">
        <v>0</v>
      </c>
      <c r="Q44" s="538">
        <v>0</v>
      </c>
      <c r="R44" s="537">
        <f t="shared" si="4"/>
        <v>1</v>
      </c>
      <c r="S44" s="537">
        <f t="shared" si="4"/>
        <v>0.99999999999999989</v>
      </c>
      <c r="T44" s="537">
        <f t="shared" si="4"/>
        <v>1</v>
      </c>
      <c r="U44" s="537">
        <f t="shared" si="4"/>
        <v>1</v>
      </c>
      <c r="V44" s="537">
        <f t="shared" si="4"/>
        <v>1</v>
      </c>
      <c r="W44" s="537">
        <f t="shared" si="4"/>
        <v>1</v>
      </c>
      <c r="X44" s="537">
        <f t="shared" si="4"/>
        <v>1.0000000000000002</v>
      </c>
      <c r="Y44" s="537">
        <f t="shared" si="4"/>
        <v>1</v>
      </c>
      <c r="Z44" s="537">
        <f t="shared" si="4"/>
        <v>1</v>
      </c>
      <c r="AA44" s="537">
        <f t="shared" si="4"/>
        <v>1</v>
      </c>
      <c r="AB44" s="537">
        <f t="shared" si="4"/>
        <v>1</v>
      </c>
      <c r="AC44" s="537">
        <f t="shared" si="4"/>
        <v>1</v>
      </c>
      <c r="AD44" s="537">
        <f t="shared" si="4"/>
        <v>1</v>
      </c>
      <c r="AE44" s="540">
        <f t="shared" si="4"/>
        <v>1</v>
      </c>
      <c r="AF44" s="540">
        <f t="shared" si="4"/>
        <v>0.99999999999999989</v>
      </c>
    </row>
    <row r="45" spans="1:32" s="139" customFormat="1" x14ac:dyDescent="0.25">
      <c r="A45" s="138">
        <v>200</v>
      </c>
      <c r="B45" s="295">
        <v>44</v>
      </c>
      <c r="C45" s="539">
        <v>0</v>
      </c>
      <c r="D45" s="539">
        <v>0</v>
      </c>
      <c r="E45" s="539">
        <v>0</v>
      </c>
      <c r="F45" s="539">
        <v>0</v>
      </c>
      <c r="G45" s="539">
        <v>0</v>
      </c>
      <c r="H45" s="539">
        <v>0</v>
      </c>
      <c r="I45" s="539">
        <v>0</v>
      </c>
      <c r="J45" s="539">
        <v>0</v>
      </c>
      <c r="K45" s="539">
        <v>0</v>
      </c>
      <c r="L45" s="539">
        <v>0</v>
      </c>
      <c r="M45" s="539">
        <v>0</v>
      </c>
      <c r="N45" s="539">
        <v>0</v>
      </c>
      <c r="O45" s="539">
        <v>0</v>
      </c>
      <c r="P45" s="538">
        <v>0</v>
      </c>
      <c r="Q45" s="538">
        <v>0</v>
      </c>
      <c r="R45" s="537">
        <f t="shared" si="4"/>
        <v>1</v>
      </c>
      <c r="S45" s="537">
        <f t="shared" si="4"/>
        <v>0.99999999999999989</v>
      </c>
      <c r="T45" s="537">
        <f t="shared" si="4"/>
        <v>1</v>
      </c>
      <c r="U45" s="537">
        <f t="shared" si="4"/>
        <v>1</v>
      </c>
      <c r="V45" s="537">
        <f t="shared" si="4"/>
        <v>1</v>
      </c>
      <c r="W45" s="537">
        <f t="shared" si="4"/>
        <v>1</v>
      </c>
      <c r="X45" s="537">
        <f t="shared" si="4"/>
        <v>1.0000000000000002</v>
      </c>
      <c r="Y45" s="537">
        <f t="shared" si="4"/>
        <v>1</v>
      </c>
      <c r="Z45" s="537">
        <f t="shared" si="4"/>
        <v>1</v>
      </c>
      <c r="AA45" s="537">
        <f t="shared" si="4"/>
        <v>1</v>
      </c>
      <c r="AB45" s="537">
        <f t="shared" si="4"/>
        <v>1</v>
      </c>
      <c r="AC45" s="537">
        <f t="shared" si="4"/>
        <v>1</v>
      </c>
      <c r="AD45" s="537">
        <f t="shared" si="4"/>
        <v>1</v>
      </c>
      <c r="AE45" s="540">
        <f t="shared" si="4"/>
        <v>1</v>
      </c>
      <c r="AF45" s="540">
        <f t="shared" si="4"/>
        <v>0.99999999999999989</v>
      </c>
    </row>
    <row r="46" spans="1:32" s="139" customFormat="1" x14ac:dyDescent="0.25">
      <c r="A46" s="138">
        <v>200</v>
      </c>
      <c r="B46" s="295">
        <v>45</v>
      </c>
      <c r="C46" s="539">
        <v>0</v>
      </c>
      <c r="D46" s="539">
        <v>0</v>
      </c>
      <c r="E46" s="539">
        <v>0</v>
      </c>
      <c r="F46" s="539">
        <v>0</v>
      </c>
      <c r="G46" s="539">
        <v>0</v>
      </c>
      <c r="H46" s="539">
        <v>0</v>
      </c>
      <c r="I46" s="539">
        <v>0</v>
      </c>
      <c r="J46" s="539">
        <v>0</v>
      </c>
      <c r="K46" s="539">
        <v>0</v>
      </c>
      <c r="L46" s="539">
        <v>0</v>
      </c>
      <c r="M46" s="539">
        <v>0</v>
      </c>
      <c r="N46" s="539">
        <v>0</v>
      </c>
      <c r="O46" s="539">
        <v>0</v>
      </c>
      <c r="P46" s="538">
        <v>0</v>
      </c>
      <c r="Q46" s="538">
        <v>0</v>
      </c>
      <c r="R46" s="537">
        <f t="shared" si="4"/>
        <v>1</v>
      </c>
      <c r="S46" s="537">
        <f t="shared" si="4"/>
        <v>0.99999999999999989</v>
      </c>
      <c r="T46" s="537">
        <f t="shared" si="4"/>
        <v>1</v>
      </c>
      <c r="U46" s="537">
        <f t="shared" si="4"/>
        <v>1</v>
      </c>
      <c r="V46" s="537">
        <f t="shared" si="4"/>
        <v>1</v>
      </c>
      <c r="W46" s="537">
        <f t="shared" si="4"/>
        <v>1</v>
      </c>
      <c r="X46" s="537">
        <f t="shared" si="4"/>
        <v>1.0000000000000002</v>
      </c>
      <c r="Y46" s="537">
        <f t="shared" si="4"/>
        <v>1</v>
      </c>
      <c r="Z46" s="537">
        <f t="shared" si="4"/>
        <v>1</v>
      </c>
      <c r="AA46" s="537">
        <f t="shared" si="4"/>
        <v>1</v>
      </c>
      <c r="AB46" s="537">
        <f t="shared" si="4"/>
        <v>1</v>
      </c>
      <c r="AC46" s="537">
        <f t="shared" si="4"/>
        <v>1</v>
      </c>
      <c r="AD46" s="537">
        <f t="shared" si="4"/>
        <v>1</v>
      </c>
      <c r="AE46" s="540">
        <f t="shared" si="4"/>
        <v>1</v>
      </c>
      <c r="AF46" s="540">
        <f t="shared" si="4"/>
        <v>0.99999999999999989</v>
      </c>
    </row>
    <row r="47" spans="1:32" s="139" customFormat="1" x14ac:dyDescent="0.25">
      <c r="A47" s="138">
        <v>200</v>
      </c>
      <c r="B47" s="295">
        <v>46</v>
      </c>
      <c r="C47" s="539">
        <v>0</v>
      </c>
      <c r="D47" s="539">
        <v>0</v>
      </c>
      <c r="E47" s="539">
        <v>0</v>
      </c>
      <c r="F47" s="539">
        <v>0</v>
      </c>
      <c r="G47" s="539">
        <v>0</v>
      </c>
      <c r="H47" s="539">
        <v>0</v>
      </c>
      <c r="I47" s="539">
        <v>0</v>
      </c>
      <c r="J47" s="539">
        <v>0</v>
      </c>
      <c r="K47" s="539">
        <v>0</v>
      </c>
      <c r="L47" s="539">
        <v>0</v>
      </c>
      <c r="M47" s="539">
        <v>0</v>
      </c>
      <c r="N47" s="539">
        <v>0</v>
      </c>
      <c r="O47" s="539">
        <v>0</v>
      </c>
      <c r="P47" s="538">
        <v>0</v>
      </c>
      <c r="Q47" s="538">
        <v>0</v>
      </c>
      <c r="R47" s="537">
        <f t="shared" si="4"/>
        <v>1</v>
      </c>
      <c r="S47" s="537">
        <f t="shared" si="4"/>
        <v>0.99999999999999989</v>
      </c>
      <c r="T47" s="537">
        <f t="shared" si="4"/>
        <v>1</v>
      </c>
      <c r="U47" s="537">
        <f t="shared" si="4"/>
        <v>1</v>
      </c>
      <c r="V47" s="537">
        <f t="shared" si="4"/>
        <v>1</v>
      </c>
      <c r="W47" s="537">
        <f t="shared" si="4"/>
        <v>1</v>
      </c>
      <c r="X47" s="537">
        <f t="shared" si="4"/>
        <v>1.0000000000000002</v>
      </c>
      <c r="Y47" s="537">
        <f t="shared" si="4"/>
        <v>1</v>
      </c>
      <c r="Z47" s="537">
        <f t="shared" si="4"/>
        <v>1</v>
      </c>
      <c r="AA47" s="537">
        <f t="shared" si="4"/>
        <v>1</v>
      </c>
      <c r="AB47" s="537">
        <f t="shared" si="4"/>
        <v>1</v>
      </c>
      <c r="AC47" s="537">
        <f t="shared" si="4"/>
        <v>1</v>
      </c>
      <c r="AD47" s="537">
        <f t="shared" si="4"/>
        <v>1</v>
      </c>
      <c r="AE47" s="540">
        <f t="shared" si="4"/>
        <v>1</v>
      </c>
      <c r="AF47" s="540">
        <f t="shared" si="4"/>
        <v>0.99999999999999989</v>
      </c>
    </row>
    <row r="48" spans="1:32" s="139" customFormat="1" x14ac:dyDescent="0.25">
      <c r="A48" s="138">
        <v>200</v>
      </c>
      <c r="B48" s="295">
        <v>47</v>
      </c>
      <c r="C48" s="539">
        <v>0</v>
      </c>
      <c r="D48" s="539">
        <v>0</v>
      </c>
      <c r="E48" s="539">
        <v>0</v>
      </c>
      <c r="F48" s="539">
        <v>0</v>
      </c>
      <c r="G48" s="539">
        <v>0</v>
      </c>
      <c r="H48" s="539">
        <v>0</v>
      </c>
      <c r="I48" s="539">
        <v>0</v>
      </c>
      <c r="J48" s="539">
        <v>0</v>
      </c>
      <c r="K48" s="539">
        <v>0</v>
      </c>
      <c r="L48" s="539">
        <v>0</v>
      </c>
      <c r="M48" s="539">
        <v>0</v>
      </c>
      <c r="N48" s="539">
        <v>0</v>
      </c>
      <c r="O48" s="539">
        <v>0</v>
      </c>
      <c r="P48" s="538">
        <v>0</v>
      </c>
      <c r="Q48" s="538">
        <v>0</v>
      </c>
      <c r="R48" s="537">
        <f t="shared" si="4"/>
        <v>1</v>
      </c>
      <c r="S48" s="537">
        <f t="shared" si="4"/>
        <v>0.99999999999999989</v>
      </c>
      <c r="T48" s="537">
        <f t="shared" si="4"/>
        <v>1</v>
      </c>
      <c r="U48" s="537">
        <f t="shared" si="4"/>
        <v>1</v>
      </c>
      <c r="V48" s="537">
        <f t="shared" si="4"/>
        <v>1</v>
      </c>
      <c r="W48" s="537">
        <f t="shared" si="4"/>
        <v>1</v>
      </c>
      <c r="X48" s="537">
        <f t="shared" si="4"/>
        <v>1.0000000000000002</v>
      </c>
      <c r="Y48" s="537">
        <f t="shared" si="4"/>
        <v>1</v>
      </c>
      <c r="Z48" s="537">
        <f t="shared" si="4"/>
        <v>1</v>
      </c>
      <c r="AA48" s="537">
        <f t="shared" si="4"/>
        <v>1</v>
      </c>
      <c r="AB48" s="537">
        <f t="shared" si="4"/>
        <v>1</v>
      </c>
      <c r="AC48" s="537">
        <f t="shared" si="4"/>
        <v>1</v>
      </c>
      <c r="AD48" s="537">
        <f t="shared" si="4"/>
        <v>1</v>
      </c>
      <c r="AE48" s="540">
        <f t="shared" si="4"/>
        <v>1</v>
      </c>
      <c r="AF48" s="540">
        <f t="shared" si="4"/>
        <v>0.99999999999999989</v>
      </c>
    </row>
    <row r="49" spans="1:32" s="139" customFormat="1" x14ac:dyDescent="0.25">
      <c r="A49" s="138">
        <v>200</v>
      </c>
      <c r="B49" s="295">
        <v>48</v>
      </c>
      <c r="C49" s="539">
        <v>0</v>
      </c>
      <c r="D49" s="539">
        <v>0</v>
      </c>
      <c r="E49" s="539">
        <v>0</v>
      </c>
      <c r="F49" s="539">
        <v>0</v>
      </c>
      <c r="G49" s="539">
        <v>0</v>
      </c>
      <c r="H49" s="539">
        <v>0</v>
      </c>
      <c r="I49" s="539">
        <v>0</v>
      </c>
      <c r="J49" s="539">
        <v>0</v>
      </c>
      <c r="K49" s="539">
        <v>0</v>
      </c>
      <c r="L49" s="539">
        <v>0</v>
      </c>
      <c r="M49" s="539">
        <v>0</v>
      </c>
      <c r="N49" s="539">
        <v>0</v>
      </c>
      <c r="O49" s="539">
        <v>0</v>
      </c>
      <c r="P49" s="538">
        <v>0</v>
      </c>
      <c r="Q49" s="538">
        <v>0</v>
      </c>
      <c r="R49" s="537">
        <f t="shared" si="4"/>
        <v>1</v>
      </c>
      <c r="S49" s="537">
        <f t="shared" si="4"/>
        <v>0.99999999999999989</v>
      </c>
      <c r="T49" s="537">
        <f t="shared" si="4"/>
        <v>1</v>
      </c>
      <c r="U49" s="537">
        <f t="shared" si="4"/>
        <v>1</v>
      </c>
      <c r="V49" s="537">
        <f t="shared" si="4"/>
        <v>1</v>
      </c>
      <c r="W49" s="537">
        <f t="shared" si="4"/>
        <v>1</v>
      </c>
      <c r="X49" s="537">
        <f t="shared" si="4"/>
        <v>1.0000000000000002</v>
      </c>
      <c r="Y49" s="537">
        <f t="shared" si="4"/>
        <v>1</v>
      </c>
      <c r="Z49" s="537">
        <f t="shared" si="4"/>
        <v>1</v>
      </c>
      <c r="AA49" s="537">
        <f t="shared" si="4"/>
        <v>1</v>
      </c>
      <c r="AB49" s="537">
        <f t="shared" si="4"/>
        <v>1</v>
      </c>
      <c r="AC49" s="537">
        <f t="shared" si="4"/>
        <v>1</v>
      </c>
      <c r="AD49" s="537">
        <f t="shared" si="4"/>
        <v>1</v>
      </c>
      <c r="AE49" s="540">
        <f t="shared" si="4"/>
        <v>1</v>
      </c>
      <c r="AF49" s="540">
        <f t="shared" si="4"/>
        <v>0.99999999999999989</v>
      </c>
    </row>
    <row r="50" spans="1:32" s="139" customFormat="1" x14ac:dyDescent="0.25">
      <c r="A50" s="138">
        <v>200</v>
      </c>
      <c r="B50" s="295">
        <v>49</v>
      </c>
      <c r="C50" s="539">
        <v>0</v>
      </c>
      <c r="D50" s="539">
        <v>0</v>
      </c>
      <c r="E50" s="539">
        <v>0</v>
      </c>
      <c r="F50" s="539">
        <v>0</v>
      </c>
      <c r="G50" s="539">
        <v>0</v>
      </c>
      <c r="H50" s="539">
        <v>0</v>
      </c>
      <c r="I50" s="539">
        <v>0</v>
      </c>
      <c r="J50" s="539">
        <v>0</v>
      </c>
      <c r="K50" s="539">
        <v>0</v>
      </c>
      <c r="L50" s="539">
        <v>0</v>
      </c>
      <c r="M50" s="539">
        <v>0</v>
      </c>
      <c r="N50" s="539">
        <v>0</v>
      </c>
      <c r="O50" s="539">
        <v>0</v>
      </c>
      <c r="P50" s="538">
        <v>0</v>
      </c>
      <c r="Q50" s="538">
        <v>0</v>
      </c>
      <c r="R50" s="537">
        <f t="shared" si="4"/>
        <v>1</v>
      </c>
      <c r="S50" s="537">
        <f t="shared" si="4"/>
        <v>0.99999999999999989</v>
      </c>
      <c r="T50" s="537">
        <f t="shared" si="4"/>
        <v>1</v>
      </c>
      <c r="U50" s="537">
        <f t="shared" si="4"/>
        <v>1</v>
      </c>
      <c r="V50" s="537">
        <f t="shared" si="4"/>
        <v>1</v>
      </c>
      <c r="W50" s="537">
        <f t="shared" si="4"/>
        <v>1</v>
      </c>
      <c r="X50" s="537">
        <f t="shared" si="4"/>
        <v>1.0000000000000002</v>
      </c>
      <c r="Y50" s="537">
        <f t="shared" si="4"/>
        <v>1</v>
      </c>
      <c r="Z50" s="537">
        <f t="shared" si="4"/>
        <v>1</v>
      </c>
      <c r="AA50" s="537">
        <f t="shared" si="4"/>
        <v>1</v>
      </c>
      <c r="AB50" s="537">
        <f t="shared" si="4"/>
        <v>1</v>
      </c>
      <c r="AC50" s="537">
        <f t="shared" si="4"/>
        <v>1</v>
      </c>
      <c r="AD50" s="537">
        <f t="shared" si="4"/>
        <v>1</v>
      </c>
      <c r="AE50" s="540">
        <f t="shared" si="4"/>
        <v>1</v>
      </c>
      <c r="AF50" s="540">
        <f t="shared" si="4"/>
        <v>0.99999999999999989</v>
      </c>
    </row>
    <row r="51" spans="1:32" s="139" customFormat="1" x14ac:dyDescent="0.25">
      <c r="A51" s="138">
        <v>200</v>
      </c>
      <c r="B51" s="295">
        <v>50</v>
      </c>
      <c r="C51" s="539">
        <v>0</v>
      </c>
      <c r="D51" s="539">
        <v>0</v>
      </c>
      <c r="E51" s="539">
        <v>0</v>
      </c>
      <c r="F51" s="539">
        <v>0</v>
      </c>
      <c r="G51" s="539">
        <v>0</v>
      </c>
      <c r="H51" s="539">
        <v>0</v>
      </c>
      <c r="I51" s="539">
        <v>0</v>
      </c>
      <c r="J51" s="539">
        <v>0</v>
      </c>
      <c r="K51" s="539">
        <v>0</v>
      </c>
      <c r="L51" s="539">
        <v>0</v>
      </c>
      <c r="M51" s="539">
        <v>0</v>
      </c>
      <c r="N51" s="539">
        <v>0</v>
      </c>
      <c r="O51" s="539">
        <v>0</v>
      </c>
      <c r="P51" s="538">
        <v>0</v>
      </c>
      <c r="Q51" s="538">
        <v>0</v>
      </c>
      <c r="R51" s="537">
        <f t="shared" ref="R51:AF66" si="5">C51+R50</f>
        <v>1</v>
      </c>
      <c r="S51" s="537">
        <f t="shared" si="5"/>
        <v>0.99999999999999989</v>
      </c>
      <c r="T51" s="537">
        <f t="shared" si="5"/>
        <v>1</v>
      </c>
      <c r="U51" s="537">
        <f t="shared" si="5"/>
        <v>1</v>
      </c>
      <c r="V51" s="537">
        <f t="shared" si="5"/>
        <v>1</v>
      </c>
      <c r="W51" s="537">
        <f t="shared" si="5"/>
        <v>1</v>
      </c>
      <c r="X51" s="537">
        <f t="shared" si="5"/>
        <v>1.0000000000000002</v>
      </c>
      <c r="Y51" s="537">
        <f t="shared" si="5"/>
        <v>1</v>
      </c>
      <c r="Z51" s="537">
        <f t="shared" si="5"/>
        <v>1</v>
      </c>
      <c r="AA51" s="537">
        <f t="shared" si="5"/>
        <v>1</v>
      </c>
      <c r="AB51" s="537">
        <f t="shared" si="5"/>
        <v>1</v>
      </c>
      <c r="AC51" s="537">
        <f t="shared" si="5"/>
        <v>1</v>
      </c>
      <c r="AD51" s="537">
        <f t="shared" si="5"/>
        <v>1</v>
      </c>
      <c r="AE51" s="540">
        <f t="shared" si="5"/>
        <v>1</v>
      </c>
      <c r="AF51" s="540">
        <f t="shared" si="5"/>
        <v>0.99999999999999989</v>
      </c>
    </row>
    <row r="52" spans="1:32" s="139" customFormat="1" x14ac:dyDescent="0.25">
      <c r="A52" s="138">
        <v>200</v>
      </c>
      <c r="B52" s="295">
        <v>51</v>
      </c>
      <c r="C52" s="539">
        <v>0</v>
      </c>
      <c r="D52" s="539">
        <v>0</v>
      </c>
      <c r="E52" s="539">
        <v>0</v>
      </c>
      <c r="F52" s="539">
        <v>0</v>
      </c>
      <c r="G52" s="539">
        <v>0</v>
      </c>
      <c r="H52" s="539">
        <v>0</v>
      </c>
      <c r="I52" s="539">
        <v>0</v>
      </c>
      <c r="J52" s="539">
        <v>0</v>
      </c>
      <c r="K52" s="539">
        <v>0</v>
      </c>
      <c r="L52" s="539">
        <v>0</v>
      </c>
      <c r="M52" s="539">
        <v>0</v>
      </c>
      <c r="N52" s="539">
        <v>0</v>
      </c>
      <c r="O52" s="539">
        <v>0</v>
      </c>
      <c r="P52" s="538">
        <v>0</v>
      </c>
      <c r="Q52" s="538">
        <v>0</v>
      </c>
      <c r="R52" s="537">
        <f t="shared" si="5"/>
        <v>1</v>
      </c>
      <c r="S52" s="537">
        <f t="shared" si="5"/>
        <v>0.99999999999999989</v>
      </c>
      <c r="T52" s="537">
        <f t="shared" si="5"/>
        <v>1</v>
      </c>
      <c r="U52" s="537">
        <f t="shared" si="5"/>
        <v>1</v>
      </c>
      <c r="V52" s="537">
        <f t="shared" si="5"/>
        <v>1</v>
      </c>
      <c r="W52" s="537">
        <f t="shared" si="5"/>
        <v>1</v>
      </c>
      <c r="X52" s="537">
        <f t="shared" si="5"/>
        <v>1.0000000000000002</v>
      </c>
      <c r="Y52" s="537">
        <f t="shared" si="5"/>
        <v>1</v>
      </c>
      <c r="Z52" s="537">
        <f t="shared" si="5"/>
        <v>1</v>
      </c>
      <c r="AA52" s="537">
        <f t="shared" si="5"/>
        <v>1</v>
      </c>
      <c r="AB52" s="537">
        <f t="shared" si="5"/>
        <v>1</v>
      </c>
      <c r="AC52" s="537">
        <f t="shared" si="5"/>
        <v>1</v>
      </c>
      <c r="AD52" s="537">
        <f t="shared" si="5"/>
        <v>1</v>
      </c>
      <c r="AE52" s="540">
        <f t="shared" si="5"/>
        <v>1</v>
      </c>
      <c r="AF52" s="540">
        <f t="shared" si="5"/>
        <v>0.99999999999999989</v>
      </c>
    </row>
    <row r="53" spans="1:32" s="139" customFormat="1" x14ac:dyDescent="0.25">
      <c r="A53" s="138">
        <v>200</v>
      </c>
      <c r="B53" s="295">
        <v>52</v>
      </c>
      <c r="C53" s="539">
        <v>0</v>
      </c>
      <c r="D53" s="539">
        <v>0</v>
      </c>
      <c r="E53" s="539">
        <v>0</v>
      </c>
      <c r="F53" s="539">
        <v>0</v>
      </c>
      <c r="G53" s="539">
        <v>0</v>
      </c>
      <c r="H53" s="539">
        <v>0</v>
      </c>
      <c r="I53" s="539">
        <v>0</v>
      </c>
      <c r="J53" s="539">
        <v>0</v>
      </c>
      <c r="K53" s="539">
        <v>0</v>
      </c>
      <c r="L53" s="539">
        <v>0</v>
      </c>
      <c r="M53" s="539">
        <v>0</v>
      </c>
      <c r="N53" s="539">
        <v>0</v>
      </c>
      <c r="O53" s="539">
        <v>0</v>
      </c>
      <c r="P53" s="538">
        <v>0</v>
      </c>
      <c r="Q53" s="538">
        <v>0</v>
      </c>
      <c r="R53" s="537">
        <f t="shared" si="5"/>
        <v>1</v>
      </c>
      <c r="S53" s="537">
        <f t="shared" si="5"/>
        <v>0.99999999999999989</v>
      </c>
      <c r="T53" s="537">
        <f t="shared" si="5"/>
        <v>1</v>
      </c>
      <c r="U53" s="537">
        <f t="shared" si="5"/>
        <v>1</v>
      </c>
      <c r="V53" s="537">
        <f t="shared" si="5"/>
        <v>1</v>
      </c>
      <c r="W53" s="537">
        <f t="shared" si="5"/>
        <v>1</v>
      </c>
      <c r="X53" s="537">
        <f t="shared" si="5"/>
        <v>1.0000000000000002</v>
      </c>
      <c r="Y53" s="537">
        <f t="shared" si="5"/>
        <v>1</v>
      </c>
      <c r="Z53" s="537">
        <f t="shared" si="5"/>
        <v>1</v>
      </c>
      <c r="AA53" s="537">
        <f t="shared" si="5"/>
        <v>1</v>
      </c>
      <c r="AB53" s="537">
        <f t="shared" si="5"/>
        <v>1</v>
      </c>
      <c r="AC53" s="537">
        <f t="shared" si="5"/>
        <v>1</v>
      </c>
      <c r="AD53" s="537">
        <f t="shared" si="5"/>
        <v>1</v>
      </c>
      <c r="AE53" s="540">
        <f t="shared" si="5"/>
        <v>1</v>
      </c>
      <c r="AF53" s="540">
        <f t="shared" si="5"/>
        <v>0.99999999999999989</v>
      </c>
    </row>
    <row r="54" spans="1:32" s="139" customFormat="1" x14ac:dyDescent="0.25">
      <c r="A54" s="138">
        <v>200</v>
      </c>
      <c r="B54" s="295">
        <v>53</v>
      </c>
      <c r="C54" s="539">
        <v>0</v>
      </c>
      <c r="D54" s="539">
        <v>0</v>
      </c>
      <c r="E54" s="539">
        <v>0</v>
      </c>
      <c r="F54" s="539">
        <v>0</v>
      </c>
      <c r="G54" s="539">
        <v>0</v>
      </c>
      <c r="H54" s="539">
        <v>0</v>
      </c>
      <c r="I54" s="539">
        <v>0</v>
      </c>
      <c r="J54" s="539">
        <v>0</v>
      </c>
      <c r="K54" s="539">
        <v>0</v>
      </c>
      <c r="L54" s="539">
        <v>0</v>
      </c>
      <c r="M54" s="539">
        <v>0</v>
      </c>
      <c r="N54" s="539">
        <v>0</v>
      </c>
      <c r="O54" s="539">
        <v>0</v>
      </c>
      <c r="P54" s="538">
        <v>0</v>
      </c>
      <c r="Q54" s="538">
        <v>0</v>
      </c>
      <c r="R54" s="537">
        <f t="shared" si="5"/>
        <v>1</v>
      </c>
      <c r="S54" s="537">
        <f t="shared" si="5"/>
        <v>0.99999999999999989</v>
      </c>
      <c r="T54" s="537">
        <f t="shared" si="5"/>
        <v>1</v>
      </c>
      <c r="U54" s="537">
        <f t="shared" si="5"/>
        <v>1</v>
      </c>
      <c r="V54" s="537">
        <f t="shared" si="5"/>
        <v>1</v>
      </c>
      <c r="W54" s="537">
        <f t="shared" si="5"/>
        <v>1</v>
      </c>
      <c r="X54" s="537">
        <f t="shared" si="5"/>
        <v>1.0000000000000002</v>
      </c>
      <c r="Y54" s="537">
        <f t="shared" si="5"/>
        <v>1</v>
      </c>
      <c r="Z54" s="537">
        <f t="shared" si="5"/>
        <v>1</v>
      </c>
      <c r="AA54" s="537">
        <f t="shared" si="5"/>
        <v>1</v>
      </c>
      <c r="AB54" s="537">
        <f t="shared" si="5"/>
        <v>1</v>
      </c>
      <c r="AC54" s="537">
        <f t="shared" si="5"/>
        <v>1</v>
      </c>
      <c r="AD54" s="537">
        <f t="shared" si="5"/>
        <v>1</v>
      </c>
      <c r="AE54" s="540">
        <f t="shared" si="5"/>
        <v>1</v>
      </c>
      <c r="AF54" s="540">
        <f t="shared" si="5"/>
        <v>0.99999999999999989</v>
      </c>
    </row>
    <row r="55" spans="1:32" s="139" customFormat="1" x14ac:dyDescent="0.25">
      <c r="A55" s="138">
        <v>200</v>
      </c>
      <c r="B55" s="295">
        <v>54</v>
      </c>
      <c r="C55" s="539">
        <v>0</v>
      </c>
      <c r="D55" s="539">
        <v>0</v>
      </c>
      <c r="E55" s="539">
        <v>0</v>
      </c>
      <c r="F55" s="539">
        <v>0</v>
      </c>
      <c r="G55" s="539">
        <v>0</v>
      </c>
      <c r="H55" s="539">
        <v>0</v>
      </c>
      <c r="I55" s="539">
        <v>0</v>
      </c>
      <c r="J55" s="539">
        <v>0</v>
      </c>
      <c r="K55" s="539">
        <v>0</v>
      </c>
      <c r="L55" s="539">
        <v>0</v>
      </c>
      <c r="M55" s="539">
        <v>0</v>
      </c>
      <c r="N55" s="539">
        <v>0</v>
      </c>
      <c r="O55" s="539">
        <v>0</v>
      </c>
      <c r="P55" s="538">
        <v>0</v>
      </c>
      <c r="Q55" s="538">
        <v>0</v>
      </c>
      <c r="R55" s="537">
        <f t="shared" si="5"/>
        <v>1</v>
      </c>
      <c r="S55" s="537">
        <f t="shared" si="5"/>
        <v>0.99999999999999989</v>
      </c>
      <c r="T55" s="537">
        <f t="shared" si="5"/>
        <v>1</v>
      </c>
      <c r="U55" s="537">
        <f t="shared" si="5"/>
        <v>1</v>
      </c>
      <c r="V55" s="537">
        <f t="shared" si="5"/>
        <v>1</v>
      </c>
      <c r="W55" s="537">
        <f t="shared" si="5"/>
        <v>1</v>
      </c>
      <c r="X55" s="537">
        <f t="shared" si="5"/>
        <v>1.0000000000000002</v>
      </c>
      <c r="Y55" s="537">
        <f t="shared" si="5"/>
        <v>1</v>
      </c>
      <c r="Z55" s="537">
        <f t="shared" si="5"/>
        <v>1</v>
      </c>
      <c r="AA55" s="537">
        <f t="shared" si="5"/>
        <v>1</v>
      </c>
      <c r="AB55" s="537">
        <f t="shared" si="5"/>
        <v>1</v>
      </c>
      <c r="AC55" s="537">
        <f t="shared" si="5"/>
        <v>1</v>
      </c>
      <c r="AD55" s="537">
        <f t="shared" si="5"/>
        <v>1</v>
      </c>
      <c r="AE55" s="540">
        <f t="shared" si="5"/>
        <v>1</v>
      </c>
      <c r="AF55" s="540">
        <f t="shared" si="5"/>
        <v>0.99999999999999989</v>
      </c>
    </row>
    <row r="56" spans="1:32" s="139" customFormat="1" x14ac:dyDescent="0.25">
      <c r="A56" s="138">
        <v>200</v>
      </c>
      <c r="B56" s="295">
        <v>55</v>
      </c>
      <c r="C56" s="539">
        <v>0</v>
      </c>
      <c r="D56" s="539">
        <v>0</v>
      </c>
      <c r="E56" s="539">
        <v>0</v>
      </c>
      <c r="F56" s="539">
        <v>0</v>
      </c>
      <c r="G56" s="539">
        <v>0</v>
      </c>
      <c r="H56" s="539">
        <v>0</v>
      </c>
      <c r="I56" s="539">
        <v>0</v>
      </c>
      <c r="J56" s="539">
        <v>0</v>
      </c>
      <c r="K56" s="539">
        <v>0</v>
      </c>
      <c r="L56" s="539">
        <v>0</v>
      </c>
      <c r="M56" s="539">
        <v>0</v>
      </c>
      <c r="N56" s="539">
        <v>0</v>
      </c>
      <c r="O56" s="539">
        <v>0</v>
      </c>
      <c r="P56" s="538">
        <v>0</v>
      </c>
      <c r="Q56" s="538">
        <v>0</v>
      </c>
      <c r="R56" s="537">
        <f t="shared" si="5"/>
        <v>1</v>
      </c>
      <c r="S56" s="537">
        <f t="shared" si="5"/>
        <v>0.99999999999999989</v>
      </c>
      <c r="T56" s="537">
        <f t="shared" si="5"/>
        <v>1</v>
      </c>
      <c r="U56" s="537">
        <f t="shared" si="5"/>
        <v>1</v>
      </c>
      <c r="V56" s="537">
        <f t="shared" si="5"/>
        <v>1</v>
      </c>
      <c r="W56" s="537">
        <f t="shared" si="5"/>
        <v>1</v>
      </c>
      <c r="X56" s="537">
        <f t="shared" si="5"/>
        <v>1.0000000000000002</v>
      </c>
      <c r="Y56" s="537">
        <f t="shared" si="5"/>
        <v>1</v>
      </c>
      <c r="Z56" s="537">
        <f t="shared" si="5"/>
        <v>1</v>
      </c>
      <c r="AA56" s="537">
        <f t="shared" si="5"/>
        <v>1</v>
      </c>
      <c r="AB56" s="537">
        <f t="shared" si="5"/>
        <v>1</v>
      </c>
      <c r="AC56" s="537">
        <f t="shared" si="5"/>
        <v>1</v>
      </c>
      <c r="AD56" s="537">
        <f t="shared" si="5"/>
        <v>1</v>
      </c>
      <c r="AE56" s="540">
        <f t="shared" si="5"/>
        <v>1</v>
      </c>
      <c r="AF56" s="540">
        <f t="shared" si="5"/>
        <v>0.99999999999999989</v>
      </c>
    </row>
    <row r="57" spans="1:32" s="139" customFormat="1" x14ac:dyDescent="0.25">
      <c r="A57" s="138">
        <v>200</v>
      </c>
      <c r="B57" s="295">
        <v>56</v>
      </c>
      <c r="C57" s="539">
        <v>0</v>
      </c>
      <c r="D57" s="539">
        <v>0</v>
      </c>
      <c r="E57" s="539">
        <v>0</v>
      </c>
      <c r="F57" s="539">
        <v>0</v>
      </c>
      <c r="G57" s="539">
        <v>0</v>
      </c>
      <c r="H57" s="539">
        <v>0</v>
      </c>
      <c r="I57" s="539">
        <v>0</v>
      </c>
      <c r="J57" s="539">
        <v>0</v>
      </c>
      <c r="K57" s="539">
        <v>0</v>
      </c>
      <c r="L57" s="539">
        <v>0</v>
      </c>
      <c r="M57" s="539">
        <v>0</v>
      </c>
      <c r="N57" s="539">
        <v>0</v>
      </c>
      <c r="O57" s="539">
        <v>0</v>
      </c>
      <c r="P57" s="538">
        <v>0</v>
      </c>
      <c r="Q57" s="538">
        <v>0</v>
      </c>
      <c r="R57" s="537">
        <f t="shared" si="5"/>
        <v>1</v>
      </c>
      <c r="S57" s="537">
        <f t="shared" si="5"/>
        <v>0.99999999999999989</v>
      </c>
      <c r="T57" s="537">
        <f t="shared" si="5"/>
        <v>1</v>
      </c>
      <c r="U57" s="537">
        <f t="shared" si="5"/>
        <v>1</v>
      </c>
      <c r="V57" s="537">
        <f t="shared" si="5"/>
        <v>1</v>
      </c>
      <c r="W57" s="537">
        <f t="shared" si="5"/>
        <v>1</v>
      </c>
      <c r="X57" s="537">
        <f t="shared" si="5"/>
        <v>1.0000000000000002</v>
      </c>
      <c r="Y57" s="537">
        <f t="shared" si="5"/>
        <v>1</v>
      </c>
      <c r="Z57" s="537">
        <f t="shared" si="5"/>
        <v>1</v>
      </c>
      <c r="AA57" s="537">
        <f t="shared" si="5"/>
        <v>1</v>
      </c>
      <c r="AB57" s="537">
        <f t="shared" si="5"/>
        <v>1</v>
      </c>
      <c r="AC57" s="537">
        <f t="shared" si="5"/>
        <v>1</v>
      </c>
      <c r="AD57" s="537">
        <f t="shared" si="5"/>
        <v>1</v>
      </c>
      <c r="AE57" s="540">
        <f t="shared" si="5"/>
        <v>1</v>
      </c>
      <c r="AF57" s="540">
        <f t="shared" si="5"/>
        <v>0.99999999999999989</v>
      </c>
    </row>
    <row r="58" spans="1:32" s="139" customFormat="1" x14ac:dyDescent="0.25">
      <c r="A58" s="138">
        <v>200</v>
      </c>
      <c r="B58" s="295">
        <v>57</v>
      </c>
      <c r="C58" s="539">
        <v>0</v>
      </c>
      <c r="D58" s="539">
        <v>0</v>
      </c>
      <c r="E58" s="539">
        <v>0</v>
      </c>
      <c r="F58" s="539">
        <v>0</v>
      </c>
      <c r="G58" s="539">
        <v>0</v>
      </c>
      <c r="H58" s="539">
        <v>0</v>
      </c>
      <c r="I58" s="539">
        <v>0</v>
      </c>
      <c r="J58" s="539">
        <v>0</v>
      </c>
      <c r="K58" s="539">
        <v>0</v>
      </c>
      <c r="L58" s="539">
        <v>0</v>
      </c>
      <c r="M58" s="539">
        <v>0</v>
      </c>
      <c r="N58" s="539">
        <v>0</v>
      </c>
      <c r="O58" s="539">
        <v>0</v>
      </c>
      <c r="P58" s="538">
        <v>0</v>
      </c>
      <c r="Q58" s="538">
        <v>0</v>
      </c>
      <c r="R58" s="537">
        <f t="shared" si="5"/>
        <v>1</v>
      </c>
      <c r="S58" s="537">
        <f t="shared" si="5"/>
        <v>0.99999999999999989</v>
      </c>
      <c r="T58" s="537">
        <f t="shared" si="5"/>
        <v>1</v>
      </c>
      <c r="U58" s="537">
        <f t="shared" si="5"/>
        <v>1</v>
      </c>
      <c r="V58" s="537">
        <f t="shared" si="5"/>
        <v>1</v>
      </c>
      <c r="W58" s="537">
        <f t="shared" si="5"/>
        <v>1</v>
      </c>
      <c r="X58" s="537">
        <f t="shared" si="5"/>
        <v>1.0000000000000002</v>
      </c>
      <c r="Y58" s="537">
        <f t="shared" si="5"/>
        <v>1</v>
      </c>
      <c r="Z58" s="537">
        <f t="shared" si="5"/>
        <v>1</v>
      </c>
      <c r="AA58" s="537">
        <f t="shared" si="5"/>
        <v>1</v>
      </c>
      <c r="AB58" s="537">
        <f t="shared" si="5"/>
        <v>1</v>
      </c>
      <c r="AC58" s="537">
        <f t="shared" si="5"/>
        <v>1</v>
      </c>
      <c r="AD58" s="537">
        <f t="shared" si="5"/>
        <v>1</v>
      </c>
      <c r="AE58" s="540">
        <f t="shared" si="5"/>
        <v>1</v>
      </c>
      <c r="AF58" s="540">
        <f t="shared" si="5"/>
        <v>0.99999999999999989</v>
      </c>
    </row>
    <row r="59" spans="1:32" s="139" customFormat="1" x14ac:dyDescent="0.25">
      <c r="A59" s="138">
        <v>200</v>
      </c>
      <c r="B59" s="295">
        <v>58</v>
      </c>
      <c r="C59" s="539">
        <v>0</v>
      </c>
      <c r="D59" s="539">
        <v>0</v>
      </c>
      <c r="E59" s="539">
        <v>0</v>
      </c>
      <c r="F59" s="539">
        <v>0</v>
      </c>
      <c r="G59" s="539">
        <v>0</v>
      </c>
      <c r="H59" s="539">
        <v>0</v>
      </c>
      <c r="I59" s="539">
        <v>0</v>
      </c>
      <c r="J59" s="539">
        <v>0</v>
      </c>
      <c r="K59" s="539">
        <v>0</v>
      </c>
      <c r="L59" s="539">
        <v>0</v>
      </c>
      <c r="M59" s="539">
        <v>0</v>
      </c>
      <c r="N59" s="539">
        <v>0</v>
      </c>
      <c r="O59" s="539">
        <v>0</v>
      </c>
      <c r="P59" s="538">
        <v>0</v>
      </c>
      <c r="Q59" s="538">
        <v>0</v>
      </c>
      <c r="R59" s="537">
        <f t="shared" si="5"/>
        <v>1</v>
      </c>
      <c r="S59" s="537">
        <f t="shared" si="5"/>
        <v>0.99999999999999989</v>
      </c>
      <c r="T59" s="537">
        <f t="shared" si="5"/>
        <v>1</v>
      </c>
      <c r="U59" s="537">
        <f t="shared" si="5"/>
        <v>1</v>
      </c>
      <c r="V59" s="537">
        <f t="shared" si="5"/>
        <v>1</v>
      </c>
      <c r="W59" s="537">
        <f t="shared" si="5"/>
        <v>1</v>
      </c>
      <c r="X59" s="537">
        <f t="shared" si="5"/>
        <v>1.0000000000000002</v>
      </c>
      <c r="Y59" s="537">
        <f t="shared" si="5"/>
        <v>1</v>
      </c>
      <c r="Z59" s="537">
        <f t="shared" si="5"/>
        <v>1</v>
      </c>
      <c r="AA59" s="537">
        <f t="shared" si="5"/>
        <v>1</v>
      </c>
      <c r="AB59" s="537">
        <f t="shared" si="5"/>
        <v>1</v>
      </c>
      <c r="AC59" s="537">
        <f t="shared" si="5"/>
        <v>1</v>
      </c>
      <c r="AD59" s="537">
        <f t="shared" si="5"/>
        <v>1</v>
      </c>
      <c r="AE59" s="540">
        <f t="shared" si="5"/>
        <v>1</v>
      </c>
      <c r="AF59" s="540">
        <f t="shared" si="5"/>
        <v>0.99999999999999989</v>
      </c>
    </row>
    <row r="60" spans="1:32" s="139" customFormat="1" x14ac:dyDescent="0.25">
      <c r="A60" s="138">
        <v>200</v>
      </c>
      <c r="B60" s="295">
        <v>59</v>
      </c>
      <c r="C60" s="539">
        <v>0</v>
      </c>
      <c r="D60" s="539">
        <v>0</v>
      </c>
      <c r="E60" s="539">
        <v>0</v>
      </c>
      <c r="F60" s="539">
        <v>0</v>
      </c>
      <c r="G60" s="539">
        <v>0</v>
      </c>
      <c r="H60" s="539">
        <v>0</v>
      </c>
      <c r="I60" s="539">
        <v>0</v>
      </c>
      <c r="J60" s="539">
        <v>0</v>
      </c>
      <c r="K60" s="539">
        <v>0</v>
      </c>
      <c r="L60" s="539">
        <v>0</v>
      </c>
      <c r="M60" s="539">
        <v>0</v>
      </c>
      <c r="N60" s="539">
        <v>0</v>
      </c>
      <c r="O60" s="539">
        <v>0</v>
      </c>
      <c r="P60" s="538">
        <v>0</v>
      </c>
      <c r="Q60" s="538">
        <v>0</v>
      </c>
      <c r="R60" s="537">
        <f t="shared" si="5"/>
        <v>1</v>
      </c>
      <c r="S60" s="537">
        <f t="shared" si="5"/>
        <v>0.99999999999999989</v>
      </c>
      <c r="T60" s="537">
        <f t="shared" si="5"/>
        <v>1</v>
      </c>
      <c r="U60" s="537">
        <f t="shared" si="5"/>
        <v>1</v>
      </c>
      <c r="V60" s="537">
        <f t="shared" si="5"/>
        <v>1</v>
      </c>
      <c r="W60" s="537">
        <f t="shared" si="5"/>
        <v>1</v>
      </c>
      <c r="X60" s="537">
        <f t="shared" si="5"/>
        <v>1.0000000000000002</v>
      </c>
      <c r="Y60" s="537">
        <f t="shared" si="5"/>
        <v>1</v>
      </c>
      <c r="Z60" s="537">
        <f t="shared" si="5"/>
        <v>1</v>
      </c>
      <c r="AA60" s="537">
        <f t="shared" si="5"/>
        <v>1</v>
      </c>
      <c r="AB60" s="537">
        <f t="shared" si="5"/>
        <v>1</v>
      </c>
      <c r="AC60" s="537">
        <f t="shared" si="5"/>
        <v>1</v>
      </c>
      <c r="AD60" s="537">
        <f t="shared" si="5"/>
        <v>1</v>
      </c>
      <c r="AE60" s="540">
        <f t="shared" si="5"/>
        <v>1</v>
      </c>
      <c r="AF60" s="540">
        <f t="shared" si="5"/>
        <v>0.99999999999999989</v>
      </c>
    </row>
    <row r="61" spans="1:32" s="139" customFormat="1" x14ac:dyDescent="0.25">
      <c r="A61" s="138">
        <v>200</v>
      </c>
      <c r="B61" s="295">
        <v>60</v>
      </c>
      <c r="C61" s="539">
        <v>0</v>
      </c>
      <c r="D61" s="539">
        <v>0</v>
      </c>
      <c r="E61" s="539">
        <v>0</v>
      </c>
      <c r="F61" s="539">
        <v>0</v>
      </c>
      <c r="G61" s="539">
        <v>0</v>
      </c>
      <c r="H61" s="539">
        <v>0</v>
      </c>
      <c r="I61" s="539">
        <v>0</v>
      </c>
      <c r="J61" s="539">
        <v>0</v>
      </c>
      <c r="K61" s="539">
        <v>0</v>
      </c>
      <c r="L61" s="539">
        <v>0</v>
      </c>
      <c r="M61" s="539">
        <v>0</v>
      </c>
      <c r="N61" s="539">
        <v>0</v>
      </c>
      <c r="O61" s="539">
        <v>0</v>
      </c>
      <c r="P61" s="538">
        <v>0</v>
      </c>
      <c r="Q61" s="538">
        <v>0</v>
      </c>
      <c r="R61" s="537">
        <f t="shared" si="5"/>
        <v>1</v>
      </c>
      <c r="S61" s="537">
        <f t="shared" si="5"/>
        <v>0.99999999999999989</v>
      </c>
      <c r="T61" s="537">
        <f t="shared" si="5"/>
        <v>1</v>
      </c>
      <c r="U61" s="537">
        <f t="shared" si="5"/>
        <v>1</v>
      </c>
      <c r="V61" s="537">
        <f t="shared" si="5"/>
        <v>1</v>
      </c>
      <c r="W61" s="537">
        <f t="shared" si="5"/>
        <v>1</v>
      </c>
      <c r="X61" s="537">
        <f t="shared" si="5"/>
        <v>1.0000000000000002</v>
      </c>
      <c r="Y61" s="537">
        <f t="shared" si="5"/>
        <v>1</v>
      </c>
      <c r="Z61" s="537">
        <f t="shared" si="5"/>
        <v>1</v>
      </c>
      <c r="AA61" s="537">
        <f t="shared" si="5"/>
        <v>1</v>
      </c>
      <c r="AB61" s="537">
        <f t="shared" si="5"/>
        <v>1</v>
      </c>
      <c r="AC61" s="537">
        <f t="shared" si="5"/>
        <v>1</v>
      </c>
      <c r="AD61" s="537">
        <f t="shared" si="5"/>
        <v>1</v>
      </c>
      <c r="AE61" s="540">
        <f t="shared" si="5"/>
        <v>1</v>
      </c>
      <c r="AF61" s="540">
        <f t="shared" si="5"/>
        <v>0.99999999999999989</v>
      </c>
    </row>
    <row r="62" spans="1:32" s="139" customFormat="1" x14ac:dyDescent="0.25">
      <c r="A62" s="138">
        <v>200</v>
      </c>
      <c r="B62" s="295">
        <v>61</v>
      </c>
      <c r="C62" s="539">
        <v>0</v>
      </c>
      <c r="D62" s="539">
        <v>0</v>
      </c>
      <c r="E62" s="539">
        <v>0</v>
      </c>
      <c r="F62" s="539">
        <v>0</v>
      </c>
      <c r="G62" s="539">
        <v>0</v>
      </c>
      <c r="H62" s="539">
        <v>0</v>
      </c>
      <c r="I62" s="539">
        <v>0</v>
      </c>
      <c r="J62" s="539">
        <v>0</v>
      </c>
      <c r="K62" s="539">
        <v>0</v>
      </c>
      <c r="L62" s="539">
        <v>0</v>
      </c>
      <c r="M62" s="539">
        <v>0</v>
      </c>
      <c r="N62" s="539">
        <v>0</v>
      </c>
      <c r="O62" s="539">
        <v>0</v>
      </c>
      <c r="P62" s="538">
        <v>0</v>
      </c>
      <c r="Q62" s="538">
        <v>0</v>
      </c>
      <c r="R62" s="537">
        <f t="shared" si="5"/>
        <v>1</v>
      </c>
      <c r="S62" s="537">
        <f t="shared" si="5"/>
        <v>0.99999999999999989</v>
      </c>
      <c r="T62" s="537">
        <f t="shared" si="5"/>
        <v>1</v>
      </c>
      <c r="U62" s="537">
        <f t="shared" si="5"/>
        <v>1</v>
      </c>
      <c r="V62" s="537">
        <f t="shared" si="5"/>
        <v>1</v>
      </c>
      <c r="W62" s="537">
        <f t="shared" si="5"/>
        <v>1</v>
      </c>
      <c r="X62" s="537">
        <f t="shared" si="5"/>
        <v>1.0000000000000002</v>
      </c>
      <c r="Y62" s="537">
        <f t="shared" si="5"/>
        <v>1</v>
      </c>
      <c r="Z62" s="537">
        <f t="shared" si="5"/>
        <v>1</v>
      </c>
      <c r="AA62" s="537">
        <f t="shared" si="5"/>
        <v>1</v>
      </c>
      <c r="AB62" s="537">
        <f t="shared" si="5"/>
        <v>1</v>
      </c>
      <c r="AC62" s="537">
        <f t="shared" si="5"/>
        <v>1</v>
      </c>
      <c r="AD62" s="537">
        <f t="shared" si="5"/>
        <v>1</v>
      </c>
      <c r="AE62" s="540">
        <f t="shared" si="5"/>
        <v>1</v>
      </c>
      <c r="AF62" s="540">
        <f t="shared" si="5"/>
        <v>0.99999999999999989</v>
      </c>
    </row>
    <row r="63" spans="1:32" s="139" customFormat="1" x14ac:dyDescent="0.25">
      <c r="A63" s="138">
        <v>200</v>
      </c>
      <c r="B63" s="295">
        <v>62</v>
      </c>
      <c r="C63" s="539">
        <v>0</v>
      </c>
      <c r="D63" s="539">
        <v>0</v>
      </c>
      <c r="E63" s="539">
        <v>0</v>
      </c>
      <c r="F63" s="539">
        <v>0</v>
      </c>
      <c r="G63" s="539">
        <v>0</v>
      </c>
      <c r="H63" s="539">
        <v>0</v>
      </c>
      <c r="I63" s="539">
        <v>0</v>
      </c>
      <c r="J63" s="539">
        <v>0</v>
      </c>
      <c r="K63" s="539">
        <v>0</v>
      </c>
      <c r="L63" s="539">
        <v>0</v>
      </c>
      <c r="M63" s="539">
        <v>0</v>
      </c>
      <c r="N63" s="539">
        <v>0</v>
      </c>
      <c r="O63" s="539">
        <v>0</v>
      </c>
      <c r="P63" s="538">
        <v>0</v>
      </c>
      <c r="Q63" s="538">
        <v>0</v>
      </c>
      <c r="R63" s="537">
        <f t="shared" si="5"/>
        <v>1</v>
      </c>
      <c r="S63" s="537">
        <f t="shared" si="5"/>
        <v>0.99999999999999989</v>
      </c>
      <c r="T63" s="537">
        <f t="shared" si="5"/>
        <v>1</v>
      </c>
      <c r="U63" s="537">
        <f t="shared" si="5"/>
        <v>1</v>
      </c>
      <c r="V63" s="537">
        <f t="shared" si="5"/>
        <v>1</v>
      </c>
      <c r="W63" s="537">
        <f t="shared" si="5"/>
        <v>1</v>
      </c>
      <c r="X63" s="537">
        <f t="shared" si="5"/>
        <v>1.0000000000000002</v>
      </c>
      <c r="Y63" s="537">
        <f t="shared" si="5"/>
        <v>1</v>
      </c>
      <c r="Z63" s="537">
        <f t="shared" si="5"/>
        <v>1</v>
      </c>
      <c r="AA63" s="537">
        <f t="shared" si="5"/>
        <v>1</v>
      </c>
      <c r="AB63" s="537">
        <f t="shared" si="5"/>
        <v>1</v>
      </c>
      <c r="AC63" s="537">
        <f t="shared" si="5"/>
        <v>1</v>
      </c>
      <c r="AD63" s="537">
        <f t="shared" si="5"/>
        <v>1</v>
      </c>
      <c r="AE63" s="540">
        <f t="shared" si="5"/>
        <v>1</v>
      </c>
      <c r="AF63" s="540">
        <f t="shared" si="5"/>
        <v>0.99999999999999989</v>
      </c>
    </row>
    <row r="64" spans="1:32" s="139" customFormat="1" x14ac:dyDescent="0.25">
      <c r="A64" s="138">
        <v>200</v>
      </c>
      <c r="B64" s="295">
        <v>63</v>
      </c>
      <c r="C64" s="539">
        <v>0</v>
      </c>
      <c r="D64" s="539">
        <v>0</v>
      </c>
      <c r="E64" s="539">
        <v>0</v>
      </c>
      <c r="F64" s="539">
        <v>0</v>
      </c>
      <c r="G64" s="539">
        <v>0</v>
      </c>
      <c r="H64" s="539">
        <v>0</v>
      </c>
      <c r="I64" s="539">
        <v>0</v>
      </c>
      <c r="J64" s="539">
        <v>0</v>
      </c>
      <c r="K64" s="539">
        <v>0</v>
      </c>
      <c r="L64" s="539">
        <v>0</v>
      </c>
      <c r="M64" s="539">
        <v>0</v>
      </c>
      <c r="N64" s="539">
        <v>0</v>
      </c>
      <c r="O64" s="539">
        <v>0</v>
      </c>
      <c r="P64" s="538">
        <v>0</v>
      </c>
      <c r="Q64" s="538">
        <v>0</v>
      </c>
      <c r="R64" s="537">
        <f t="shared" si="5"/>
        <v>1</v>
      </c>
      <c r="S64" s="537">
        <f t="shared" si="5"/>
        <v>0.99999999999999989</v>
      </c>
      <c r="T64" s="537">
        <f t="shared" si="5"/>
        <v>1</v>
      </c>
      <c r="U64" s="537">
        <f t="shared" si="5"/>
        <v>1</v>
      </c>
      <c r="V64" s="537">
        <f t="shared" si="5"/>
        <v>1</v>
      </c>
      <c r="W64" s="537">
        <f t="shared" si="5"/>
        <v>1</v>
      </c>
      <c r="X64" s="537">
        <f t="shared" si="5"/>
        <v>1.0000000000000002</v>
      </c>
      <c r="Y64" s="537">
        <f t="shared" si="5"/>
        <v>1</v>
      </c>
      <c r="Z64" s="537">
        <f t="shared" si="5"/>
        <v>1</v>
      </c>
      <c r="AA64" s="537">
        <f t="shared" si="5"/>
        <v>1</v>
      </c>
      <c r="AB64" s="537">
        <f t="shared" si="5"/>
        <v>1</v>
      </c>
      <c r="AC64" s="537">
        <f t="shared" si="5"/>
        <v>1</v>
      </c>
      <c r="AD64" s="537">
        <f t="shared" si="5"/>
        <v>1</v>
      </c>
      <c r="AE64" s="540">
        <f t="shared" si="5"/>
        <v>1</v>
      </c>
      <c r="AF64" s="540">
        <f t="shared" si="5"/>
        <v>0.99999999999999989</v>
      </c>
    </row>
    <row r="65" spans="1:32" s="139" customFormat="1" x14ac:dyDescent="0.25">
      <c r="A65" s="138">
        <v>200</v>
      </c>
      <c r="B65" s="295">
        <v>64</v>
      </c>
      <c r="C65" s="539">
        <v>0</v>
      </c>
      <c r="D65" s="539">
        <v>0</v>
      </c>
      <c r="E65" s="539">
        <v>0</v>
      </c>
      <c r="F65" s="539">
        <v>0</v>
      </c>
      <c r="G65" s="539">
        <v>0</v>
      </c>
      <c r="H65" s="539">
        <v>0</v>
      </c>
      <c r="I65" s="539">
        <v>0</v>
      </c>
      <c r="J65" s="539">
        <v>0</v>
      </c>
      <c r="K65" s="539">
        <v>0</v>
      </c>
      <c r="L65" s="539">
        <v>0</v>
      </c>
      <c r="M65" s="539">
        <v>0</v>
      </c>
      <c r="N65" s="539">
        <v>0</v>
      </c>
      <c r="O65" s="539">
        <v>0</v>
      </c>
      <c r="P65" s="538">
        <v>0</v>
      </c>
      <c r="Q65" s="538">
        <v>0</v>
      </c>
      <c r="R65" s="537">
        <f t="shared" si="5"/>
        <v>1</v>
      </c>
      <c r="S65" s="537">
        <f t="shared" si="5"/>
        <v>0.99999999999999989</v>
      </c>
      <c r="T65" s="537">
        <f t="shared" si="5"/>
        <v>1</v>
      </c>
      <c r="U65" s="537">
        <f t="shared" si="5"/>
        <v>1</v>
      </c>
      <c r="V65" s="537">
        <f t="shared" si="5"/>
        <v>1</v>
      </c>
      <c r="W65" s="537">
        <f t="shared" si="5"/>
        <v>1</v>
      </c>
      <c r="X65" s="537">
        <f t="shared" si="5"/>
        <v>1.0000000000000002</v>
      </c>
      <c r="Y65" s="537">
        <f t="shared" si="5"/>
        <v>1</v>
      </c>
      <c r="Z65" s="537">
        <f t="shared" si="5"/>
        <v>1</v>
      </c>
      <c r="AA65" s="537">
        <f t="shared" si="5"/>
        <v>1</v>
      </c>
      <c r="AB65" s="537">
        <f t="shared" si="5"/>
        <v>1</v>
      </c>
      <c r="AC65" s="537">
        <f t="shared" si="5"/>
        <v>1</v>
      </c>
      <c r="AD65" s="537">
        <f t="shared" si="5"/>
        <v>1</v>
      </c>
      <c r="AE65" s="540">
        <f t="shared" si="5"/>
        <v>1</v>
      </c>
      <c r="AF65" s="540">
        <f t="shared" si="5"/>
        <v>0.99999999999999989</v>
      </c>
    </row>
    <row r="66" spans="1:32" s="139" customFormat="1" x14ac:dyDescent="0.25">
      <c r="A66" s="138">
        <v>200</v>
      </c>
      <c r="B66" s="295">
        <v>65</v>
      </c>
      <c r="C66" s="539">
        <v>0</v>
      </c>
      <c r="D66" s="539">
        <v>0</v>
      </c>
      <c r="E66" s="539">
        <v>0</v>
      </c>
      <c r="F66" s="539">
        <v>0</v>
      </c>
      <c r="G66" s="539">
        <v>0</v>
      </c>
      <c r="H66" s="539">
        <v>0</v>
      </c>
      <c r="I66" s="539">
        <v>0</v>
      </c>
      <c r="J66" s="539">
        <v>0</v>
      </c>
      <c r="K66" s="539">
        <v>0</v>
      </c>
      <c r="L66" s="539">
        <v>0</v>
      </c>
      <c r="M66" s="539">
        <v>0</v>
      </c>
      <c r="N66" s="539">
        <v>0</v>
      </c>
      <c r="O66" s="539">
        <v>0</v>
      </c>
      <c r="P66" s="538">
        <v>0</v>
      </c>
      <c r="Q66" s="538">
        <v>0</v>
      </c>
      <c r="R66" s="537">
        <f t="shared" si="5"/>
        <v>1</v>
      </c>
      <c r="S66" s="537">
        <f t="shared" si="5"/>
        <v>0.99999999999999989</v>
      </c>
      <c r="T66" s="537">
        <f t="shared" si="5"/>
        <v>1</v>
      </c>
      <c r="U66" s="537">
        <f t="shared" si="5"/>
        <v>1</v>
      </c>
      <c r="V66" s="537">
        <f t="shared" si="5"/>
        <v>1</v>
      </c>
      <c r="W66" s="537">
        <f t="shared" si="5"/>
        <v>1</v>
      </c>
      <c r="X66" s="537">
        <f t="shared" si="5"/>
        <v>1.0000000000000002</v>
      </c>
      <c r="Y66" s="537">
        <f t="shared" si="5"/>
        <v>1</v>
      </c>
      <c r="Z66" s="537">
        <f t="shared" si="5"/>
        <v>1</v>
      </c>
      <c r="AA66" s="537">
        <f t="shared" si="5"/>
        <v>1</v>
      </c>
      <c r="AB66" s="537">
        <f t="shared" si="5"/>
        <v>1</v>
      </c>
      <c r="AC66" s="537">
        <f t="shared" si="5"/>
        <v>1</v>
      </c>
      <c r="AD66" s="537">
        <f t="shared" si="5"/>
        <v>1</v>
      </c>
      <c r="AE66" s="540">
        <f t="shared" si="5"/>
        <v>1</v>
      </c>
      <c r="AF66" s="540">
        <f t="shared" si="5"/>
        <v>0.99999999999999989</v>
      </c>
    </row>
    <row r="67" spans="1:32" s="139" customFormat="1" x14ac:dyDescent="0.25">
      <c r="A67" s="138">
        <v>200</v>
      </c>
      <c r="B67" s="295">
        <v>66</v>
      </c>
      <c r="C67" s="539">
        <v>0</v>
      </c>
      <c r="D67" s="539">
        <v>0</v>
      </c>
      <c r="E67" s="539">
        <v>0</v>
      </c>
      <c r="F67" s="539">
        <v>0</v>
      </c>
      <c r="G67" s="539">
        <v>0</v>
      </c>
      <c r="H67" s="539">
        <v>0</v>
      </c>
      <c r="I67" s="539">
        <v>0</v>
      </c>
      <c r="J67" s="539">
        <v>0</v>
      </c>
      <c r="K67" s="539">
        <v>0</v>
      </c>
      <c r="L67" s="539">
        <v>0</v>
      </c>
      <c r="M67" s="539">
        <v>0</v>
      </c>
      <c r="N67" s="539">
        <v>0</v>
      </c>
      <c r="O67" s="539">
        <v>0</v>
      </c>
      <c r="P67" s="538">
        <v>0</v>
      </c>
      <c r="Q67" s="538">
        <v>0</v>
      </c>
      <c r="R67" s="537">
        <f t="shared" ref="R67:AF82" si="6">C67+R66</f>
        <v>1</v>
      </c>
      <c r="S67" s="537">
        <f t="shared" si="6"/>
        <v>0.99999999999999989</v>
      </c>
      <c r="T67" s="537">
        <f t="shared" si="6"/>
        <v>1</v>
      </c>
      <c r="U67" s="537">
        <f t="shared" si="6"/>
        <v>1</v>
      </c>
      <c r="V67" s="537">
        <f t="shared" si="6"/>
        <v>1</v>
      </c>
      <c r="W67" s="537">
        <f t="shared" si="6"/>
        <v>1</v>
      </c>
      <c r="X67" s="537">
        <f t="shared" si="6"/>
        <v>1.0000000000000002</v>
      </c>
      <c r="Y67" s="537">
        <f t="shared" si="6"/>
        <v>1</v>
      </c>
      <c r="Z67" s="537">
        <f t="shared" si="6"/>
        <v>1</v>
      </c>
      <c r="AA67" s="537">
        <f t="shared" si="6"/>
        <v>1</v>
      </c>
      <c r="AB67" s="537">
        <f t="shared" si="6"/>
        <v>1</v>
      </c>
      <c r="AC67" s="537">
        <f t="shared" si="6"/>
        <v>1</v>
      </c>
      <c r="AD67" s="537">
        <f t="shared" si="6"/>
        <v>1</v>
      </c>
      <c r="AE67" s="540">
        <f t="shared" si="6"/>
        <v>1</v>
      </c>
      <c r="AF67" s="540">
        <f t="shared" si="6"/>
        <v>0.99999999999999989</v>
      </c>
    </row>
    <row r="68" spans="1:32" s="139" customFormat="1" x14ac:dyDescent="0.25">
      <c r="A68" s="138">
        <v>200</v>
      </c>
      <c r="B68" s="295">
        <v>67</v>
      </c>
      <c r="C68" s="539">
        <v>0</v>
      </c>
      <c r="D68" s="539">
        <v>0</v>
      </c>
      <c r="E68" s="539">
        <v>0</v>
      </c>
      <c r="F68" s="539">
        <v>0</v>
      </c>
      <c r="G68" s="539">
        <v>0</v>
      </c>
      <c r="H68" s="539">
        <v>0</v>
      </c>
      <c r="I68" s="539">
        <v>0</v>
      </c>
      <c r="J68" s="539">
        <v>0</v>
      </c>
      <c r="K68" s="539">
        <v>0</v>
      </c>
      <c r="L68" s="539">
        <v>0</v>
      </c>
      <c r="M68" s="539">
        <v>0</v>
      </c>
      <c r="N68" s="539">
        <v>0</v>
      </c>
      <c r="O68" s="539">
        <v>0</v>
      </c>
      <c r="P68" s="538">
        <v>0</v>
      </c>
      <c r="Q68" s="538">
        <v>0</v>
      </c>
      <c r="R68" s="537">
        <f t="shared" si="6"/>
        <v>1</v>
      </c>
      <c r="S68" s="537">
        <f t="shared" si="6"/>
        <v>0.99999999999999989</v>
      </c>
      <c r="T68" s="537">
        <f t="shared" si="6"/>
        <v>1</v>
      </c>
      <c r="U68" s="537">
        <f t="shared" si="6"/>
        <v>1</v>
      </c>
      <c r="V68" s="537">
        <f t="shared" si="6"/>
        <v>1</v>
      </c>
      <c r="W68" s="537">
        <f t="shared" si="6"/>
        <v>1</v>
      </c>
      <c r="X68" s="537">
        <f t="shared" si="6"/>
        <v>1.0000000000000002</v>
      </c>
      <c r="Y68" s="537">
        <f t="shared" si="6"/>
        <v>1</v>
      </c>
      <c r="Z68" s="537">
        <f t="shared" si="6"/>
        <v>1</v>
      </c>
      <c r="AA68" s="537">
        <f t="shared" si="6"/>
        <v>1</v>
      </c>
      <c r="AB68" s="537">
        <f t="shared" si="6"/>
        <v>1</v>
      </c>
      <c r="AC68" s="537">
        <f t="shared" si="6"/>
        <v>1</v>
      </c>
      <c r="AD68" s="537">
        <f t="shared" si="6"/>
        <v>1</v>
      </c>
      <c r="AE68" s="540">
        <f t="shared" si="6"/>
        <v>1</v>
      </c>
      <c r="AF68" s="540">
        <f t="shared" si="6"/>
        <v>0.99999999999999989</v>
      </c>
    </row>
    <row r="69" spans="1:32" s="139" customFormat="1" x14ac:dyDescent="0.25">
      <c r="A69" s="138">
        <v>200</v>
      </c>
      <c r="B69" s="295">
        <v>68</v>
      </c>
      <c r="C69" s="539">
        <v>0</v>
      </c>
      <c r="D69" s="539">
        <v>0</v>
      </c>
      <c r="E69" s="539">
        <v>0</v>
      </c>
      <c r="F69" s="539">
        <v>0</v>
      </c>
      <c r="G69" s="539">
        <v>0</v>
      </c>
      <c r="H69" s="539">
        <v>0</v>
      </c>
      <c r="I69" s="539">
        <v>0</v>
      </c>
      <c r="J69" s="539">
        <v>0</v>
      </c>
      <c r="K69" s="539">
        <v>0</v>
      </c>
      <c r="L69" s="539">
        <v>0</v>
      </c>
      <c r="M69" s="539">
        <v>0</v>
      </c>
      <c r="N69" s="539">
        <v>0</v>
      </c>
      <c r="O69" s="539">
        <v>0</v>
      </c>
      <c r="P69" s="538">
        <v>0</v>
      </c>
      <c r="Q69" s="538">
        <v>0</v>
      </c>
      <c r="R69" s="537">
        <f t="shared" si="6"/>
        <v>1</v>
      </c>
      <c r="S69" s="537">
        <f t="shared" si="6"/>
        <v>0.99999999999999989</v>
      </c>
      <c r="T69" s="537">
        <f t="shared" si="6"/>
        <v>1</v>
      </c>
      <c r="U69" s="537">
        <f t="shared" si="6"/>
        <v>1</v>
      </c>
      <c r="V69" s="537">
        <f t="shared" si="6"/>
        <v>1</v>
      </c>
      <c r="W69" s="537">
        <f t="shared" si="6"/>
        <v>1</v>
      </c>
      <c r="X69" s="537">
        <f t="shared" si="6"/>
        <v>1.0000000000000002</v>
      </c>
      <c r="Y69" s="537">
        <f t="shared" si="6"/>
        <v>1</v>
      </c>
      <c r="Z69" s="537">
        <f t="shared" si="6"/>
        <v>1</v>
      </c>
      <c r="AA69" s="537">
        <f t="shared" si="6"/>
        <v>1</v>
      </c>
      <c r="AB69" s="537">
        <f t="shared" si="6"/>
        <v>1</v>
      </c>
      <c r="AC69" s="537">
        <f t="shared" si="6"/>
        <v>1</v>
      </c>
      <c r="AD69" s="537">
        <f t="shared" si="6"/>
        <v>1</v>
      </c>
      <c r="AE69" s="540">
        <f t="shared" si="6"/>
        <v>1</v>
      </c>
      <c r="AF69" s="540">
        <f t="shared" si="6"/>
        <v>0.99999999999999989</v>
      </c>
    </row>
    <row r="70" spans="1:32" s="139" customFormat="1" x14ac:dyDescent="0.25">
      <c r="A70" s="138">
        <v>200</v>
      </c>
      <c r="B70" s="295">
        <v>69</v>
      </c>
      <c r="C70" s="539">
        <v>0</v>
      </c>
      <c r="D70" s="539">
        <v>0</v>
      </c>
      <c r="E70" s="539">
        <v>0</v>
      </c>
      <c r="F70" s="539">
        <v>0</v>
      </c>
      <c r="G70" s="539">
        <v>0</v>
      </c>
      <c r="H70" s="539">
        <v>0</v>
      </c>
      <c r="I70" s="539">
        <v>0</v>
      </c>
      <c r="J70" s="539">
        <v>0</v>
      </c>
      <c r="K70" s="539">
        <v>0</v>
      </c>
      <c r="L70" s="539">
        <v>0</v>
      </c>
      <c r="M70" s="539">
        <v>0</v>
      </c>
      <c r="N70" s="539">
        <v>0</v>
      </c>
      <c r="O70" s="539">
        <v>0</v>
      </c>
      <c r="P70" s="538">
        <v>0</v>
      </c>
      <c r="Q70" s="538">
        <v>0</v>
      </c>
      <c r="R70" s="537">
        <f t="shared" si="6"/>
        <v>1</v>
      </c>
      <c r="S70" s="537">
        <f t="shared" si="6"/>
        <v>0.99999999999999989</v>
      </c>
      <c r="T70" s="537">
        <f t="shared" si="6"/>
        <v>1</v>
      </c>
      <c r="U70" s="537">
        <f t="shared" si="6"/>
        <v>1</v>
      </c>
      <c r="V70" s="537">
        <f t="shared" si="6"/>
        <v>1</v>
      </c>
      <c r="W70" s="537">
        <f t="shared" si="6"/>
        <v>1</v>
      </c>
      <c r="X70" s="537">
        <f t="shared" si="6"/>
        <v>1.0000000000000002</v>
      </c>
      <c r="Y70" s="537">
        <f t="shared" si="6"/>
        <v>1</v>
      </c>
      <c r="Z70" s="537">
        <f t="shared" si="6"/>
        <v>1</v>
      </c>
      <c r="AA70" s="537">
        <f t="shared" si="6"/>
        <v>1</v>
      </c>
      <c r="AB70" s="537">
        <f t="shared" si="6"/>
        <v>1</v>
      </c>
      <c r="AC70" s="537">
        <f t="shared" si="6"/>
        <v>1</v>
      </c>
      <c r="AD70" s="537">
        <f t="shared" si="6"/>
        <v>1</v>
      </c>
      <c r="AE70" s="540">
        <f t="shared" si="6"/>
        <v>1</v>
      </c>
      <c r="AF70" s="540">
        <f t="shared" si="6"/>
        <v>0.99999999999999989</v>
      </c>
    </row>
    <row r="71" spans="1:32" s="139" customFormat="1" x14ac:dyDescent="0.25">
      <c r="A71" s="138">
        <v>200</v>
      </c>
      <c r="B71" s="295">
        <v>70</v>
      </c>
      <c r="C71" s="539">
        <v>0</v>
      </c>
      <c r="D71" s="539">
        <v>0</v>
      </c>
      <c r="E71" s="539">
        <v>0</v>
      </c>
      <c r="F71" s="539">
        <v>0</v>
      </c>
      <c r="G71" s="539">
        <v>0</v>
      </c>
      <c r="H71" s="539">
        <v>0</v>
      </c>
      <c r="I71" s="539">
        <v>0</v>
      </c>
      <c r="J71" s="539">
        <v>0</v>
      </c>
      <c r="K71" s="539">
        <v>0</v>
      </c>
      <c r="L71" s="539">
        <v>0</v>
      </c>
      <c r="M71" s="539">
        <v>0</v>
      </c>
      <c r="N71" s="539">
        <v>0</v>
      </c>
      <c r="O71" s="539">
        <v>0</v>
      </c>
      <c r="P71" s="538">
        <v>0</v>
      </c>
      <c r="Q71" s="538">
        <v>0</v>
      </c>
      <c r="R71" s="537">
        <f t="shared" si="6"/>
        <v>1</v>
      </c>
      <c r="S71" s="537">
        <f t="shared" si="6"/>
        <v>0.99999999999999989</v>
      </c>
      <c r="T71" s="537">
        <f t="shared" si="6"/>
        <v>1</v>
      </c>
      <c r="U71" s="537">
        <f t="shared" si="6"/>
        <v>1</v>
      </c>
      <c r="V71" s="537">
        <f t="shared" si="6"/>
        <v>1</v>
      </c>
      <c r="W71" s="537">
        <f t="shared" si="6"/>
        <v>1</v>
      </c>
      <c r="X71" s="537">
        <f t="shared" si="6"/>
        <v>1.0000000000000002</v>
      </c>
      <c r="Y71" s="537">
        <f t="shared" si="6"/>
        <v>1</v>
      </c>
      <c r="Z71" s="537">
        <f t="shared" si="6"/>
        <v>1</v>
      </c>
      <c r="AA71" s="537">
        <f t="shared" si="6"/>
        <v>1</v>
      </c>
      <c r="AB71" s="537">
        <f t="shared" si="6"/>
        <v>1</v>
      </c>
      <c r="AC71" s="537">
        <f t="shared" si="6"/>
        <v>1</v>
      </c>
      <c r="AD71" s="537">
        <f t="shared" si="6"/>
        <v>1</v>
      </c>
      <c r="AE71" s="540">
        <f t="shared" si="6"/>
        <v>1</v>
      </c>
      <c r="AF71" s="540">
        <f t="shared" si="6"/>
        <v>0.99999999999999989</v>
      </c>
    </row>
    <row r="72" spans="1:32" s="139" customFormat="1" x14ac:dyDescent="0.25">
      <c r="A72" s="138">
        <v>200</v>
      </c>
      <c r="B72" s="295">
        <v>71</v>
      </c>
      <c r="C72" s="539">
        <v>0</v>
      </c>
      <c r="D72" s="539">
        <v>0</v>
      </c>
      <c r="E72" s="539">
        <v>0</v>
      </c>
      <c r="F72" s="539">
        <v>0</v>
      </c>
      <c r="G72" s="539">
        <v>0</v>
      </c>
      <c r="H72" s="539">
        <v>0</v>
      </c>
      <c r="I72" s="539">
        <v>0</v>
      </c>
      <c r="J72" s="539">
        <v>0</v>
      </c>
      <c r="K72" s="539">
        <v>0</v>
      </c>
      <c r="L72" s="539">
        <v>0</v>
      </c>
      <c r="M72" s="539">
        <v>0</v>
      </c>
      <c r="N72" s="539">
        <v>0</v>
      </c>
      <c r="O72" s="539">
        <v>0</v>
      </c>
      <c r="P72" s="538">
        <v>0</v>
      </c>
      <c r="Q72" s="538">
        <v>0</v>
      </c>
      <c r="R72" s="537">
        <f t="shared" si="6"/>
        <v>1</v>
      </c>
      <c r="S72" s="537">
        <f t="shared" si="6"/>
        <v>0.99999999999999989</v>
      </c>
      <c r="T72" s="537">
        <f t="shared" si="6"/>
        <v>1</v>
      </c>
      <c r="U72" s="537">
        <f t="shared" si="6"/>
        <v>1</v>
      </c>
      <c r="V72" s="537">
        <f t="shared" si="6"/>
        <v>1</v>
      </c>
      <c r="W72" s="537">
        <f t="shared" si="6"/>
        <v>1</v>
      </c>
      <c r="X72" s="537">
        <f t="shared" si="6"/>
        <v>1.0000000000000002</v>
      </c>
      <c r="Y72" s="537">
        <f t="shared" si="6"/>
        <v>1</v>
      </c>
      <c r="Z72" s="537">
        <f t="shared" si="6"/>
        <v>1</v>
      </c>
      <c r="AA72" s="537">
        <f t="shared" si="6"/>
        <v>1</v>
      </c>
      <c r="AB72" s="537">
        <f t="shared" si="6"/>
        <v>1</v>
      </c>
      <c r="AC72" s="537">
        <f t="shared" si="6"/>
        <v>1</v>
      </c>
      <c r="AD72" s="537">
        <f t="shared" si="6"/>
        <v>1</v>
      </c>
      <c r="AE72" s="540">
        <f t="shared" si="6"/>
        <v>1</v>
      </c>
      <c r="AF72" s="540">
        <f t="shared" si="6"/>
        <v>0.99999999999999989</v>
      </c>
    </row>
    <row r="73" spans="1:32" s="139" customFormat="1" x14ac:dyDescent="0.25">
      <c r="A73" s="138">
        <v>200</v>
      </c>
      <c r="B73" s="295">
        <v>72</v>
      </c>
      <c r="C73" s="539">
        <v>0</v>
      </c>
      <c r="D73" s="539">
        <v>0</v>
      </c>
      <c r="E73" s="539">
        <v>0</v>
      </c>
      <c r="F73" s="539">
        <v>0</v>
      </c>
      <c r="G73" s="539">
        <v>0</v>
      </c>
      <c r="H73" s="539">
        <v>0</v>
      </c>
      <c r="I73" s="539">
        <v>0</v>
      </c>
      <c r="J73" s="539">
        <v>0</v>
      </c>
      <c r="K73" s="539">
        <v>0</v>
      </c>
      <c r="L73" s="539">
        <v>0</v>
      </c>
      <c r="M73" s="539">
        <v>0</v>
      </c>
      <c r="N73" s="539">
        <v>0</v>
      </c>
      <c r="O73" s="539">
        <v>0</v>
      </c>
      <c r="P73" s="538">
        <v>0</v>
      </c>
      <c r="Q73" s="538">
        <v>0</v>
      </c>
      <c r="R73" s="537">
        <f t="shared" si="6"/>
        <v>1</v>
      </c>
      <c r="S73" s="537">
        <f t="shared" si="6"/>
        <v>0.99999999999999989</v>
      </c>
      <c r="T73" s="537">
        <f t="shared" si="6"/>
        <v>1</v>
      </c>
      <c r="U73" s="537">
        <f t="shared" si="6"/>
        <v>1</v>
      </c>
      <c r="V73" s="537">
        <f t="shared" si="6"/>
        <v>1</v>
      </c>
      <c r="W73" s="537">
        <f t="shared" si="6"/>
        <v>1</v>
      </c>
      <c r="X73" s="537">
        <f t="shared" si="6"/>
        <v>1.0000000000000002</v>
      </c>
      <c r="Y73" s="537">
        <f t="shared" si="6"/>
        <v>1</v>
      </c>
      <c r="Z73" s="537">
        <f t="shared" si="6"/>
        <v>1</v>
      </c>
      <c r="AA73" s="537">
        <f t="shared" si="6"/>
        <v>1</v>
      </c>
      <c r="AB73" s="537">
        <f t="shared" si="6"/>
        <v>1</v>
      </c>
      <c r="AC73" s="537">
        <f t="shared" si="6"/>
        <v>1</v>
      </c>
      <c r="AD73" s="537">
        <f t="shared" si="6"/>
        <v>1</v>
      </c>
      <c r="AE73" s="540">
        <f t="shared" si="6"/>
        <v>1</v>
      </c>
      <c r="AF73" s="540">
        <f t="shared" si="6"/>
        <v>0.99999999999999989</v>
      </c>
    </row>
    <row r="74" spans="1:32" s="139" customFormat="1" x14ac:dyDescent="0.25">
      <c r="A74" s="138">
        <v>200</v>
      </c>
      <c r="B74" s="295">
        <v>73</v>
      </c>
      <c r="C74" s="539">
        <v>0</v>
      </c>
      <c r="D74" s="539">
        <v>0</v>
      </c>
      <c r="E74" s="539">
        <v>0</v>
      </c>
      <c r="F74" s="539">
        <v>0</v>
      </c>
      <c r="G74" s="539">
        <v>0</v>
      </c>
      <c r="H74" s="539">
        <v>0</v>
      </c>
      <c r="I74" s="539">
        <v>0</v>
      </c>
      <c r="J74" s="539">
        <v>0</v>
      </c>
      <c r="K74" s="539">
        <v>0</v>
      </c>
      <c r="L74" s="539">
        <v>0</v>
      </c>
      <c r="M74" s="539">
        <v>0</v>
      </c>
      <c r="N74" s="539">
        <v>0</v>
      </c>
      <c r="O74" s="539">
        <v>0</v>
      </c>
      <c r="P74" s="538">
        <v>0</v>
      </c>
      <c r="Q74" s="538">
        <v>0</v>
      </c>
      <c r="R74" s="537">
        <f t="shared" si="6"/>
        <v>1</v>
      </c>
      <c r="S74" s="537">
        <f t="shared" si="6"/>
        <v>0.99999999999999989</v>
      </c>
      <c r="T74" s="537">
        <f t="shared" si="6"/>
        <v>1</v>
      </c>
      <c r="U74" s="537">
        <f t="shared" si="6"/>
        <v>1</v>
      </c>
      <c r="V74" s="537">
        <f t="shared" si="6"/>
        <v>1</v>
      </c>
      <c r="W74" s="537">
        <f t="shared" si="6"/>
        <v>1</v>
      </c>
      <c r="X74" s="537">
        <f t="shared" si="6"/>
        <v>1.0000000000000002</v>
      </c>
      <c r="Y74" s="537">
        <f t="shared" si="6"/>
        <v>1</v>
      </c>
      <c r="Z74" s="537">
        <f t="shared" si="6"/>
        <v>1</v>
      </c>
      <c r="AA74" s="537">
        <f t="shared" si="6"/>
        <v>1</v>
      </c>
      <c r="AB74" s="537">
        <f t="shared" si="6"/>
        <v>1</v>
      </c>
      <c r="AC74" s="537">
        <f t="shared" si="6"/>
        <v>1</v>
      </c>
      <c r="AD74" s="537">
        <f t="shared" si="6"/>
        <v>1</v>
      </c>
      <c r="AE74" s="540">
        <f t="shared" si="6"/>
        <v>1</v>
      </c>
      <c r="AF74" s="540">
        <f t="shared" si="6"/>
        <v>0.99999999999999989</v>
      </c>
    </row>
    <row r="75" spans="1:32" s="139" customFormat="1" x14ac:dyDescent="0.25">
      <c r="A75" s="138">
        <v>200</v>
      </c>
      <c r="B75" s="295">
        <v>74</v>
      </c>
      <c r="C75" s="539">
        <v>0</v>
      </c>
      <c r="D75" s="539">
        <v>0</v>
      </c>
      <c r="E75" s="539">
        <v>0</v>
      </c>
      <c r="F75" s="539">
        <v>0</v>
      </c>
      <c r="G75" s="539">
        <v>0</v>
      </c>
      <c r="H75" s="539">
        <v>0</v>
      </c>
      <c r="I75" s="539">
        <v>0</v>
      </c>
      <c r="J75" s="539">
        <v>0</v>
      </c>
      <c r="K75" s="539">
        <v>0</v>
      </c>
      <c r="L75" s="539">
        <v>0</v>
      </c>
      <c r="M75" s="539">
        <v>0</v>
      </c>
      <c r="N75" s="539">
        <v>0</v>
      </c>
      <c r="O75" s="539">
        <v>0</v>
      </c>
      <c r="P75" s="538">
        <v>0</v>
      </c>
      <c r="Q75" s="538">
        <v>0</v>
      </c>
      <c r="R75" s="537">
        <f t="shared" si="6"/>
        <v>1</v>
      </c>
      <c r="S75" s="537">
        <f t="shared" si="6"/>
        <v>0.99999999999999989</v>
      </c>
      <c r="T75" s="537">
        <f t="shared" si="6"/>
        <v>1</v>
      </c>
      <c r="U75" s="537">
        <f t="shared" si="6"/>
        <v>1</v>
      </c>
      <c r="V75" s="537">
        <f t="shared" si="6"/>
        <v>1</v>
      </c>
      <c r="W75" s="537">
        <f t="shared" si="6"/>
        <v>1</v>
      </c>
      <c r="X75" s="537">
        <f t="shared" si="6"/>
        <v>1.0000000000000002</v>
      </c>
      <c r="Y75" s="537">
        <f t="shared" si="6"/>
        <v>1</v>
      </c>
      <c r="Z75" s="537">
        <f t="shared" si="6"/>
        <v>1</v>
      </c>
      <c r="AA75" s="537">
        <f t="shared" si="6"/>
        <v>1</v>
      </c>
      <c r="AB75" s="537">
        <f t="shared" si="6"/>
        <v>1</v>
      </c>
      <c r="AC75" s="537">
        <f t="shared" si="6"/>
        <v>1</v>
      </c>
      <c r="AD75" s="537">
        <f t="shared" si="6"/>
        <v>1</v>
      </c>
      <c r="AE75" s="540">
        <f t="shared" si="6"/>
        <v>1</v>
      </c>
      <c r="AF75" s="540">
        <f t="shared" si="6"/>
        <v>0.99999999999999989</v>
      </c>
    </row>
    <row r="76" spans="1:32" s="139" customFormat="1" x14ac:dyDescent="0.25">
      <c r="A76" s="138">
        <v>200</v>
      </c>
      <c r="B76" s="295">
        <v>75</v>
      </c>
      <c r="C76" s="539">
        <v>0</v>
      </c>
      <c r="D76" s="539">
        <v>0</v>
      </c>
      <c r="E76" s="539">
        <v>0</v>
      </c>
      <c r="F76" s="539">
        <v>0</v>
      </c>
      <c r="G76" s="539">
        <v>0</v>
      </c>
      <c r="H76" s="539">
        <v>0</v>
      </c>
      <c r="I76" s="539">
        <v>0</v>
      </c>
      <c r="J76" s="539">
        <v>0</v>
      </c>
      <c r="K76" s="539">
        <v>0</v>
      </c>
      <c r="L76" s="539">
        <v>0</v>
      </c>
      <c r="M76" s="539">
        <v>0</v>
      </c>
      <c r="N76" s="539">
        <v>0</v>
      </c>
      <c r="O76" s="539">
        <v>0</v>
      </c>
      <c r="P76" s="538">
        <v>0</v>
      </c>
      <c r="Q76" s="538">
        <v>0</v>
      </c>
      <c r="R76" s="537">
        <f t="shared" si="6"/>
        <v>1</v>
      </c>
      <c r="S76" s="537">
        <f t="shared" si="6"/>
        <v>0.99999999999999989</v>
      </c>
      <c r="T76" s="537">
        <f t="shared" si="6"/>
        <v>1</v>
      </c>
      <c r="U76" s="537">
        <f t="shared" si="6"/>
        <v>1</v>
      </c>
      <c r="V76" s="537">
        <f t="shared" si="6"/>
        <v>1</v>
      </c>
      <c r="W76" s="537">
        <f t="shared" si="6"/>
        <v>1</v>
      </c>
      <c r="X76" s="537">
        <f t="shared" si="6"/>
        <v>1.0000000000000002</v>
      </c>
      <c r="Y76" s="537">
        <f t="shared" si="6"/>
        <v>1</v>
      </c>
      <c r="Z76" s="537">
        <f t="shared" si="6"/>
        <v>1</v>
      </c>
      <c r="AA76" s="537">
        <f t="shared" si="6"/>
        <v>1</v>
      </c>
      <c r="AB76" s="537">
        <f t="shared" si="6"/>
        <v>1</v>
      </c>
      <c r="AC76" s="537">
        <f t="shared" si="6"/>
        <v>1</v>
      </c>
      <c r="AD76" s="537">
        <f t="shared" si="6"/>
        <v>1</v>
      </c>
      <c r="AE76" s="540">
        <f t="shared" si="6"/>
        <v>1</v>
      </c>
      <c r="AF76" s="540">
        <f t="shared" si="6"/>
        <v>0.99999999999999989</v>
      </c>
    </row>
    <row r="77" spans="1:32" s="139" customFormat="1" x14ac:dyDescent="0.25">
      <c r="A77" s="138">
        <v>200</v>
      </c>
      <c r="B77" s="295">
        <v>76</v>
      </c>
      <c r="C77" s="539">
        <v>0</v>
      </c>
      <c r="D77" s="539">
        <v>0</v>
      </c>
      <c r="E77" s="539">
        <v>0</v>
      </c>
      <c r="F77" s="539">
        <v>0</v>
      </c>
      <c r="G77" s="539">
        <v>0</v>
      </c>
      <c r="H77" s="539">
        <v>0</v>
      </c>
      <c r="I77" s="539">
        <v>0</v>
      </c>
      <c r="J77" s="539">
        <v>0</v>
      </c>
      <c r="K77" s="539">
        <v>0</v>
      </c>
      <c r="L77" s="539">
        <v>0</v>
      </c>
      <c r="M77" s="539">
        <v>0</v>
      </c>
      <c r="N77" s="539">
        <v>0</v>
      </c>
      <c r="O77" s="539">
        <v>0</v>
      </c>
      <c r="P77" s="538">
        <v>0</v>
      </c>
      <c r="Q77" s="538">
        <v>0</v>
      </c>
      <c r="R77" s="537">
        <f t="shared" si="6"/>
        <v>1</v>
      </c>
      <c r="S77" s="537">
        <f t="shared" si="6"/>
        <v>0.99999999999999989</v>
      </c>
      <c r="T77" s="537">
        <f t="shared" si="6"/>
        <v>1</v>
      </c>
      <c r="U77" s="537">
        <f t="shared" si="6"/>
        <v>1</v>
      </c>
      <c r="V77" s="537">
        <f t="shared" si="6"/>
        <v>1</v>
      </c>
      <c r="W77" s="537">
        <f t="shared" si="6"/>
        <v>1</v>
      </c>
      <c r="X77" s="537">
        <f t="shared" si="6"/>
        <v>1.0000000000000002</v>
      </c>
      <c r="Y77" s="537">
        <f t="shared" si="6"/>
        <v>1</v>
      </c>
      <c r="Z77" s="537">
        <f t="shared" si="6"/>
        <v>1</v>
      </c>
      <c r="AA77" s="537">
        <f t="shared" si="6"/>
        <v>1</v>
      </c>
      <c r="AB77" s="537">
        <f t="shared" si="6"/>
        <v>1</v>
      </c>
      <c r="AC77" s="537">
        <f t="shared" si="6"/>
        <v>1</v>
      </c>
      <c r="AD77" s="537">
        <f t="shared" si="6"/>
        <v>1</v>
      </c>
      <c r="AE77" s="540">
        <f t="shared" si="6"/>
        <v>1</v>
      </c>
      <c r="AF77" s="540">
        <f t="shared" si="6"/>
        <v>0.99999999999999989</v>
      </c>
    </row>
    <row r="78" spans="1:32" s="139" customFormat="1" x14ac:dyDescent="0.25">
      <c r="A78" s="138">
        <v>200</v>
      </c>
      <c r="B78" s="295">
        <v>77</v>
      </c>
      <c r="C78" s="539">
        <v>0</v>
      </c>
      <c r="D78" s="539">
        <v>0</v>
      </c>
      <c r="E78" s="539">
        <v>0</v>
      </c>
      <c r="F78" s="539">
        <v>0</v>
      </c>
      <c r="G78" s="539">
        <v>0</v>
      </c>
      <c r="H78" s="539">
        <v>0</v>
      </c>
      <c r="I78" s="539">
        <v>0</v>
      </c>
      <c r="J78" s="539">
        <v>0</v>
      </c>
      <c r="K78" s="539">
        <v>0</v>
      </c>
      <c r="L78" s="539">
        <v>0</v>
      </c>
      <c r="M78" s="539">
        <v>0</v>
      </c>
      <c r="N78" s="539">
        <v>0</v>
      </c>
      <c r="O78" s="539">
        <v>0</v>
      </c>
      <c r="P78" s="538">
        <v>0</v>
      </c>
      <c r="Q78" s="538">
        <v>0</v>
      </c>
      <c r="R78" s="537">
        <f t="shared" si="6"/>
        <v>1</v>
      </c>
      <c r="S78" s="537">
        <f t="shared" si="6"/>
        <v>0.99999999999999989</v>
      </c>
      <c r="T78" s="537">
        <f t="shared" si="6"/>
        <v>1</v>
      </c>
      <c r="U78" s="537">
        <f t="shared" si="6"/>
        <v>1</v>
      </c>
      <c r="V78" s="537">
        <f t="shared" si="6"/>
        <v>1</v>
      </c>
      <c r="W78" s="537">
        <f t="shared" si="6"/>
        <v>1</v>
      </c>
      <c r="X78" s="537">
        <f t="shared" si="6"/>
        <v>1.0000000000000002</v>
      </c>
      <c r="Y78" s="537">
        <f t="shared" si="6"/>
        <v>1</v>
      </c>
      <c r="Z78" s="537">
        <f t="shared" si="6"/>
        <v>1</v>
      </c>
      <c r="AA78" s="537">
        <f t="shared" si="6"/>
        <v>1</v>
      </c>
      <c r="AB78" s="537">
        <f t="shared" si="6"/>
        <v>1</v>
      </c>
      <c r="AC78" s="537">
        <f t="shared" si="6"/>
        <v>1</v>
      </c>
      <c r="AD78" s="537">
        <f t="shared" si="6"/>
        <v>1</v>
      </c>
      <c r="AE78" s="540">
        <f t="shared" si="6"/>
        <v>1</v>
      </c>
      <c r="AF78" s="540">
        <f t="shared" si="6"/>
        <v>0.99999999999999989</v>
      </c>
    </row>
    <row r="79" spans="1:32" s="139" customFormat="1" x14ac:dyDescent="0.25">
      <c r="A79" s="138">
        <v>200</v>
      </c>
      <c r="B79" s="295">
        <v>78</v>
      </c>
      <c r="C79" s="539">
        <v>0</v>
      </c>
      <c r="D79" s="539">
        <v>0</v>
      </c>
      <c r="E79" s="539">
        <v>0</v>
      </c>
      <c r="F79" s="539">
        <v>0</v>
      </c>
      <c r="G79" s="539">
        <v>0</v>
      </c>
      <c r="H79" s="539">
        <v>0</v>
      </c>
      <c r="I79" s="539">
        <v>0</v>
      </c>
      <c r="J79" s="539">
        <v>0</v>
      </c>
      <c r="K79" s="539">
        <v>0</v>
      </c>
      <c r="L79" s="539">
        <v>0</v>
      </c>
      <c r="M79" s="539">
        <v>0</v>
      </c>
      <c r="N79" s="539">
        <v>0</v>
      </c>
      <c r="O79" s="539">
        <v>0</v>
      </c>
      <c r="P79" s="538">
        <v>0</v>
      </c>
      <c r="Q79" s="538">
        <v>0</v>
      </c>
      <c r="R79" s="537">
        <f t="shared" si="6"/>
        <v>1</v>
      </c>
      <c r="S79" s="537">
        <f t="shared" si="6"/>
        <v>0.99999999999999989</v>
      </c>
      <c r="T79" s="537">
        <f t="shared" si="6"/>
        <v>1</v>
      </c>
      <c r="U79" s="537">
        <f t="shared" si="6"/>
        <v>1</v>
      </c>
      <c r="V79" s="537">
        <f t="shared" si="6"/>
        <v>1</v>
      </c>
      <c r="W79" s="537">
        <f t="shared" si="6"/>
        <v>1</v>
      </c>
      <c r="X79" s="537">
        <f t="shared" si="6"/>
        <v>1.0000000000000002</v>
      </c>
      <c r="Y79" s="537">
        <f t="shared" si="6"/>
        <v>1</v>
      </c>
      <c r="Z79" s="537">
        <f t="shared" si="6"/>
        <v>1</v>
      </c>
      <c r="AA79" s="537">
        <f t="shared" si="6"/>
        <v>1</v>
      </c>
      <c r="AB79" s="537">
        <f t="shared" si="6"/>
        <v>1</v>
      </c>
      <c r="AC79" s="537">
        <f t="shared" si="6"/>
        <v>1</v>
      </c>
      <c r="AD79" s="537">
        <f t="shared" si="6"/>
        <v>1</v>
      </c>
      <c r="AE79" s="540">
        <f t="shared" si="6"/>
        <v>1</v>
      </c>
      <c r="AF79" s="540">
        <f t="shared" si="6"/>
        <v>0.99999999999999989</v>
      </c>
    </row>
    <row r="80" spans="1:32" s="139" customFormat="1" x14ac:dyDescent="0.25">
      <c r="A80" s="138">
        <v>200</v>
      </c>
      <c r="B80" s="295">
        <v>79</v>
      </c>
      <c r="C80" s="539">
        <v>0</v>
      </c>
      <c r="D80" s="539">
        <v>0</v>
      </c>
      <c r="E80" s="539">
        <v>0</v>
      </c>
      <c r="F80" s="539">
        <v>0</v>
      </c>
      <c r="G80" s="539">
        <v>0</v>
      </c>
      <c r="H80" s="539">
        <v>0</v>
      </c>
      <c r="I80" s="539">
        <v>0</v>
      </c>
      <c r="J80" s="539">
        <v>0</v>
      </c>
      <c r="K80" s="539">
        <v>0</v>
      </c>
      <c r="L80" s="539">
        <v>0</v>
      </c>
      <c r="M80" s="539">
        <v>0</v>
      </c>
      <c r="N80" s="539">
        <v>0</v>
      </c>
      <c r="O80" s="539">
        <v>0</v>
      </c>
      <c r="P80" s="538">
        <v>0</v>
      </c>
      <c r="Q80" s="538">
        <v>0</v>
      </c>
      <c r="R80" s="537">
        <f t="shared" si="6"/>
        <v>1</v>
      </c>
      <c r="S80" s="537">
        <f t="shared" si="6"/>
        <v>0.99999999999999989</v>
      </c>
      <c r="T80" s="537">
        <f t="shared" si="6"/>
        <v>1</v>
      </c>
      <c r="U80" s="537">
        <f t="shared" si="6"/>
        <v>1</v>
      </c>
      <c r="V80" s="537">
        <f t="shared" si="6"/>
        <v>1</v>
      </c>
      <c r="W80" s="537">
        <f t="shared" si="6"/>
        <v>1</v>
      </c>
      <c r="X80" s="537">
        <f t="shared" si="6"/>
        <v>1.0000000000000002</v>
      </c>
      <c r="Y80" s="537">
        <f t="shared" si="6"/>
        <v>1</v>
      </c>
      <c r="Z80" s="537">
        <f t="shared" si="6"/>
        <v>1</v>
      </c>
      <c r="AA80" s="537">
        <f t="shared" si="6"/>
        <v>1</v>
      </c>
      <c r="AB80" s="537">
        <f t="shared" si="6"/>
        <v>1</v>
      </c>
      <c r="AC80" s="537">
        <f t="shared" si="6"/>
        <v>1</v>
      </c>
      <c r="AD80" s="537">
        <f t="shared" si="6"/>
        <v>1</v>
      </c>
      <c r="AE80" s="540">
        <f t="shared" si="6"/>
        <v>1</v>
      </c>
      <c r="AF80" s="540">
        <f t="shared" si="6"/>
        <v>0.99999999999999989</v>
      </c>
    </row>
    <row r="81" spans="1:32" s="139" customFormat="1" x14ac:dyDescent="0.25">
      <c r="A81" s="138">
        <v>200</v>
      </c>
      <c r="B81" s="295">
        <v>80</v>
      </c>
      <c r="C81" s="539">
        <v>0</v>
      </c>
      <c r="D81" s="539">
        <v>0</v>
      </c>
      <c r="E81" s="539">
        <v>0</v>
      </c>
      <c r="F81" s="539">
        <v>0</v>
      </c>
      <c r="G81" s="539">
        <v>0</v>
      </c>
      <c r="H81" s="539">
        <v>0</v>
      </c>
      <c r="I81" s="539">
        <v>0</v>
      </c>
      <c r="J81" s="539">
        <v>0</v>
      </c>
      <c r="K81" s="539">
        <v>0</v>
      </c>
      <c r="L81" s="539">
        <v>0</v>
      </c>
      <c r="M81" s="539">
        <v>0</v>
      </c>
      <c r="N81" s="539">
        <v>0</v>
      </c>
      <c r="O81" s="539">
        <v>0</v>
      </c>
      <c r="P81" s="538">
        <v>0</v>
      </c>
      <c r="Q81" s="538">
        <v>0</v>
      </c>
      <c r="R81" s="537">
        <f t="shared" si="6"/>
        <v>1</v>
      </c>
      <c r="S81" s="537">
        <f t="shared" si="6"/>
        <v>0.99999999999999989</v>
      </c>
      <c r="T81" s="537">
        <f t="shared" si="6"/>
        <v>1</v>
      </c>
      <c r="U81" s="537">
        <f t="shared" si="6"/>
        <v>1</v>
      </c>
      <c r="V81" s="537">
        <f t="shared" si="6"/>
        <v>1</v>
      </c>
      <c r="W81" s="537">
        <f t="shared" si="6"/>
        <v>1</v>
      </c>
      <c r="X81" s="537">
        <f t="shared" si="6"/>
        <v>1.0000000000000002</v>
      </c>
      <c r="Y81" s="537">
        <f t="shared" si="6"/>
        <v>1</v>
      </c>
      <c r="Z81" s="537">
        <f t="shared" si="6"/>
        <v>1</v>
      </c>
      <c r="AA81" s="537">
        <f t="shared" si="6"/>
        <v>1</v>
      </c>
      <c r="AB81" s="537">
        <f t="shared" si="6"/>
        <v>1</v>
      </c>
      <c r="AC81" s="537">
        <f t="shared" si="6"/>
        <v>1</v>
      </c>
      <c r="AD81" s="537">
        <f t="shared" si="6"/>
        <v>1</v>
      </c>
      <c r="AE81" s="540">
        <f t="shared" si="6"/>
        <v>1</v>
      </c>
      <c r="AF81" s="540">
        <f t="shared" si="6"/>
        <v>0.99999999999999989</v>
      </c>
    </row>
    <row r="82" spans="1:32" s="139" customFormat="1" x14ac:dyDescent="0.25">
      <c r="A82" s="138">
        <v>200</v>
      </c>
      <c r="B82" s="295">
        <v>81</v>
      </c>
      <c r="C82" s="539">
        <v>0</v>
      </c>
      <c r="D82" s="539">
        <v>0</v>
      </c>
      <c r="E82" s="539">
        <v>0</v>
      </c>
      <c r="F82" s="539">
        <v>0</v>
      </c>
      <c r="G82" s="539">
        <v>0</v>
      </c>
      <c r="H82" s="539">
        <v>0</v>
      </c>
      <c r="I82" s="539">
        <v>0</v>
      </c>
      <c r="J82" s="539">
        <v>0</v>
      </c>
      <c r="K82" s="539">
        <v>0</v>
      </c>
      <c r="L82" s="539">
        <v>0</v>
      </c>
      <c r="M82" s="539">
        <v>0</v>
      </c>
      <c r="N82" s="539">
        <v>0</v>
      </c>
      <c r="O82" s="539">
        <v>0</v>
      </c>
      <c r="P82" s="538">
        <v>0</v>
      </c>
      <c r="Q82" s="538">
        <v>0</v>
      </c>
      <c r="R82" s="537">
        <f t="shared" si="6"/>
        <v>1</v>
      </c>
      <c r="S82" s="537">
        <f t="shared" si="6"/>
        <v>0.99999999999999989</v>
      </c>
      <c r="T82" s="537">
        <f t="shared" si="6"/>
        <v>1</v>
      </c>
      <c r="U82" s="537">
        <f t="shared" si="6"/>
        <v>1</v>
      </c>
      <c r="V82" s="537">
        <f t="shared" si="6"/>
        <v>1</v>
      </c>
      <c r="W82" s="537">
        <f t="shared" si="6"/>
        <v>1</v>
      </c>
      <c r="X82" s="537">
        <f t="shared" si="6"/>
        <v>1.0000000000000002</v>
      </c>
      <c r="Y82" s="537">
        <f t="shared" si="6"/>
        <v>1</v>
      </c>
      <c r="Z82" s="537">
        <f t="shared" si="6"/>
        <v>1</v>
      </c>
      <c r="AA82" s="537">
        <f t="shared" si="6"/>
        <v>1</v>
      </c>
      <c r="AB82" s="537">
        <f t="shared" si="6"/>
        <v>1</v>
      </c>
      <c r="AC82" s="537">
        <f t="shared" si="6"/>
        <v>1</v>
      </c>
      <c r="AD82" s="537">
        <f t="shared" si="6"/>
        <v>1</v>
      </c>
      <c r="AE82" s="540">
        <f t="shared" si="6"/>
        <v>1</v>
      </c>
      <c r="AF82" s="540">
        <f t="shared" si="6"/>
        <v>0.99999999999999989</v>
      </c>
    </row>
    <row r="83" spans="1:32" s="139" customFormat="1" x14ac:dyDescent="0.25">
      <c r="A83" s="138">
        <v>200</v>
      </c>
      <c r="B83" s="295">
        <v>82</v>
      </c>
      <c r="C83" s="539">
        <v>0</v>
      </c>
      <c r="D83" s="539">
        <v>0</v>
      </c>
      <c r="E83" s="539">
        <v>0</v>
      </c>
      <c r="F83" s="539">
        <v>0</v>
      </c>
      <c r="G83" s="539">
        <v>0</v>
      </c>
      <c r="H83" s="539">
        <v>0</v>
      </c>
      <c r="I83" s="539">
        <v>0</v>
      </c>
      <c r="J83" s="539">
        <v>0</v>
      </c>
      <c r="K83" s="539">
        <v>0</v>
      </c>
      <c r="L83" s="539">
        <v>0</v>
      </c>
      <c r="M83" s="539">
        <v>0</v>
      </c>
      <c r="N83" s="539">
        <v>0</v>
      </c>
      <c r="O83" s="539">
        <v>0</v>
      </c>
      <c r="P83" s="538">
        <v>0</v>
      </c>
      <c r="Q83" s="538">
        <v>0</v>
      </c>
      <c r="R83" s="537">
        <f t="shared" ref="R83:AF98" si="7">C83+R82</f>
        <v>1</v>
      </c>
      <c r="S83" s="537">
        <f t="shared" si="7"/>
        <v>0.99999999999999989</v>
      </c>
      <c r="T83" s="537">
        <f t="shared" si="7"/>
        <v>1</v>
      </c>
      <c r="U83" s="537">
        <f t="shared" si="7"/>
        <v>1</v>
      </c>
      <c r="V83" s="537">
        <f t="shared" si="7"/>
        <v>1</v>
      </c>
      <c r="W83" s="537">
        <f t="shared" si="7"/>
        <v>1</v>
      </c>
      <c r="X83" s="537">
        <f t="shared" si="7"/>
        <v>1.0000000000000002</v>
      </c>
      <c r="Y83" s="537">
        <f t="shared" si="7"/>
        <v>1</v>
      </c>
      <c r="Z83" s="537">
        <f t="shared" si="7"/>
        <v>1</v>
      </c>
      <c r="AA83" s="537">
        <f t="shared" si="7"/>
        <v>1</v>
      </c>
      <c r="AB83" s="537">
        <f t="shared" si="7"/>
        <v>1</v>
      </c>
      <c r="AC83" s="537">
        <f t="shared" si="7"/>
        <v>1</v>
      </c>
      <c r="AD83" s="537">
        <f t="shared" si="7"/>
        <v>1</v>
      </c>
      <c r="AE83" s="540">
        <f t="shared" si="7"/>
        <v>1</v>
      </c>
      <c r="AF83" s="540">
        <f t="shared" si="7"/>
        <v>0.99999999999999989</v>
      </c>
    </row>
    <row r="84" spans="1:32" s="139" customFormat="1" x14ac:dyDescent="0.25">
      <c r="A84" s="138">
        <v>200</v>
      </c>
      <c r="B84" s="295">
        <v>83</v>
      </c>
      <c r="C84" s="539">
        <v>0</v>
      </c>
      <c r="D84" s="539">
        <v>0</v>
      </c>
      <c r="E84" s="539">
        <v>0</v>
      </c>
      <c r="F84" s="539">
        <v>0</v>
      </c>
      <c r="G84" s="539">
        <v>0</v>
      </c>
      <c r="H84" s="539">
        <v>0</v>
      </c>
      <c r="I84" s="539">
        <v>0</v>
      </c>
      <c r="J84" s="539">
        <v>0</v>
      </c>
      <c r="K84" s="539">
        <v>0</v>
      </c>
      <c r="L84" s="539">
        <v>0</v>
      </c>
      <c r="M84" s="539">
        <v>0</v>
      </c>
      <c r="N84" s="539">
        <v>0</v>
      </c>
      <c r="O84" s="539">
        <v>0</v>
      </c>
      <c r="P84" s="538">
        <v>0</v>
      </c>
      <c r="Q84" s="538">
        <v>0</v>
      </c>
      <c r="R84" s="537">
        <f t="shared" si="7"/>
        <v>1</v>
      </c>
      <c r="S84" s="537">
        <f t="shared" si="7"/>
        <v>0.99999999999999989</v>
      </c>
      <c r="T84" s="537">
        <f t="shared" si="7"/>
        <v>1</v>
      </c>
      <c r="U84" s="537">
        <f t="shared" si="7"/>
        <v>1</v>
      </c>
      <c r="V84" s="537">
        <f t="shared" si="7"/>
        <v>1</v>
      </c>
      <c r="W84" s="537">
        <f t="shared" si="7"/>
        <v>1</v>
      </c>
      <c r="X84" s="537">
        <f t="shared" si="7"/>
        <v>1.0000000000000002</v>
      </c>
      <c r="Y84" s="537">
        <f t="shared" si="7"/>
        <v>1</v>
      </c>
      <c r="Z84" s="537">
        <f t="shared" si="7"/>
        <v>1</v>
      </c>
      <c r="AA84" s="537">
        <f t="shared" si="7"/>
        <v>1</v>
      </c>
      <c r="AB84" s="537">
        <f t="shared" si="7"/>
        <v>1</v>
      </c>
      <c r="AC84" s="537">
        <f t="shared" si="7"/>
        <v>1</v>
      </c>
      <c r="AD84" s="537">
        <f t="shared" si="7"/>
        <v>1</v>
      </c>
      <c r="AE84" s="540">
        <f t="shared" si="7"/>
        <v>1</v>
      </c>
      <c r="AF84" s="540">
        <f t="shared" si="7"/>
        <v>0.99999999999999989</v>
      </c>
    </row>
    <row r="85" spans="1:32" s="139" customFormat="1" x14ac:dyDescent="0.25">
      <c r="A85" s="138">
        <v>200</v>
      </c>
      <c r="B85" s="295">
        <v>84</v>
      </c>
      <c r="C85" s="539">
        <v>0</v>
      </c>
      <c r="D85" s="539">
        <v>0</v>
      </c>
      <c r="E85" s="539">
        <v>0</v>
      </c>
      <c r="F85" s="539">
        <v>0</v>
      </c>
      <c r="G85" s="539">
        <v>0</v>
      </c>
      <c r="H85" s="539">
        <v>0</v>
      </c>
      <c r="I85" s="539">
        <v>0</v>
      </c>
      <c r="J85" s="539">
        <v>0</v>
      </c>
      <c r="K85" s="539">
        <v>0</v>
      </c>
      <c r="L85" s="539">
        <v>0</v>
      </c>
      <c r="M85" s="539">
        <v>0</v>
      </c>
      <c r="N85" s="539">
        <v>0</v>
      </c>
      <c r="O85" s="539">
        <v>0</v>
      </c>
      <c r="P85" s="538">
        <v>0</v>
      </c>
      <c r="Q85" s="538">
        <v>0</v>
      </c>
      <c r="R85" s="537">
        <f t="shared" si="7"/>
        <v>1</v>
      </c>
      <c r="S85" s="537">
        <f t="shared" si="7"/>
        <v>0.99999999999999989</v>
      </c>
      <c r="T85" s="537">
        <f t="shared" si="7"/>
        <v>1</v>
      </c>
      <c r="U85" s="537">
        <f t="shared" si="7"/>
        <v>1</v>
      </c>
      <c r="V85" s="537">
        <f t="shared" si="7"/>
        <v>1</v>
      </c>
      <c r="W85" s="537">
        <f t="shared" si="7"/>
        <v>1</v>
      </c>
      <c r="X85" s="537">
        <f t="shared" si="7"/>
        <v>1.0000000000000002</v>
      </c>
      <c r="Y85" s="537">
        <f t="shared" si="7"/>
        <v>1</v>
      </c>
      <c r="Z85" s="537">
        <f t="shared" si="7"/>
        <v>1</v>
      </c>
      <c r="AA85" s="537">
        <f t="shared" si="7"/>
        <v>1</v>
      </c>
      <c r="AB85" s="537">
        <f t="shared" si="7"/>
        <v>1</v>
      </c>
      <c r="AC85" s="537">
        <f t="shared" si="7"/>
        <v>1</v>
      </c>
      <c r="AD85" s="537">
        <f t="shared" si="7"/>
        <v>1</v>
      </c>
      <c r="AE85" s="540">
        <f t="shared" si="7"/>
        <v>1</v>
      </c>
      <c r="AF85" s="540">
        <f t="shared" si="7"/>
        <v>0.99999999999999989</v>
      </c>
    </row>
    <row r="86" spans="1:32" s="139" customFormat="1" x14ac:dyDescent="0.25">
      <c r="A86" s="138">
        <v>200</v>
      </c>
      <c r="B86" s="295">
        <v>85</v>
      </c>
      <c r="C86" s="539">
        <v>0</v>
      </c>
      <c r="D86" s="539">
        <v>0</v>
      </c>
      <c r="E86" s="539">
        <v>0</v>
      </c>
      <c r="F86" s="539">
        <v>0</v>
      </c>
      <c r="G86" s="539">
        <v>0</v>
      </c>
      <c r="H86" s="539">
        <v>0</v>
      </c>
      <c r="I86" s="539">
        <v>0</v>
      </c>
      <c r="J86" s="539">
        <v>0</v>
      </c>
      <c r="K86" s="539">
        <v>0</v>
      </c>
      <c r="L86" s="539">
        <v>0</v>
      </c>
      <c r="M86" s="539">
        <v>0</v>
      </c>
      <c r="N86" s="539">
        <v>0</v>
      </c>
      <c r="O86" s="539">
        <v>0</v>
      </c>
      <c r="P86" s="538">
        <v>0</v>
      </c>
      <c r="Q86" s="538">
        <v>0</v>
      </c>
      <c r="R86" s="537">
        <f t="shared" si="7"/>
        <v>1</v>
      </c>
      <c r="S86" s="537">
        <f t="shared" si="7"/>
        <v>0.99999999999999989</v>
      </c>
      <c r="T86" s="537">
        <f t="shared" si="7"/>
        <v>1</v>
      </c>
      <c r="U86" s="537">
        <f t="shared" si="7"/>
        <v>1</v>
      </c>
      <c r="V86" s="537">
        <f t="shared" si="7"/>
        <v>1</v>
      </c>
      <c r="W86" s="537">
        <f t="shared" si="7"/>
        <v>1</v>
      </c>
      <c r="X86" s="537">
        <f t="shared" si="7"/>
        <v>1.0000000000000002</v>
      </c>
      <c r="Y86" s="537">
        <f t="shared" si="7"/>
        <v>1</v>
      </c>
      <c r="Z86" s="537">
        <f t="shared" si="7"/>
        <v>1</v>
      </c>
      <c r="AA86" s="537">
        <f t="shared" si="7"/>
        <v>1</v>
      </c>
      <c r="AB86" s="537">
        <f t="shared" si="7"/>
        <v>1</v>
      </c>
      <c r="AC86" s="537">
        <f t="shared" si="7"/>
        <v>1</v>
      </c>
      <c r="AD86" s="537">
        <f t="shared" si="7"/>
        <v>1</v>
      </c>
      <c r="AE86" s="540">
        <f t="shared" si="7"/>
        <v>1</v>
      </c>
      <c r="AF86" s="540">
        <f t="shared" si="7"/>
        <v>0.99999999999999989</v>
      </c>
    </row>
    <row r="87" spans="1:32" s="139" customFormat="1" x14ac:dyDescent="0.25">
      <c r="A87" s="138">
        <v>200</v>
      </c>
      <c r="B87" s="295">
        <v>86</v>
      </c>
      <c r="C87" s="539">
        <v>0</v>
      </c>
      <c r="D87" s="539">
        <v>0</v>
      </c>
      <c r="E87" s="539">
        <v>0</v>
      </c>
      <c r="F87" s="539">
        <v>0</v>
      </c>
      <c r="G87" s="539">
        <v>0</v>
      </c>
      <c r="H87" s="539">
        <v>0</v>
      </c>
      <c r="I87" s="539">
        <v>0</v>
      </c>
      <c r="J87" s="539">
        <v>0</v>
      </c>
      <c r="K87" s="539">
        <v>0</v>
      </c>
      <c r="L87" s="539">
        <v>0</v>
      </c>
      <c r="M87" s="539">
        <v>0</v>
      </c>
      <c r="N87" s="539">
        <v>0</v>
      </c>
      <c r="O87" s="539">
        <v>0</v>
      </c>
      <c r="P87" s="538">
        <v>0</v>
      </c>
      <c r="Q87" s="538">
        <v>0</v>
      </c>
      <c r="R87" s="537">
        <f t="shared" si="7"/>
        <v>1</v>
      </c>
      <c r="S87" s="537">
        <f t="shared" si="7"/>
        <v>0.99999999999999989</v>
      </c>
      <c r="T87" s="537">
        <f t="shared" si="7"/>
        <v>1</v>
      </c>
      <c r="U87" s="537">
        <f t="shared" si="7"/>
        <v>1</v>
      </c>
      <c r="V87" s="537">
        <f t="shared" si="7"/>
        <v>1</v>
      </c>
      <c r="W87" s="537">
        <f t="shared" si="7"/>
        <v>1</v>
      </c>
      <c r="X87" s="537">
        <f t="shared" si="7"/>
        <v>1.0000000000000002</v>
      </c>
      <c r="Y87" s="537">
        <f t="shared" si="7"/>
        <v>1</v>
      </c>
      <c r="Z87" s="537">
        <f t="shared" si="7"/>
        <v>1</v>
      </c>
      <c r="AA87" s="537">
        <f t="shared" si="7"/>
        <v>1</v>
      </c>
      <c r="AB87" s="537">
        <f t="shared" si="7"/>
        <v>1</v>
      </c>
      <c r="AC87" s="537">
        <f t="shared" si="7"/>
        <v>1</v>
      </c>
      <c r="AD87" s="537">
        <f t="shared" si="7"/>
        <v>1</v>
      </c>
      <c r="AE87" s="540">
        <f t="shared" si="7"/>
        <v>1</v>
      </c>
      <c r="AF87" s="540">
        <f t="shared" si="7"/>
        <v>0.99999999999999989</v>
      </c>
    </row>
    <row r="88" spans="1:32" s="139" customFormat="1" x14ac:dyDescent="0.25">
      <c r="A88" s="138">
        <v>200</v>
      </c>
      <c r="B88" s="295">
        <v>87</v>
      </c>
      <c r="C88" s="539">
        <v>0</v>
      </c>
      <c r="D88" s="539">
        <v>0</v>
      </c>
      <c r="E88" s="539">
        <v>0</v>
      </c>
      <c r="F88" s="539">
        <v>0</v>
      </c>
      <c r="G88" s="539">
        <v>0</v>
      </c>
      <c r="H88" s="539">
        <v>0</v>
      </c>
      <c r="I88" s="539">
        <v>0</v>
      </c>
      <c r="J88" s="539">
        <v>0</v>
      </c>
      <c r="K88" s="539">
        <v>0</v>
      </c>
      <c r="L88" s="539">
        <v>0</v>
      </c>
      <c r="M88" s="539">
        <v>0</v>
      </c>
      <c r="N88" s="539">
        <v>0</v>
      </c>
      <c r="O88" s="539">
        <v>0</v>
      </c>
      <c r="P88" s="538">
        <v>0</v>
      </c>
      <c r="Q88" s="538">
        <v>0</v>
      </c>
      <c r="R88" s="537">
        <f t="shared" si="7"/>
        <v>1</v>
      </c>
      <c r="S88" s="537">
        <f t="shared" si="7"/>
        <v>0.99999999999999989</v>
      </c>
      <c r="T88" s="537">
        <f t="shared" si="7"/>
        <v>1</v>
      </c>
      <c r="U88" s="537">
        <f t="shared" si="7"/>
        <v>1</v>
      </c>
      <c r="V88" s="537">
        <f t="shared" si="7"/>
        <v>1</v>
      </c>
      <c r="W88" s="537">
        <f t="shared" si="7"/>
        <v>1</v>
      </c>
      <c r="X88" s="537">
        <f t="shared" si="7"/>
        <v>1.0000000000000002</v>
      </c>
      <c r="Y88" s="537">
        <f t="shared" si="7"/>
        <v>1</v>
      </c>
      <c r="Z88" s="537">
        <f t="shared" si="7"/>
        <v>1</v>
      </c>
      <c r="AA88" s="537">
        <f t="shared" si="7"/>
        <v>1</v>
      </c>
      <c r="AB88" s="537">
        <f t="shared" si="7"/>
        <v>1</v>
      </c>
      <c r="AC88" s="537">
        <f t="shared" si="7"/>
        <v>1</v>
      </c>
      <c r="AD88" s="537">
        <f t="shared" si="7"/>
        <v>1</v>
      </c>
      <c r="AE88" s="540">
        <f t="shared" si="7"/>
        <v>1</v>
      </c>
      <c r="AF88" s="540">
        <f t="shared" si="7"/>
        <v>0.99999999999999989</v>
      </c>
    </row>
    <row r="89" spans="1:32" s="139" customFormat="1" x14ac:dyDescent="0.25">
      <c r="A89" s="138">
        <v>200</v>
      </c>
      <c r="B89" s="295">
        <v>88</v>
      </c>
      <c r="C89" s="539">
        <v>0</v>
      </c>
      <c r="D89" s="539">
        <v>0</v>
      </c>
      <c r="E89" s="539">
        <v>0</v>
      </c>
      <c r="F89" s="539">
        <v>0</v>
      </c>
      <c r="G89" s="539">
        <v>0</v>
      </c>
      <c r="H89" s="539">
        <v>0</v>
      </c>
      <c r="I89" s="539">
        <v>0</v>
      </c>
      <c r="J89" s="539">
        <v>0</v>
      </c>
      <c r="K89" s="539">
        <v>0</v>
      </c>
      <c r="L89" s="539">
        <v>0</v>
      </c>
      <c r="M89" s="539">
        <v>0</v>
      </c>
      <c r="N89" s="539">
        <v>0</v>
      </c>
      <c r="O89" s="539">
        <v>0</v>
      </c>
      <c r="P89" s="538">
        <v>0</v>
      </c>
      <c r="Q89" s="538">
        <v>0</v>
      </c>
      <c r="R89" s="537">
        <f t="shared" si="7"/>
        <v>1</v>
      </c>
      <c r="S89" s="537">
        <f t="shared" si="7"/>
        <v>0.99999999999999989</v>
      </c>
      <c r="T89" s="537">
        <f t="shared" si="7"/>
        <v>1</v>
      </c>
      <c r="U89" s="537">
        <f t="shared" si="7"/>
        <v>1</v>
      </c>
      <c r="V89" s="537">
        <f t="shared" si="7"/>
        <v>1</v>
      </c>
      <c r="W89" s="537">
        <f t="shared" si="7"/>
        <v>1</v>
      </c>
      <c r="X89" s="537">
        <f t="shared" si="7"/>
        <v>1.0000000000000002</v>
      </c>
      <c r="Y89" s="537">
        <f t="shared" si="7"/>
        <v>1</v>
      </c>
      <c r="Z89" s="537">
        <f t="shared" si="7"/>
        <v>1</v>
      </c>
      <c r="AA89" s="537">
        <f t="shared" si="7"/>
        <v>1</v>
      </c>
      <c r="AB89" s="537">
        <f t="shared" si="7"/>
        <v>1</v>
      </c>
      <c r="AC89" s="537">
        <f t="shared" si="7"/>
        <v>1</v>
      </c>
      <c r="AD89" s="537">
        <f t="shared" si="7"/>
        <v>1</v>
      </c>
      <c r="AE89" s="540">
        <f t="shared" si="7"/>
        <v>1</v>
      </c>
      <c r="AF89" s="540">
        <f t="shared" si="7"/>
        <v>0.99999999999999989</v>
      </c>
    </row>
    <row r="90" spans="1:32" s="139" customFormat="1" x14ac:dyDescent="0.25">
      <c r="A90" s="138">
        <v>200</v>
      </c>
      <c r="B90" s="295">
        <v>89</v>
      </c>
      <c r="C90" s="539">
        <v>0</v>
      </c>
      <c r="D90" s="539">
        <v>0</v>
      </c>
      <c r="E90" s="539">
        <v>0</v>
      </c>
      <c r="F90" s="539">
        <v>0</v>
      </c>
      <c r="G90" s="539">
        <v>0</v>
      </c>
      <c r="H90" s="539">
        <v>0</v>
      </c>
      <c r="I90" s="539">
        <v>0</v>
      </c>
      <c r="J90" s="539">
        <v>0</v>
      </c>
      <c r="K90" s="539">
        <v>0</v>
      </c>
      <c r="L90" s="539">
        <v>0</v>
      </c>
      <c r="M90" s="539">
        <v>0</v>
      </c>
      <c r="N90" s="539">
        <v>0</v>
      </c>
      <c r="O90" s="539">
        <v>0</v>
      </c>
      <c r="P90" s="538">
        <v>0</v>
      </c>
      <c r="Q90" s="538">
        <v>0</v>
      </c>
      <c r="R90" s="537">
        <f t="shared" si="7"/>
        <v>1</v>
      </c>
      <c r="S90" s="537">
        <f t="shared" si="7"/>
        <v>0.99999999999999989</v>
      </c>
      <c r="T90" s="537">
        <f t="shared" si="7"/>
        <v>1</v>
      </c>
      <c r="U90" s="537">
        <f t="shared" si="7"/>
        <v>1</v>
      </c>
      <c r="V90" s="537">
        <f t="shared" si="7"/>
        <v>1</v>
      </c>
      <c r="W90" s="537">
        <f t="shared" si="7"/>
        <v>1</v>
      </c>
      <c r="X90" s="537">
        <f t="shared" si="7"/>
        <v>1.0000000000000002</v>
      </c>
      <c r="Y90" s="537">
        <f t="shared" si="7"/>
        <v>1</v>
      </c>
      <c r="Z90" s="537">
        <f t="shared" si="7"/>
        <v>1</v>
      </c>
      <c r="AA90" s="537">
        <f t="shared" si="7"/>
        <v>1</v>
      </c>
      <c r="AB90" s="537">
        <f t="shared" si="7"/>
        <v>1</v>
      </c>
      <c r="AC90" s="537">
        <f t="shared" si="7"/>
        <v>1</v>
      </c>
      <c r="AD90" s="537">
        <f t="shared" si="7"/>
        <v>1</v>
      </c>
      <c r="AE90" s="540">
        <f t="shared" si="7"/>
        <v>1</v>
      </c>
      <c r="AF90" s="540">
        <f t="shared" si="7"/>
        <v>0.99999999999999989</v>
      </c>
    </row>
    <row r="91" spans="1:32" s="139" customFormat="1" x14ac:dyDescent="0.25">
      <c r="A91" s="138">
        <v>200</v>
      </c>
      <c r="B91" s="295">
        <v>90</v>
      </c>
      <c r="C91" s="539">
        <v>0</v>
      </c>
      <c r="D91" s="539">
        <v>0</v>
      </c>
      <c r="E91" s="539">
        <v>0</v>
      </c>
      <c r="F91" s="539">
        <v>0</v>
      </c>
      <c r="G91" s="539">
        <v>0</v>
      </c>
      <c r="H91" s="539">
        <v>0</v>
      </c>
      <c r="I91" s="539">
        <v>0</v>
      </c>
      <c r="J91" s="539">
        <v>0</v>
      </c>
      <c r="K91" s="539">
        <v>0</v>
      </c>
      <c r="L91" s="539">
        <v>0</v>
      </c>
      <c r="M91" s="539">
        <v>0</v>
      </c>
      <c r="N91" s="539">
        <v>0</v>
      </c>
      <c r="O91" s="539">
        <v>0</v>
      </c>
      <c r="P91" s="538">
        <v>0</v>
      </c>
      <c r="Q91" s="538">
        <v>0</v>
      </c>
      <c r="R91" s="537">
        <f t="shared" si="7"/>
        <v>1</v>
      </c>
      <c r="S91" s="537">
        <f t="shared" si="7"/>
        <v>0.99999999999999989</v>
      </c>
      <c r="T91" s="537">
        <f t="shared" si="7"/>
        <v>1</v>
      </c>
      <c r="U91" s="537">
        <f t="shared" si="7"/>
        <v>1</v>
      </c>
      <c r="V91" s="537">
        <f t="shared" si="7"/>
        <v>1</v>
      </c>
      <c r="W91" s="537">
        <f t="shared" si="7"/>
        <v>1</v>
      </c>
      <c r="X91" s="537">
        <f t="shared" si="7"/>
        <v>1.0000000000000002</v>
      </c>
      <c r="Y91" s="537">
        <f t="shared" si="7"/>
        <v>1</v>
      </c>
      <c r="Z91" s="537">
        <f t="shared" si="7"/>
        <v>1</v>
      </c>
      <c r="AA91" s="537">
        <f t="shared" si="7"/>
        <v>1</v>
      </c>
      <c r="AB91" s="537">
        <f t="shared" si="7"/>
        <v>1</v>
      </c>
      <c r="AC91" s="537">
        <f t="shared" si="7"/>
        <v>1</v>
      </c>
      <c r="AD91" s="537">
        <f t="shared" si="7"/>
        <v>1</v>
      </c>
      <c r="AE91" s="540">
        <f t="shared" si="7"/>
        <v>1</v>
      </c>
      <c r="AF91" s="540">
        <f t="shared" si="7"/>
        <v>0.99999999999999989</v>
      </c>
    </row>
    <row r="92" spans="1:32" s="139" customFormat="1" x14ac:dyDescent="0.25">
      <c r="A92" s="138">
        <v>200</v>
      </c>
      <c r="B92" s="295">
        <v>91</v>
      </c>
      <c r="C92" s="539">
        <v>0</v>
      </c>
      <c r="D92" s="539">
        <v>0</v>
      </c>
      <c r="E92" s="539">
        <v>0</v>
      </c>
      <c r="F92" s="539">
        <v>0</v>
      </c>
      <c r="G92" s="539">
        <v>0</v>
      </c>
      <c r="H92" s="539">
        <v>0</v>
      </c>
      <c r="I92" s="539">
        <v>0</v>
      </c>
      <c r="J92" s="539">
        <v>0</v>
      </c>
      <c r="K92" s="539">
        <v>0</v>
      </c>
      <c r="L92" s="539">
        <v>0</v>
      </c>
      <c r="M92" s="539">
        <v>0</v>
      </c>
      <c r="N92" s="539">
        <v>0</v>
      </c>
      <c r="O92" s="539">
        <v>0</v>
      </c>
      <c r="P92" s="538">
        <v>0</v>
      </c>
      <c r="Q92" s="538">
        <v>0</v>
      </c>
      <c r="R92" s="537">
        <f t="shared" si="7"/>
        <v>1</v>
      </c>
      <c r="S92" s="537">
        <f t="shared" si="7"/>
        <v>0.99999999999999989</v>
      </c>
      <c r="T92" s="537">
        <f t="shared" si="7"/>
        <v>1</v>
      </c>
      <c r="U92" s="537">
        <f t="shared" si="7"/>
        <v>1</v>
      </c>
      <c r="V92" s="537">
        <f t="shared" si="7"/>
        <v>1</v>
      </c>
      <c r="W92" s="537">
        <f t="shared" si="7"/>
        <v>1</v>
      </c>
      <c r="X92" s="537">
        <f t="shared" si="7"/>
        <v>1.0000000000000002</v>
      </c>
      <c r="Y92" s="537">
        <f t="shared" si="7"/>
        <v>1</v>
      </c>
      <c r="Z92" s="537">
        <f t="shared" si="7"/>
        <v>1</v>
      </c>
      <c r="AA92" s="537">
        <f t="shared" si="7"/>
        <v>1</v>
      </c>
      <c r="AB92" s="537">
        <f t="shared" si="7"/>
        <v>1</v>
      </c>
      <c r="AC92" s="537">
        <f t="shared" si="7"/>
        <v>1</v>
      </c>
      <c r="AD92" s="537">
        <f t="shared" si="7"/>
        <v>1</v>
      </c>
      <c r="AE92" s="540">
        <f t="shared" si="7"/>
        <v>1</v>
      </c>
      <c r="AF92" s="540">
        <f t="shared" si="7"/>
        <v>0.99999999999999989</v>
      </c>
    </row>
    <row r="93" spans="1:32" s="139" customFormat="1" x14ac:dyDescent="0.25">
      <c r="A93" s="138">
        <v>200</v>
      </c>
      <c r="B93" s="295">
        <v>92</v>
      </c>
      <c r="C93" s="539">
        <v>0</v>
      </c>
      <c r="D93" s="539">
        <v>0</v>
      </c>
      <c r="E93" s="539">
        <v>0</v>
      </c>
      <c r="F93" s="539">
        <v>0</v>
      </c>
      <c r="G93" s="539">
        <v>0</v>
      </c>
      <c r="H93" s="539">
        <v>0</v>
      </c>
      <c r="I93" s="539">
        <v>0</v>
      </c>
      <c r="J93" s="539">
        <v>0</v>
      </c>
      <c r="K93" s="539">
        <v>0</v>
      </c>
      <c r="L93" s="539">
        <v>0</v>
      </c>
      <c r="M93" s="539">
        <v>0</v>
      </c>
      <c r="N93" s="539">
        <v>0</v>
      </c>
      <c r="O93" s="539">
        <v>0</v>
      </c>
      <c r="P93" s="538">
        <v>0</v>
      </c>
      <c r="Q93" s="538">
        <v>0</v>
      </c>
      <c r="R93" s="537">
        <f t="shared" si="7"/>
        <v>1</v>
      </c>
      <c r="S93" s="537">
        <f t="shared" si="7"/>
        <v>0.99999999999999989</v>
      </c>
      <c r="T93" s="537">
        <f t="shared" si="7"/>
        <v>1</v>
      </c>
      <c r="U93" s="537">
        <f t="shared" si="7"/>
        <v>1</v>
      </c>
      <c r="V93" s="537">
        <f t="shared" si="7"/>
        <v>1</v>
      </c>
      <c r="W93" s="537">
        <f t="shared" si="7"/>
        <v>1</v>
      </c>
      <c r="X93" s="537">
        <f t="shared" si="7"/>
        <v>1.0000000000000002</v>
      </c>
      <c r="Y93" s="537">
        <f t="shared" si="7"/>
        <v>1</v>
      </c>
      <c r="Z93" s="537">
        <f t="shared" si="7"/>
        <v>1</v>
      </c>
      <c r="AA93" s="537">
        <f t="shared" si="7"/>
        <v>1</v>
      </c>
      <c r="AB93" s="537">
        <f t="shared" si="7"/>
        <v>1</v>
      </c>
      <c r="AC93" s="537">
        <f t="shared" si="7"/>
        <v>1</v>
      </c>
      <c r="AD93" s="537">
        <f t="shared" si="7"/>
        <v>1</v>
      </c>
      <c r="AE93" s="540">
        <f t="shared" si="7"/>
        <v>1</v>
      </c>
      <c r="AF93" s="540">
        <f t="shared" si="7"/>
        <v>0.99999999999999989</v>
      </c>
    </row>
    <row r="94" spans="1:32" s="139" customFormat="1" x14ac:dyDescent="0.25">
      <c r="A94" s="138">
        <v>200</v>
      </c>
      <c r="B94" s="295">
        <v>93</v>
      </c>
      <c r="C94" s="539">
        <v>0</v>
      </c>
      <c r="D94" s="539">
        <v>0</v>
      </c>
      <c r="E94" s="539">
        <v>0</v>
      </c>
      <c r="F94" s="539">
        <v>0</v>
      </c>
      <c r="G94" s="539">
        <v>0</v>
      </c>
      <c r="H94" s="539">
        <v>0</v>
      </c>
      <c r="I94" s="539">
        <v>0</v>
      </c>
      <c r="J94" s="539">
        <v>0</v>
      </c>
      <c r="K94" s="539">
        <v>0</v>
      </c>
      <c r="L94" s="539">
        <v>0</v>
      </c>
      <c r="M94" s="539">
        <v>0</v>
      </c>
      <c r="N94" s="539">
        <v>0</v>
      </c>
      <c r="O94" s="539">
        <v>0</v>
      </c>
      <c r="P94" s="538">
        <v>0</v>
      </c>
      <c r="Q94" s="538">
        <v>0</v>
      </c>
      <c r="R94" s="537">
        <f t="shared" si="7"/>
        <v>1</v>
      </c>
      <c r="S94" s="537">
        <f t="shared" si="7"/>
        <v>0.99999999999999989</v>
      </c>
      <c r="T94" s="537">
        <f t="shared" si="7"/>
        <v>1</v>
      </c>
      <c r="U94" s="537">
        <f t="shared" si="7"/>
        <v>1</v>
      </c>
      <c r="V94" s="537">
        <f t="shared" si="7"/>
        <v>1</v>
      </c>
      <c r="W94" s="537">
        <f t="shared" si="7"/>
        <v>1</v>
      </c>
      <c r="X94" s="537">
        <f t="shared" si="7"/>
        <v>1.0000000000000002</v>
      </c>
      <c r="Y94" s="537">
        <f t="shared" si="7"/>
        <v>1</v>
      </c>
      <c r="Z94" s="537">
        <f t="shared" si="7"/>
        <v>1</v>
      </c>
      <c r="AA94" s="537">
        <f t="shared" si="7"/>
        <v>1</v>
      </c>
      <c r="AB94" s="537">
        <f t="shared" si="7"/>
        <v>1</v>
      </c>
      <c r="AC94" s="537">
        <f t="shared" si="7"/>
        <v>1</v>
      </c>
      <c r="AD94" s="537">
        <f t="shared" si="7"/>
        <v>1</v>
      </c>
      <c r="AE94" s="540">
        <f t="shared" si="7"/>
        <v>1</v>
      </c>
      <c r="AF94" s="540">
        <f t="shared" si="7"/>
        <v>0.99999999999999989</v>
      </c>
    </row>
    <row r="95" spans="1:32" s="139" customFormat="1" x14ac:dyDescent="0.25">
      <c r="A95" s="138">
        <v>200</v>
      </c>
      <c r="B95" s="295">
        <v>94</v>
      </c>
      <c r="C95" s="539">
        <v>0</v>
      </c>
      <c r="D95" s="539">
        <v>0</v>
      </c>
      <c r="E95" s="539">
        <v>0</v>
      </c>
      <c r="F95" s="539">
        <v>0</v>
      </c>
      <c r="G95" s="539">
        <v>0</v>
      </c>
      <c r="H95" s="539">
        <v>0</v>
      </c>
      <c r="I95" s="539">
        <v>0</v>
      </c>
      <c r="J95" s="539">
        <v>0</v>
      </c>
      <c r="K95" s="539">
        <v>0</v>
      </c>
      <c r="L95" s="539">
        <v>0</v>
      </c>
      <c r="M95" s="539">
        <v>0</v>
      </c>
      <c r="N95" s="539">
        <v>0</v>
      </c>
      <c r="O95" s="539">
        <v>0</v>
      </c>
      <c r="P95" s="538">
        <v>0</v>
      </c>
      <c r="Q95" s="538">
        <v>0</v>
      </c>
      <c r="R95" s="537">
        <f t="shared" si="7"/>
        <v>1</v>
      </c>
      <c r="S95" s="537">
        <f t="shared" si="7"/>
        <v>0.99999999999999989</v>
      </c>
      <c r="T95" s="537">
        <f t="shared" si="7"/>
        <v>1</v>
      </c>
      <c r="U95" s="537">
        <f t="shared" si="7"/>
        <v>1</v>
      </c>
      <c r="V95" s="537">
        <f t="shared" si="7"/>
        <v>1</v>
      </c>
      <c r="W95" s="537">
        <f t="shared" si="7"/>
        <v>1</v>
      </c>
      <c r="X95" s="537">
        <f t="shared" si="7"/>
        <v>1.0000000000000002</v>
      </c>
      <c r="Y95" s="537">
        <f t="shared" si="7"/>
        <v>1</v>
      </c>
      <c r="Z95" s="537">
        <f t="shared" si="7"/>
        <v>1</v>
      </c>
      <c r="AA95" s="537">
        <f t="shared" si="7"/>
        <v>1</v>
      </c>
      <c r="AB95" s="537">
        <f t="shared" si="7"/>
        <v>1</v>
      </c>
      <c r="AC95" s="537">
        <f t="shared" si="7"/>
        <v>1</v>
      </c>
      <c r="AD95" s="537">
        <f t="shared" si="7"/>
        <v>1</v>
      </c>
      <c r="AE95" s="540">
        <f t="shared" si="7"/>
        <v>1</v>
      </c>
      <c r="AF95" s="540">
        <f t="shared" si="7"/>
        <v>0.99999999999999989</v>
      </c>
    </row>
    <row r="96" spans="1:32" s="139" customFormat="1" x14ac:dyDescent="0.25">
      <c r="A96" s="138">
        <v>200</v>
      </c>
      <c r="B96" s="295">
        <v>95</v>
      </c>
      <c r="C96" s="539">
        <v>0</v>
      </c>
      <c r="D96" s="539">
        <v>0</v>
      </c>
      <c r="E96" s="539">
        <v>0</v>
      </c>
      <c r="F96" s="539">
        <v>0</v>
      </c>
      <c r="G96" s="539">
        <v>0</v>
      </c>
      <c r="H96" s="539">
        <v>0</v>
      </c>
      <c r="I96" s="539">
        <v>0</v>
      </c>
      <c r="J96" s="539">
        <v>0</v>
      </c>
      <c r="K96" s="539">
        <v>0</v>
      </c>
      <c r="L96" s="539">
        <v>0</v>
      </c>
      <c r="M96" s="539">
        <v>0</v>
      </c>
      <c r="N96" s="539">
        <v>0</v>
      </c>
      <c r="O96" s="539">
        <v>0</v>
      </c>
      <c r="P96" s="538">
        <v>0</v>
      </c>
      <c r="Q96" s="538">
        <v>0</v>
      </c>
      <c r="R96" s="537">
        <f t="shared" si="7"/>
        <v>1</v>
      </c>
      <c r="S96" s="537">
        <f t="shared" si="7"/>
        <v>0.99999999999999989</v>
      </c>
      <c r="T96" s="537">
        <f t="shared" si="7"/>
        <v>1</v>
      </c>
      <c r="U96" s="537">
        <f t="shared" si="7"/>
        <v>1</v>
      </c>
      <c r="V96" s="537">
        <f t="shared" si="7"/>
        <v>1</v>
      </c>
      <c r="W96" s="537">
        <f t="shared" si="7"/>
        <v>1</v>
      </c>
      <c r="X96" s="537">
        <f t="shared" si="7"/>
        <v>1.0000000000000002</v>
      </c>
      <c r="Y96" s="537">
        <f t="shared" si="7"/>
        <v>1</v>
      </c>
      <c r="Z96" s="537">
        <f t="shared" si="7"/>
        <v>1</v>
      </c>
      <c r="AA96" s="537">
        <f t="shared" si="7"/>
        <v>1</v>
      </c>
      <c r="AB96" s="537">
        <f t="shared" si="7"/>
        <v>1</v>
      </c>
      <c r="AC96" s="537">
        <f t="shared" si="7"/>
        <v>1</v>
      </c>
      <c r="AD96" s="537">
        <f t="shared" si="7"/>
        <v>1</v>
      </c>
      <c r="AE96" s="540">
        <f t="shared" si="7"/>
        <v>1</v>
      </c>
      <c r="AF96" s="540">
        <f t="shared" si="7"/>
        <v>0.99999999999999989</v>
      </c>
    </row>
    <row r="97" spans="1:32" s="139" customFormat="1" x14ac:dyDescent="0.25">
      <c r="A97" s="138">
        <v>200</v>
      </c>
      <c r="B97" s="295">
        <v>96</v>
      </c>
      <c r="C97" s="539">
        <v>0</v>
      </c>
      <c r="D97" s="539">
        <v>0</v>
      </c>
      <c r="E97" s="539">
        <v>0</v>
      </c>
      <c r="F97" s="539">
        <v>0</v>
      </c>
      <c r="G97" s="539">
        <v>0</v>
      </c>
      <c r="H97" s="539">
        <v>0</v>
      </c>
      <c r="I97" s="539">
        <v>0</v>
      </c>
      <c r="J97" s="539">
        <v>0</v>
      </c>
      <c r="K97" s="539">
        <v>0</v>
      </c>
      <c r="L97" s="539">
        <v>0</v>
      </c>
      <c r="M97" s="539">
        <v>0</v>
      </c>
      <c r="N97" s="539">
        <v>0</v>
      </c>
      <c r="O97" s="539">
        <v>0</v>
      </c>
      <c r="P97" s="538">
        <v>0</v>
      </c>
      <c r="Q97" s="538">
        <v>0</v>
      </c>
      <c r="R97" s="537">
        <f t="shared" si="7"/>
        <v>1</v>
      </c>
      <c r="S97" s="537">
        <f t="shared" si="7"/>
        <v>0.99999999999999989</v>
      </c>
      <c r="T97" s="537">
        <f t="shared" si="7"/>
        <v>1</v>
      </c>
      <c r="U97" s="537">
        <f t="shared" si="7"/>
        <v>1</v>
      </c>
      <c r="V97" s="537">
        <f t="shared" si="7"/>
        <v>1</v>
      </c>
      <c r="W97" s="537">
        <f t="shared" si="7"/>
        <v>1</v>
      </c>
      <c r="X97" s="537">
        <f t="shared" si="7"/>
        <v>1.0000000000000002</v>
      </c>
      <c r="Y97" s="537">
        <f t="shared" si="7"/>
        <v>1</v>
      </c>
      <c r="Z97" s="537">
        <f t="shared" si="7"/>
        <v>1</v>
      </c>
      <c r="AA97" s="537">
        <f t="shared" si="7"/>
        <v>1</v>
      </c>
      <c r="AB97" s="537">
        <f t="shared" si="7"/>
        <v>1</v>
      </c>
      <c r="AC97" s="537">
        <f t="shared" si="7"/>
        <v>1</v>
      </c>
      <c r="AD97" s="537">
        <f t="shared" si="7"/>
        <v>1</v>
      </c>
      <c r="AE97" s="540">
        <f t="shared" si="7"/>
        <v>1</v>
      </c>
      <c r="AF97" s="540">
        <f t="shared" si="7"/>
        <v>0.99999999999999989</v>
      </c>
    </row>
    <row r="98" spans="1:32" s="139" customFormat="1" x14ac:dyDescent="0.25">
      <c r="A98" s="138">
        <v>200</v>
      </c>
      <c r="B98" s="295">
        <v>97</v>
      </c>
      <c r="C98" s="539">
        <v>0</v>
      </c>
      <c r="D98" s="539">
        <v>0</v>
      </c>
      <c r="E98" s="539">
        <v>0</v>
      </c>
      <c r="F98" s="539">
        <v>0</v>
      </c>
      <c r="G98" s="539">
        <v>0</v>
      </c>
      <c r="H98" s="539">
        <v>0</v>
      </c>
      <c r="I98" s="539">
        <v>0</v>
      </c>
      <c r="J98" s="539">
        <v>0</v>
      </c>
      <c r="K98" s="539">
        <v>0</v>
      </c>
      <c r="L98" s="539">
        <v>0</v>
      </c>
      <c r="M98" s="539">
        <v>0</v>
      </c>
      <c r="N98" s="539">
        <v>0</v>
      </c>
      <c r="O98" s="539">
        <v>0</v>
      </c>
      <c r="P98" s="538">
        <v>0</v>
      </c>
      <c r="Q98" s="538">
        <v>0</v>
      </c>
      <c r="R98" s="537">
        <f t="shared" si="7"/>
        <v>1</v>
      </c>
      <c r="S98" s="537">
        <f t="shared" si="7"/>
        <v>0.99999999999999989</v>
      </c>
      <c r="T98" s="537">
        <f t="shared" si="7"/>
        <v>1</v>
      </c>
      <c r="U98" s="537">
        <f t="shared" si="7"/>
        <v>1</v>
      </c>
      <c r="V98" s="537">
        <f t="shared" si="7"/>
        <v>1</v>
      </c>
      <c r="W98" s="537">
        <f t="shared" si="7"/>
        <v>1</v>
      </c>
      <c r="X98" s="537">
        <f t="shared" si="7"/>
        <v>1.0000000000000002</v>
      </c>
      <c r="Y98" s="537">
        <f t="shared" si="7"/>
        <v>1</v>
      </c>
      <c r="Z98" s="537">
        <f t="shared" si="7"/>
        <v>1</v>
      </c>
      <c r="AA98" s="537">
        <f t="shared" si="7"/>
        <v>1</v>
      </c>
      <c r="AB98" s="537">
        <f t="shared" si="7"/>
        <v>1</v>
      </c>
      <c r="AC98" s="537">
        <f t="shared" si="7"/>
        <v>1</v>
      </c>
      <c r="AD98" s="537">
        <f t="shared" si="7"/>
        <v>1</v>
      </c>
      <c r="AE98" s="540">
        <f t="shared" si="7"/>
        <v>1</v>
      </c>
      <c r="AF98" s="540">
        <f t="shared" si="7"/>
        <v>0.99999999999999989</v>
      </c>
    </row>
    <row r="99" spans="1:32" s="139" customFormat="1" x14ac:dyDescent="0.25">
      <c r="A99" s="138">
        <v>200</v>
      </c>
      <c r="B99" s="295">
        <v>98</v>
      </c>
      <c r="C99" s="539">
        <v>0</v>
      </c>
      <c r="D99" s="539">
        <v>0</v>
      </c>
      <c r="E99" s="539">
        <v>0</v>
      </c>
      <c r="F99" s="539">
        <v>0</v>
      </c>
      <c r="G99" s="539">
        <v>0</v>
      </c>
      <c r="H99" s="539">
        <v>0</v>
      </c>
      <c r="I99" s="539">
        <v>0</v>
      </c>
      <c r="J99" s="539">
        <v>0</v>
      </c>
      <c r="K99" s="539">
        <v>0</v>
      </c>
      <c r="L99" s="539">
        <v>0</v>
      </c>
      <c r="M99" s="539">
        <v>0</v>
      </c>
      <c r="N99" s="539">
        <v>0</v>
      </c>
      <c r="O99" s="539">
        <v>0</v>
      </c>
      <c r="P99" s="538">
        <v>0</v>
      </c>
      <c r="Q99" s="538">
        <v>0</v>
      </c>
      <c r="R99" s="537">
        <f t="shared" ref="R99:AF101" si="8">C99+R98</f>
        <v>1</v>
      </c>
      <c r="S99" s="537">
        <f t="shared" si="8"/>
        <v>0.99999999999999989</v>
      </c>
      <c r="T99" s="537">
        <f t="shared" si="8"/>
        <v>1</v>
      </c>
      <c r="U99" s="537">
        <f t="shared" si="8"/>
        <v>1</v>
      </c>
      <c r="V99" s="537">
        <f t="shared" si="8"/>
        <v>1</v>
      </c>
      <c r="W99" s="537">
        <f t="shared" si="8"/>
        <v>1</v>
      </c>
      <c r="X99" s="537">
        <f t="shared" si="8"/>
        <v>1.0000000000000002</v>
      </c>
      <c r="Y99" s="537">
        <f t="shared" si="8"/>
        <v>1</v>
      </c>
      <c r="Z99" s="537">
        <f t="shared" si="8"/>
        <v>1</v>
      </c>
      <c r="AA99" s="537">
        <f t="shared" si="8"/>
        <v>1</v>
      </c>
      <c r="AB99" s="537">
        <f t="shared" si="8"/>
        <v>1</v>
      </c>
      <c r="AC99" s="537">
        <f t="shared" si="8"/>
        <v>1</v>
      </c>
      <c r="AD99" s="537">
        <f t="shared" si="8"/>
        <v>1</v>
      </c>
      <c r="AE99" s="540">
        <f t="shared" si="8"/>
        <v>1</v>
      </c>
      <c r="AF99" s="540">
        <f t="shared" si="8"/>
        <v>0.99999999999999989</v>
      </c>
    </row>
    <row r="100" spans="1:32" s="139" customFormat="1" x14ac:dyDescent="0.25">
      <c r="A100" s="138">
        <v>200</v>
      </c>
      <c r="B100" s="295">
        <v>99</v>
      </c>
      <c r="C100" s="539">
        <v>0</v>
      </c>
      <c r="D100" s="539">
        <v>0</v>
      </c>
      <c r="E100" s="539">
        <v>0</v>
      </c>
      <c r="F100" s="539">
        <v>0</v>
      </c>
      <c r="G100" s="539">
        <v>0</v>
      </c>
      <c r="H100" s="539">
        <v>0</v>
      </c>
      <c r="I100" s="539">
        <v>0</v>
      </c>
      <c r="J100" s="539">
        <v>0</v>
      </c>
      <c r="K100" s="539">
        <v>0</v>
      </c>
      <c r="L100" s="539">
        <v>0</v>
      </c>
      <c r="M100" s="539">
        <v>0</v>
      </c>
      <c r="N100" s="539">
        <v>0</v>
      </c>
      <c r="O100" s="539">
        <v>0</v>
      </c>
      <c r="P100" s="538">
        <v>0</v>
      </c>
      <c r="Q100" s="538">
        <v>0</v>
      </c>
      <c r="R100" s="537">
        <f t="shared" si="8"/>
        <v>1</v>
      </c>
      <c r="S100" s="537">
        <f t="shared" si="8"/>
        <v>0.99999999999999989</v>
      </c>
      <c r="T100" s="537">
        <f t="shared" si="8"/>
        <v>1</v>
      </c>
      <c r="U100" s="537">
        <f t="shared" si="8"/>
        <v>1</v>
      </c>
      <c r="V100" s="537">
        <f t="shared" si="8"/>
        <v>1</v>
      </c>
      <c r="W100" s="537">
        <f t="shared" si="8"/>
        <v>1</v>
      </c>
      <c r="X100" s="537">
        <f t="shared" si="8"/>
        <v>1.0000000000000002</v>
      </c>
      <c r="Y100" s="537">
        <f t="shared" si="8"/>
        <v>1</v>
      </c>
      <c r="Z100" s="537">
        <f t="shared" si="8"/>
        <v>1</v>
      </c>
      <c r="AA100" s="537">
        <f t="shared" si="8"/>
        <v>1</v>
      </c>
      <c r="AB100" s="537">
        <f t="shared" si="8"/>
        <v>1</v>
      </c>
      <c r="AC100" s="537">
        <f t="shared" si="8"/>
        <v>1</v>
      </c>
      <c r="AD100" s="537">
        <f t="shared" si="8"/>
        <v>1</v>
      </c>
      <c r="AE100" s="540">
        <f t="shared" si="8"/>
        <v>1</v>
      </c>
      <c r="AF100" s="540">
        <f t="shared" si="8"/>
        <v>0.99999999999999989</v>
      </c>
    </row>
    <row r="101" spans="1:32" s="139" customFormat="1" x14ac:dyDescent="0.25">
      <c r="A101" s="138">
        <v>200</v>
      </c>
      <c r="B101" s="295">
        <v>100</v>
      </c>
      <c r="C101" s="539">
        <v>0</v>
      </c>
      <c r="D101" s="539">
        <v>0</v>
      </c>
      <c r="E101" s="539">
        <v>0</v>
      </c>
      <c r="F101" s="539">
        <v>0</v>
      </c>
      <c r="G101" s="539">
        <v>0</v>
      </c>
      <c r="H101" s="539">
        <v>0</v>
      </c>
      <c r="I101" s="539">
        <v>0</v>
      </c>
      <c r="J101" s="539">
        <v>0</v>
      </c>
      <c r="K101" s="539">
        <v>0</v>
      </c>
      <c r="L101" s="539">
        <v>0</v>
      </c>
      <c r="M101" s="539">
        <v>0</v>
      </c>
      <c r="N101" s="539">
        <v>0</v>
      </c>
      <c r="O101" s="539">
        <v>0</v>
      </c>
      <c r="P101" s="538">
        <v>0</v>
      </c>
      <c r="Q101" s="538">
        <v>0</v>
      </c>
      <c r="R101" s="537">
        <f t="shared" si="8"/>
        <v>1</v>
      </c>
      <c r="S101" s="537">
        <f t="shared" si="8"/>
        <v>0.99999999999999989</v>
      </c>
      <c r="T101" s="537">
        <f t="shared" si="8"/>
        <v>1</v>
      </c>
      <c r="U101" s="537">
        <f t="shared" si="8"/>
        <v>1</v>
      </c>
      <c r="V101" s="537">
        <f t="shared" si="8"/>
        <v>1</v>
      </c>
      <c r="W101" s="537">
        <f t="shared" si="8"/>
        <v>1</v>
      </c>
      <c r="X101" s="537">
        <f t="shared" si="8"/>
        <v>1.0000000000000002</v>
      </c>
      <c r="Y101" s="537">
        <f t="shared" si="8"/>
        <v>1</v>
      </c>
      <c r="Z101" s="537">
        <f t="shared" si="8"/>
        <v>1</v>
      </c>
      <c r="AA101" s="537">
        <f t="shared" si="8"/>
        <v>1</v>
      </c>
      <c r="AB101" s="537">
        <f t="shared" si="8"/>
        <v>1</v>
      </c>
      <c r="AC101" s="537">
        <f t="shared" si="8"/>
        <v>1</v>
      </c>
      <c r="AD101" s="537">
        <f t="shared" si="8"/>
        <v>1</v>
      </c>
      <c r="AE101" s="540">
        <f t="shared" si="8"/>
        <v>1</v>
      </c>
      <c r="AF101" s="540">
        <f t="shared" si="8"/>
        <v>0.99999999999999989</v>
      </c>
    </row>
    <row r="102" spans="1:32" s="139" customFormat="1" x14ac:dyDescent="0.25">
      <c r="A102" s="136"/>
      <c r="B102" s="295"/>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row>
    <row r="103" spans="1:32" s="139" customFormat="1" hidden="1" x14ac:dyDescent="0.25">
      <c r="A103" s="136"/>
      <c r="B103" s="295"/>
      <c r="C103" s="299"/>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row>
    <row r="104" spans="1:32" s="139" customFormat="1" hidden="1" x14ac:dyDescent="0.25">
      <c r="A104" s="140"/>
      <c r="B104" s="270"/>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row>
    <row r="105" spans="1:32" s="139" customFormat="1" hidden="1" x14ac:dyDescent="0.25">
      <c r="A105" s="140"/>
      <c r="B105" s="270"/>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row>
    <row r="106" spans="1:32" s="139" customFormat="1" hidden="1" x14ac:dyDescent="0.25">
      <c r="A106" s="140"/>
      <c r="B106" s="270"/>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row>
    <row r="107" spans="1:32" s="139" customFormat="1" hidden="1" x14ac:dyDescent="0.25">
      <c r="A107" s="140"/>
      <c r="B107" s="270"/>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row>
    <row r="108" spans="1:32" hidden="1" x14ac:dyDescent="0.25">
      <c r="C108" s="385"/>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row>
    <row r="109" spans="1:32" hidden="1" x14ac:dyDescent="0.25">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row>
    <row r="110" spans="1:32" hidden="1" x14ac:dyDescent="0.25">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row>
    <row r="111" spans="1:32" x14ac:dyDescent="0.25">
      <c r="A111" s="136" t="s">
        <v>464</v>
      </c>
      <c r="B111" s="295" t="s">
        <v>19</v>
      </c>
      <c r="C111" s="386" t="s">
        <v>5</v>
      </c>
      <c r="D111" s="386" t="s">
        <v>6</v>
      </c>
      <c r="E111" s="386" t="s">
        <v>7</v>
      </c>
      <c r="F111" s="386" t="s">
        <v>8</v>
      </c>
      <c r="G111" s="386" t="s">
        <v>9</v>
      </c>
      <c r="H111" s="386" t="s">
        <v>10</v>
      </c>
      <c r="I111" s="386" t="s">
        <v>11</v>
      </c>
      <c r="J111" s="386" t="s">
        <v>12</v>
      </c>
      <c r="K111" s="386" t="s">
        <v>13</v>
      </c>
      <c r="L111" s="386" t="s">
        <v>14</v>
      </c>
      <c r="M111" s="386" t="s">
        <v>15</v>
      </c>
      <c r="N111" s="386" t="s">
        <v>16</v>
      </c>
      <c r="O111" s="386" t="s">
        <v>17</v>
      </c>
      <c r="P111" s="386" t="s">
        <v>462</v>
      </c>
      <c r="Q111" s="386" t="s">
        <v>463</v>
      </c>
      <c r="R111" s="387" t="str">
        <f t="shared" ref="R111:AF111" si="9">C111&amp;"a"</f>
        <v>Z1a</v>
      </c>
      <c r="S111" s="387" t="str">
        <f t="shared" si="9"/>
        <v>Z1p1a</v>
      </c>
      <c r="T111" s="387" t="str">
        <f t="shared" si="9"/>
        <v>Z2a</v>
      </c>
      <c r="U111" s="387" t="str">
        <f t="shared" si="9"/>
        <v>Z3a</v>
      </c>
      <c r="V111" s="387" t="str">
        <f t="shared" si="9"/>
        <v>Z4a</v>
      </c>
      <c r="W111" s="387" t="str">
        <f t="shared" si="9"/>
        <v>Z5a</v>
      </c>
      <c r="X111" s="387" t="str">
        <f t="shared" si="9"/>
        <v>Z6a</v>
      </c>
      <c r="Y111" s="387" t="str">
        <f t="shared" si="9"/>
        <v>Z7a</v>
      </c>
      <c r="Z111" s="387" t="str">
        <f t="shared" si="9"/>
        <v>Z8a</v>
      </c>
      <c r="AA111" s="387" t="str">
        <f t="shared" si="9"/>
        <v>Z9a</v>
      </c>
      <c r="AB111" s="387" t="str">
        <f t="shared" si="9"/>
        <v>Z10a</v>
      </c>
      <c r="AC111" s="387" t="str">
        <f t="shared" si="9"/>
        <v>Z11a</v>
      </c>
      <c r="AD111" s="387" t="str">
        <f t="shared" si="9"/>
        <v>Z12a</v>
      </c>
      <c r="AE111" s="388" t="str">
        <f t="shared" si="9"/>
        <v>Z13a</v>
      </c>
      <c r="AF111" s="388" t="str">
        <f t="shared" si="9"/>
        <v>Z14a</v>
      </c>
    </row>
    <row r="112" spans="1:32" x14ac:dyDescent="0.25">
      <c r="A112" s="138">
        <v>200</v>
      </c>
      <c r="B112" s="298">
        <v>1</v>
      </c>
      <c r="C112" s="538">
        <v>0.64283471452470864</v>
      </c>
      <c r="D112" s="538">
        <v>0.76249886398978106</v>
      </c>
      <c r="E112" s="538">
        <v>0.41809728638334137</v>
      </c>
      <c r="F112" s="538">
        <v>0.451928211256101</v>
      </c>
      <c r="G112" s="538">
        <v>0.29704011437067052</v>
      </c>
      <c r="H112" s="538">
        <v>0.24851343410422022</v>
      </c>
      <c r="I112" s="538">
        <v>0.25497967571678182</v>
      </c>
      <c r="J112" s="538">
        <v>0.29614419810794801</v>
      </c>
      <c r="K112" s="538">
        <v>0.32864471404939422</v>
      </c>
      <c r="L112" s="538">
        <v>0.32383727979534876</v>
      </c>
      <c r="M112" s="538">
        <v>0.706108572004845</v>
      </c>
      <c r="N112" s="538">
        <v>0.36033801996823589</v>
      </c>
      <c r="O112" s="538">
        <v>1</v>
      </c>
      <c r="P112" s="538">
        <v>1</v>
      </c>
      <c r="Q112" s="538">
        <v>0.74990201534219891</v>
      </c>
      <c r="R112" s="537">
        <f t="shared" ref="R112:AF112" si="10">C112</f>
        <v>0.64283471452470864</v>
      </c>
      <c r="S112" s="537">
        <f t="shared" si="10"/>
        <v>0.76249886398978106</v>
      </c>
      <c r="T112" s="537">
        <f t="shared" si="10"/>
        <v>0.41809728638334137</v>
      </c>
      <c r="U112" s="537">
        <f t="shared" si="10"/>
        <v>0.451928211256101</v>
      </c>
      <c r="V112" s="537">
        <f t="shared" si="10"/>
        <v>0.29704011437067052</v>
      </c>
      <c r="W112" s="537">
        <f t="shared" si="10"/>
        <v>0.24851343410422022</v>
      </c>
      <c r="X112" s="537">
        <f t="shared" si="10"/>
        <v>0.25497967571678182</v>
      </c>
      <c r="Y112" s="537">
        <f t="shared" si="10"/>
        <v>0.29614419810794801</v>
      </c>
      <c r="Z112" s="537">
        <f t="shared" si="10"/>
        <v>0.32864471404939422</v>
      </c>
      <c r="AA112" s="537">
        <f t="shared" si="10"/>
        <v>0.32383727979534876</v>
      </c>
      <c r="AB112" s="537">
        <f t="shared" si="10"/>
        <v>0.706108572004845</v>
      </c>
      <c r="AC112" s="537">
        <f t="shared" si="10"/>
        <v>0.36033801996823589</v>
      </c>
      <c r="AD112" s="537">
        <f t="shared" si="10"/>
        <v>1</v>
      </c>
      <c r="AE112" s="540">
        <f t="shared" si="10"/>
        <v>1</v>
      </c>
      <c r="AF112" s="540">
        <f t="shared" si="10"/>
        <v>0.74990201534219891</v>
      </c>
    </row>
    <row r="113" spans="1:32" x14ac:dyDescent="0.25">
      <c r="A113" s="138">
        <v>200</v>
      </c>
      <c r="B113" s="298">
        <v>2</v>
      </c>
      <c r="C113" s="538">
        <v>0.25421095960866336</v>
      </c>
      <c r="D113" s="538">
        <v>0.20826644368895617</v>
      </c>
      <c r="E113" s="538">
        <v>0.31801048263453346</v>
      </c>
      <c r="F113" s="538">
        <v>0.40503859575270212</v>
      </c>
      <c r="G113" s="538">
        <v>0.29704011437067052</v>
      </c>
      <c r="H113" s="538">
        <v>0.24851343410422022</v>
      </c>
      <c r="I113" s="538">
        <v>0.25497967571678182</v>
      </c>
      <c r="J113" s="538">
        <v>0.29614419810794801</v>
      </c>
      <c r="K113" s="538">
        <v>0.32864471404939422</v>
      </c>
      <c r="L113" s="538">
        <v>0.32383727979534876</v>
      </c>
      <c r="M113" s="538">
        <v>0.2659943546966036</v>
      </c>
      <c r="N113" s="538">
        <v>0.36033801996823589</v>
      </c>
      <c r="O113" s="538">
        <v>0</v>
      </c>
      <c r="P113" s="538">
        <v>0</v>
      </c>
      <c r="Q113" s="538">
        <v>0.24081862042351765</v>
      </c>
      <c r="R113" s="537">
        <f t="shared" ref="R113:AF128" si="11">C113+R112</f>
        <v>0.897045674133372</v>
      </c>
      <c r="S113" s="537">
        <f t="shared" si="11"/>
        <v>0.97076530767873725</v>
      </c>
      <c r="T113" s="537">
        <f t="shared" si="11"/>
        <v>0.73610776901787478</v>
      </c>
      <c r="U113" s="537">
        <f t="shared" si="11"/>
        <v>0.85696680700880312</v>
      </c>
      <c r="V113" s="537">
        <f t="shared" si="11"/>
        <v>0.59408022874134103</v>
      </c>
      <c r="W113" s="537">
        <f t="shared" si="11"/>
        <v>0.49702686820844044</v>
      </c>
      <c r="X113" s="537">
        <f t="shared" si="11"/>
        <v>0.50995935143356363</v>
      </c>
      <c r="Y113" s="537">
        <f t="shared" si="11"/>
        <v>0.59228839621589602</v>
      </c>
      <c r="Z113" s="537">
        <f t="shared" si="11"/>
        <v>0.65728942809878843</v>
      </c>
      <c r="AA113" s="537">
        <f t="shared" si="11"/>
        <v>0.64767455959069753</v>
      </c>
      <c r="AB113" s="537">
        <f t="shared" si="11"/>
        <v>0.9721029267014486</v>
      </c>
      <c r="AC113" s="537">
        <f t="shared" si="11"/>
        <v>0.72067603993647178</v>
      </c>
      <c r="AD113" s="537">
        <f t="shared" si="11"/>
        <v>1</v>
      </c>
      <c r="AE113" s="540">
        <f t="shared" si="11"/>
        <v>1</v>
      </c>
      <c r="AF113" s="540">
        <f t="shared" si="11"/>
        <v>0.99072063576571656</v>
      </c>
    </row>
    <row r="114" spans="1:32" x14ac:dyDescent="0.25">
      <c r="A114" s="138">
        <v>200</v>
      </c>
      <c r="B114" s="298">
        <v>3</v>
      </c>
      <c r="C114" s="538">
        <v>7.5504659586548561E-2</v>
      </c>
      <c r="D114" s="538">
        <v>2.7233113070516912E-2</v>
      </c>
      <c r="E114" s="538">
        <v>0.15921936821185925</v>
      </c>
      <c r="F114" s="538">
        <v>0.12811054546487971</v>
      </c>
      <c r="G114" s="538">
        <v>0.24906403979144773</v>
      </c>
      <c r="H114" s="538">
        <v>0.24851343410422022</v>
      </c>
      <c r="I114" s="538">
        <v>0.24772268443494871</v>
      </c>
      <c r="J114" s="538">
        <v>0.26360680899518918</v>
      </c>
      <c r="K114" s="538">
        <v>0.26419058531714906</v>
      </c>
      <c r="L114" s="538">
        <v>0.27438037460628079</v>
      </c>
      <c r="M114" s="538">
        <v>2.7897073298551341E-2</v>
      </c>
      <c r="N114" s="538">
        <v>0.24710756905833209</v>
      </c>
      <c r="O114" s="538">
        <v>0</v>
      </c>
      <c r="P114" s="538">
        <v>0</v>
      </c>
      <c r="Q114" s="538">
        <v>9.2793642342834885E-3</v>
      </c>
      <c r="R114" s="537">
        <f t="shared" si="11"/>
        <v>0.97255033371992061</v>
      </c>
      <c r="S114" s="537">
        <f t="shared" si="11"/>
        <v>0.99799842074925416</v>
      </c>
      <c r="T114" s="537">
        <f t="shared" si="11"/>
        <v>0.895327137229734</v>
      </c>
      <c r="U114" s="537">
        <f t="shared" si="11"/>
        <v>0.98507735247368289</v>
      </c>
      <c r="V114" s="537">
        <f t="shared" si="11"/>
        <v>0.84314426853278879</v>
      </c>
      <c r="W114" s="537">
        <f t="shared" si="11"/>
        <v>0.74554030231266066</v>
      </c>
      <c r="X114" s="537">
        <f t="shared" si="11"/>
        <v>0.75768203586851235</v>
      </c>
      <c r="Y114" s="537">
        <f t="shared" si="11"/>
        <v>0.8558952052110852</v>
      </c>
      <c r="Z114" s="537">
        <f t="shared" si="11"/>
        <v>0.92148001341593755</v>
      </c>
      <c r="AA114" s="537">
        <f t="shared" si="11"/>
        <v>0.92205493419697837</v>
      </c>
      <c r="AB114" s="537">
        <f t="shared" si="11"/>
        <v>0.99999999999999989</v>
      </c>
      <c r="AC114" s="537">
        <f t="shared" si="11"/>
        <v>0.96778360899480387</v>
      </c>
      <c r="AD114" s="537">
        <f t="shared" si="11"/>
        <v>1</v>
      </c>
      <c r="AE114" s="540">
        <f t="shared" si="11"/>
        <v>1</v>
      </c>
      <c r="AF114" s="540">
        <f t="shared" si="11"/>
        <v>1</v>
      </c>
    </row>
    <row r="115" spans="1:32" x14ac:dyDescent="0.25">
      <c r="A115" s="138">
        <v>200</v>
      </c>
      <c r="B115" s="298">
        <v>4</v>
      </c>
      <c r="C115" s="538">
        <v>2.3117581618028134E-2</v>
      </c>
      <c r="D115" s="538">
        <v>2.0015792507458358E-3</v>
      </c>
      <c r="E115" s="538">
        <v>8.0027306419928598E-2</v>
      </c>
      <c r="F115" s="538">
        <v>1.4922647526317204E-2</v>
      </c>
      <c r="G115" s="538">
        <v>0.10882988139399978</v>
      </c>
      <c r="H115" s="538">
        <v>0.19672397663086655</v>
      </c>
      <c r="I115" s="538">
        <v>0.15856743225993356</v>
      </c>
      <c r="J115" s="538">
        <v>0.11629049669635287</v>
      </c>
      <c r="K115" s="538">
        <v>7.282421359192473E-2</v>
      </c>
      <c r="L115" s="538">
        <v>7.5406325142485645E-2</v>
      </c>
      <c r="M115" s="538">
        <v>0</v>
      </c>
      <c r="N115" s="538">
        <v>3.2216391005196111E-2</v>
      </c>
      <c r="O115" s="538">
        <v>0</v>
      </c>
      <c r="P115" s="538">
        <v>0</v>
      </c>
      <c r="Q115" s="538">
        <v>0</v>
      </c>
      <c r="R115" s="537">
        <f t="shared" si="11"/>
        <v>0.99566791533794874</v>
      </c>
      <c r="S115" s="537">
        <f t="shared" si="11"/>
        <v>1</v>
      </c>
      <c r="T115" s="537">
        <f t="shared" si="11"/>
        <v>0.97535444364966262</v>
      </c>
      <c r="U115" s="537">
        <f t="shared" si="11"/>
        <v>1</v>
      </c>
      <c r="V115" s="537">
        <f t="shared" si="11"/>
        <v>0.95197414992678853</v>
      </c>
      <c r="W115" s="537">
        <f t="shared" si="11"/>
        <v>0.94226427894352716</v>
      </c>
      <c r="X115" s="537">
        <f t="shared" si="11"/>
        <v>0.91624946812844588</v>
      </c>
      <c r="Y115" s="537">
        <f t="shared" si="11"/>
        <v>0.97218570190743803</v>
      </c>
      <c r="Z115" s="537">
        <f t="shared" si="11"/>
        <v>0.99430422700786225</v>
      </c>
      <c r="AA115" s="537">
        <f t="shared" si="11"/>
        <v>0.99746125933946406</v>
      </c>
      <c r="AB115" s="537">
        <f t="shared" si="11"/>
        <v>0.99999999999999989</v>
      </c>
      <c r="AC115" s="537">
        <f t="shared" si="11"/>
        <v>1</v>
      </c>
      <c r="AD115" s="537">
        <f t="shared" si="11"/>
        <v>1</v>
      </c>
      <c r="AE115" s="540">
        <f t="shared" si="11"/>
        <v>1</v>
      </c>
      <c r="AF115" s="540">
        <f t="shared" si="11"/>
        <v>1</v>
      </c>
    </row>
    <row r="116" spans="1:32" x14ac:dyDescent="0.25">
      <c r="A116" s="138">
        <v>200</v>
      </c>
      <c r="B116" s="298">
        <v>5</v>
      </c>
      <c r="C116" s="538">
        <v>4.0532578841014719E-3</v>
      </c>
      <c r="D116" s="538">
        <v>0</v>
      </c>
      <c r="E116" s="538">
        <v>2.4645556350337355E-2</v>
      </c>
      <c r="F116" s="538">
        <v>0</v>
      </c>
      <c r="G116" s="538">
        <v>3.8401528849002595E-2</v>
      </c>
      <c r="H116" s="538">
        <v>5.4258425700089E-2</v>
      </c>
      <c r="I116" s="538">
        <v>7.0389918431273138E-2</v>
      </c>
      <c r="J116" s="538">
        <v>2.7370531106358936E-2</v>
      </c>
      <c r="K116" s="538">
        <v>5.6957729921378259E-3</v>
      </c>
      <c r="L116" s="538">
        <v>2.5387406605360085E-3</v>
      </c>
      <c r="M116" s="538">
        <v>0</v>
      </c>
      <c r="N116" s="538">
        <v>0</v>
      </c>
      <c r="O116" s="538">
        <v>0</v>
      </c>
      <c r="P116" s="538">
        <v>0</v>
      </c>
      <c r="Q116" s="538">
        <v>0</v>
      </c>
      <c r="R116" s="537">
        <f t="shared" si="11"/>
        <v>0.99972117322205023</v>
      </c>
      <c r="S116" s="537">
        <f t="shared" si="11"/>
        <v>1</v>
      </c>
      <c r="T116" s="537">
        <f t="shared" si="11"/>
        <v>1</v>
      </c>
      <c r="U116" s="537">
        <f t="shared" si="11"/>
        <v>1</v>
      </c>
      <c r="V116" s="537">
        <f t="shared" si="11"/>
        <v>0.99037567877579114</v>
      </c>
      <c r="W116" s="537">
        <f t="shared" si="11"/>
        <v>0.99652270464361614</v>
      </c>
      <c r="X116" s="537">
        <f t="shared" si="11"/>
        <v>0.98663938655971906</v>
      </c>
      <c r="Y116" s="537">
        <f t="shared" si="11"/>
        <v>0.99955623301379692</v>
      </c>
      <c r="Z116" s="537">
        <f t="shared" si="11"/>
        <v>1</v>
      </c>
      <c r="AA116" s="537">
        <f t="shared" si="11"/>
        <v>1</v>
      </c>
      <c r="AB116" s="537">
        <f t="shared" si="11"/>
        <v>0.99999999999999989</v>
      </c>
      <c r="AC116" s="537">
        <f t="shared" si="11"/>
        <v>1</v>
      </c>
      <c r="AD116" s="537">
        <f t="shared" si="11"/>
        <v>1</v>
      </c>
      <c r="AE116" s="540">
        <f t="shared" si="11"/>
        <v>1</v>
      </c>
      <c r="AF116" s="540">
        <f t="shared" si="11"/>
        <v>1</v>
      </c>
    </row>
    <row r="117" spans="1:32" x14ac:dyDescent="0.25">
      <c r="A117" s="138">
        <v>200</v>
      </c>
      <c r="B117" s="298">
        <v>6</v>
      </c>
      <c r="C117" s="538">
        <v>2.7882677794978194E-4</v>
      </c>
      <c r="D117" s="538">
        <v>0</v>
      </c>
      <c r="E117" s="538">
        <v>0</v>
      </c>
      <c r="F117" s="538">
        <v>0</v>
      </c>
      <c r="G117" s="538">
        <v>9.624321224208858E-3</v>
      </c>
      <c r="H117" s="538">
        <v>3.4772953563837815E-3</v>
      </c>
      <c r="I117" s="538">
        <v>1.336061344028101E-2</v>
      </c>
      <c r="J117" s="538">
        <v>4.4376698620298289E-4</v>
      </c>
      <c r="K117" s="538">
        <v>0</v>
      </c>
      <c r="L117" s="538">
        <v>0</v>
      </c>
      <c r="M117" s="538">
        <v>0</v>
      </c>
      <c r="N117" s="538">
        <v>0</v>
      </c>
      <c r="O117" s="538">
        <v>0</v>
      </c>
      <c r="P117" s="538">
        <v>0</v>
      </c>
      <c r="Q117" s="538">
        <v>0</v>
      </c>
      <c r="R117" s="537">
        <f t="shared" si="11"/>
        <v>1</v>
      </c>
      <c r="S117" s="537">
        <f t="shared" si="11"/>
        <v>1</v>
      </c>
      <c r="T117" s="537">
        <f t="shared" si="11"/>
        <v>1</v>
      </c>
      <c r="U117" s="537">
        <f t="shared" si="11"/>
        <v>1</v>
      </c>
      <c r="V117" s="537">
        <f t="shared" si="11"/>
        <v>1</v>
      </c>
      <c r="W117" s="537">
        <f t="shared" si="11"/>
        <v>0.99999999999999989</v>
      </c>
      <c r="X117" s="537">
        <f t="shared" si="11"/>
        <v>1</v>
      </c>
      <c r="Y117" s="537">
        <f t="shared" si="11"/>
        <v>0.99999999999999989</v>
      </c>
      <c r="Z117" s="537">
        <f t="shared" si="11"/>
        <v>1</v>
      </c>
      <c r="AA117" s="537">
        <f t="shared" si="11"/>
        <v>1</v>
      </c>
      <c r="AB117" s="537">
        <f t="shared" si="11"/>
        <v>0.99999999999999989</v>
      </c>
      <c r="AC117" s="537">
        <f t="shared" si="11"/>
        <v>1</v>
      </c>
      <c r="AD117" s="537">
        <f t="shared" si="11"/>
        <v>1</v>
      </c>
      <c r="AE117" s="540">
        <f t="shared" si="11"/>
        <v>1</v>
      </c>
      <c r="AF117" s="540">
        <f t="shared" si="11"/>
        <v>1</v>
      </c>
    </row>
    <row r="118" spans="1:32" x14ac:dyDescent="0.25">
      <c r="A118" s="138">
        <v>200</v>
      </c>
      <c r="B118" s="298">
        <v>7</v>
      </c>
      <c r="C118" s="538">
        <v>0</v>
      </c>
      <c r="D118" s="538">
        <v>0</v>
      </c>
      <c r="E118" s="538">
        <v>0</v>
      </c>
      <c r="F118" s="538">
        <v>0</v>
      </c>
      <c r="G118" s="538">
        <v>0</v>
      </c>
      <c r="H118" s="538">
        <v>0</v>
      </c>
      <c r="I118" s="538">
        <v>0</v>
      </c>
      <c r="J118" s="538">
        <v>0</v>
      </c>
      <c r="K118" s="538">
        <v>0</v>
      </c>
      <c r="L118" s="538">
        <v>0</v>
      </c>
      <c r="M118" s="538">
        <v>0</v>
      </c>
      <c r="N118" s="538">
        <v>0</v>
      </c>
      <c r="O118" s="538">
        <v>0</v>
      </c>
      <c r="P118" s="538">
        <v>0</v>
      </c>
      <c r="Q118" s="538">
        <v>0</v>
      </c>
      <c r="R118" s="537">
        <f t="shared" si="11"/>
        <v>1</v>
      </c>
      <c r="S118" s="537">
        <f t="shared" si="11"/>
        <v>1</v>
      </c>
      <c r="T118" s="537">
        <f t="shared" si="11"/>
        <v>1</v>
      </c>
      <c r="U118" s="537">
        <f t="shared" si="11"/>
        <v>1</v>
      </c>
      <c r="V118" s="537">
        <f t="shared" si="11"/>
        <v>1</v>
      </c>
      <c r="W118" s="537">
        <f t="shared" si="11"/>
        <v>0.99999999999999989</v>
      </c>
      <c r="X118" s="537">
        <f t="shared" si="11"/>
        <v>1</v>
      </c>
      <c r="Y118" s="537">
        <f t="shared" si="11"/>
        <v>0.99999999999999989</v>
      </c>
      <c r="Z118" s="537">
        <f t="shared" si="11"/>
        <v>1</v>
      </c>
      <c r="AA118" s="537">
        <f t="shared" si="11"/>
        <v>1</v>
      </c>
      <c r="AB118" s="537">
        <f t="shared" si="11"/>
        <v>0.99999999999999989</v>
      </c>
      <c r="AC118" s="537">
        <f t="shared" si="11"/>
        <v>1</v>
      </c>
      <c r="AD118" s="537">
        <f t="shared" si="11"/>
        <v>1</v>
      </c>
      <c r="AE118" s="540">
        <f t="shared" si="11"/>
        <v>1</v>
      </c>
      <c r="AF118" s="540">
        <f t="shared" si="11"/>
        <v>1</v>
      </c>
    </row>
    <row r="119" spans="1:32" x14ac:dyDescent="0.25">
      <c r="A119" s="138">
        <v>200</v>
      </c>
      <c r="B119" s="298">
        <v>8</v>
      </c>
      <c r="C119" s="538">
        <v>0</v>
      </c>
      <c r="D119" s="538">
        <v>0</v>
      </c>
      <c r="E119" s="538">
        <v>0</v>
      </c>
      <c r="F119" s="538">
        <v>0</v>
      </c>
      <c r="G119" s="538">
        <v>0</v>
      </c>
      <c r="H119" s="538">
        <v>0</v>
      </c>
      <c r="I119" s="538">
        <v>0</v>
      </c>
      <c r="J119" s="538">
        <v>0</v>
      </c>
      <c r="K119" s="538">
        <v>0</v>
      </c>
      <c r="L119" s="538">
        <v>0</v>
      </c>
      <c r="M119" s="538">
        <v>0</v>
      </c>
      <c r="N119" s="538">
        <v>0</v>
      </c>
      <c r="O119" s="538">
        <v>0</v>
      </c>
      <c r="P119" s="538">
        <v>0</v>
      </c>
      <c r="Q119" s="538">
        <v>0</v>
      </c>
      <c r="R119" s="537">
        <f t="shared" si="11"/>
        <v>1</v>
      </c>
      <c r="S119" s="537">
        <f t="shared" si="11"/>
        <v>1</v>
      </c>
      <c r="T119" s="537">
        <f t="shared" si="11"/>
        <v>1</v>
      </c>
      <c r="U119" s="537">
        <f t="shared" si="11"/>
        <v>1</v>
      </c>
      <c r="V119" s="537">
        <f t="shared" si="11"/>
        <v>1</v>
      </c>
      <c r="W119" s="537">
        <f t="shared" si="11"/>
        <v>0.99999999999999989</v>
      </c>
      <c r="X119" s="537">
        <f t="shared" si="11"/>
        <v>1</v>
      </c>
      <c r="Y119" s="537">
        <f t="shared" si="11"/>
        <v>0.99999999999999989</v>
      </c>
      <c r="Z119" s="537">
        <f t="shared" si="11"/>
        <v>1</v>
      </c>
      <c r="AA119" s="537">
        <f t="shared" si="11"/>
        <v>1</v>
      </c>
      <c r="AB119" s="537">
        <f t="shared" si="11"/>
        <v>0.99999999999999989</v>
      </c>
      <c r="AC119" s="537">
        <f t="shared" si="11"/>
        <v>1</v>
      </c>
      <c r="AD119" s="537">
        <f t="shared" si="11"/>
        <v>1</v>
      </c>
      <c r="AE119" s="540">
        <f t="shared" si="11"/>
        <v>1</v>
      </c>
      <c r="AF119" s="540">
        <f t="shared" si="11"/>
        <v>1</v>
      </c>
    </row>
    <row r="120" spans="1:32" x14ac:dyDescent="0.25">
      <c r="A120" s="138">
        <v>200</v>
      </c>
      <c r="B120" s="298">
        <v>9</v>
      </c>
      <c r="C120" s="538">
        <v>0</v>
      </c>
      <c r="D120" s="538">
        <v>0</v>
      </c>
      <c r="E120" s="538">
        <v>0</v>
      </c>
      <c r="F120" s="538">
        <v>0</v>
      </c>
      <c r="G120" s="538">
        <v>0</v>
      </c>
      <c r="H120" s="538">
        <v>0</v>
      </c>
      <c r="I120" s="538">
        <v>0</v>
      </c>
      <c r="J120" s="538">
        <v>0</v>
      </c>
      <c r="K120" s="538">
        <v>0</v>
      </c>
      <c r="L120" s="538">
        <v>0</v>
      </c>
      <c r="M120" s="538">
        <v>0</v>
      </c>
      <c r="N120" s="538">
        <v>0</v>
      </c>
      <c r="O120" s="538">
        <v>0</v>
      </c>
      <c r="P120" s="538">
        <v>0</v>
      </c>
      <c r="Q120" s="538">
        <v>0</v>
      </c>
      <c r="R120" s="537">
        <f t="shared" si="11"/>
        <v>1</v>
      </c>
      <c r="S120" s="537">
        <f t="shared" si="11"/>
        <v>1</v>
      </c>
      <c r="T120" s="537">
        <f t="shared" si="11"/>
        <v>1</v>
      </c>
      <c r="U120" s="537">
        <f t="shared" si="11"/>
        <v>1</v>
      </c>
      <c r="V120" s="537">
        <f t="shared" si="11"/>
        <v>1</v>
      </c>
      <c r="W120" s="537">
        <f t="shared" si="11"/>
        <v>0.99999999999999989</v>
      </c>
      <c r="X120" s="537">
        <f t="shared" si="11"/>
        <v>1</v>
      </c>
      <c r="Y120" s="537">
        <f t="shared" si="11"/>
        <v>0.99999999999999989</v>
      </c>
      <c r="Z120" s="537">
        <f t="shared" si="11"/>
        <v>1</v>
      </c>
      <c r="AA120" s="537">
        <f t="shared" si="11"/>
        <v>1</v>
      </c>
      <c r="AB120" s="537">
        <f t="shared" si="11"/>
        <v>0.99999999999999989</v>
      </c>
      <c r="AC120" s="537">
        <f t="shared" si="11"/>
        <v>1</v>
      </c>
      <c r="AD120" s="537">
        <f t="shared" si="11"/>
        <v>1</v>
      </c>
      <c r="AE120" s="540">
        <f t="shared" si="11"/>
        <v>1</v>
      </c>
      <c r="AF120" s="540">
        <f t="shared" si="11"/>
        <v>1</v>
      </c>
    </row>
    <row r="121" spans="1:32" x14ac:dyDescent="0.25">
      <c r="A121" s="138">
        <v>200</v>
      </c>
      <c r="B121" s="298">
        <v>10</v>
      </c>
      <c r="C121" s="538">
        <v>0</v>
      </c>
      <c r="D121" s="538">
        <v>0</v>
      </c>
      <c r="E121" s="538">
        <v>0</v>
      </c>
      <c r="F121" s="538">
        <v>0</v>
      </c>
      <c r="G121" s="538">
        <v>0</v>
      </c>
      <c r="H121" s="538">
        <v>0</v>
      </c>
      <c r="I121" s="538">
        <v>0</v>
      </c>
      <c r="J121" s="538">
        <v>0</v>
      </c>
      <c r="K121" s="538">
        <v>0</v>
      </c>
      <c r="L121" s="538">
        <v>0</v>
      </c>
      <c r="M121" s="538">
        <v>0</v>
      </c>
      <c r="N121" s="538">
        <v>0</v>
      </c>
      <c r="O121" s="538">
        <v>0</v>
      </c>
      <c r="P121" s="538">
        <v>0</v>
      </c>
      <c r="Q121" s="538">
        <v>0</v>
      </c>
      <c r="R121" s="537">
        <f t="shared" si="11"/>
        <v>1</v>
      </c>
      <c r="S121" s="537">
        <f t="shared" si="11"/>
        <v>1</v>
      </c>
      <c r="T121" s="537">
        <f t="shared" si="11"/>
        <v>1</v>
      </c>
      <c r="U121" s="537">
        <f t="shared" si="11"/>
        <v>1</v>
      </c>
      <c r="V121" s="537">
        <f t="shared" si="11"/>
        <v>1</v>
      </c>
      <c r="W121" s="537">
        <f t="shared" si="11"/>
        <v>0.99999999999999989</v>
      </c>
      <c r="X121" s="537">
        <f t="shared" si="11"/>
        <v>1</v>
      </c>
      <c r="Y121" s="537">
        <f t="shared" si="11"/>
        <v>0.99999999999999989</v>
      </c>
      <c r="Z121" s="537">
        <f t="shared" si="11"/>
        <v>1</v>
      </c>
      <c r="AA121" s="537">
        <f t="shared" si="11"/>
        <v>1</v>
      </c>
      <c r="AB121" s="537">
        <f t="shared" si="11"/>
        <v>0.99999999999999989</v>
      </c>
      <c r="AC121" s="537">
        <f t="shared" si="11"/>
        <v>1</v>
      </c>
      <c r="AD121" s="537">
        <f t="shared" si="11"/>
        <v>1</v>
      </c>
      <c r="AE121" s="540">
        <f t="shared" si="11"/>
        <v>1</v>
      </c>
      <c r="AF121" s="540">
        <f t="shared" si="11"/>
        <v>1</v>
      </c>
    </row>
    <row r="122" spans="1:32" x14ac:dyDescent="0.25">
      <c r="A122" s="138">
        <v>200</v>
      </c>
      <c r="B122" s="298">
        <v>11</v>
      </c>
      <c r="C122" s="538">
        <v>0</v>
      </c>
      <c r="D122" s="538">
        <v>0</v>
      </c>
      <c r="E122" s="538">
        <v>0</v>
      </c>
      <c r="F122" s="538">
        <v>0</v>
      </c>
      <c r="G122" s="538">
        <v>0</v>
      </c>
      <c r="H122" s="538">
        <v>0</v>
      </c>
      <c r="I122" s="538">
        <v>0</v>
      </c>
      <c r="J122" s="538">
        <v>0</v>
      </c>
      <c r="K122" s="538">
        <v>0</v>
      </c>
      <c r="L122" s="538">
        <v>0</v>
      </c>
      <c r="M122" s="538">
        <v>0</v>
      </c>
      <c r="N122" s="538">
        <v>0</v>
      </c>
      <c r="O122" s="538">
        <v>0</v>
      </c>
      <c r="P122" s="538">
        <v>0</v>
      </c>
      <c r="Q122" s="538">
        <v>0</v>
      </c>
      <c r="R122" s="537">
        <f t="shared" si="11"/>
        <v>1</v>
      </c>
      <c r="S122" s="537">
        <f t="shared" si="11"/>
        <v>1</v>
      </c>
      <c r="T122" s="537">
        <f t="shared" si="11"/>
        <v>1</v>
      </c>
      <c r="U122" s="537">
        <f t="shared" si="11"/>
        <v>1</v>
      </c>
      <c r="V122" s="537">
        <f t="shared" si="11"/>
        <v>1</v>
      </c>
      <c r="W122" s="537">
        <f t="shared" si="11"/>
        <v>0.99999999999999989</v>
      </c>
      <c r="X122" s="537">
        <f t="shared" si="11"/>
        <v>1</v>
      </c>
      <c r="Y122" s="537">
        <f t="shared" si="11"/>
        <v>0.99999999999999989</v>
      </c>
      <c r="Z122" s="537">
        <f t="shared" si="11"/>
        <v>1</v>
      </c>
      <c r="AA122" s="537">
        <f t="shared" si="11"/>
        <v>1</v>
      </c>
      <c r="AB122" s="537">
        <f t="shared" si="11"/>
        <v>0.99999999999999989</v>
      </c>
      <c r="AC122" s="537">
        <f t="shared" si="11"/>
        <v>1</v>
      </c>
      <c r="AD122" s="537">
        <f t="shared" si="11"/>
        <v>1</v>
      </c>
      <c r="AE122" s="540">
        <f t="shared" si="11"/>
        <v>1</v>
      </c>
      <c r="AF122" s="540">
        <f t="shared" si="11"/>
        <v>1</v>
      </c>
    </row>
    <row r="123" spans="1:32" x14ac:dyDescent="0.25">
      <c r="A123" s="138">
        <v>200</v>
      </c>
      <c r="B123" s="298">
        <v>12</v>
      </c>
      <c r="C123" s="538">
        <v>0</v>
      </c>
      <c r="D123" s="538">
        <v>0</v>
      </c>
      <c r="E123" s="538">
        <v>0</v>
      </c>
      <c r="F123" s="538">
        <v>0</v>
      </c>
      <c r="G123" s="538">
        <v>0</v>
      </c>
      <c r="H123" s="538">
        <v>0</v>
      </c>
      <c r="I123" s="538">
        <v>0</v>
      </c>
      <c r="J123" s="538">
        <v>0</v>
      </c>
      <c r="K123" s="538">
        <v>0</v>
      </c>
      <c r="L123" s="538">
        <v>0</v>
      </c>
      <c r="M123" s="538">
        <v>0</v>
      </c>
      <c r="N123" s="538">
        <v>0</v>
      </c>
      <c r="O123" s="538">
        <v>0</v>
      </c>
      <c r="P123" s="538">
        <v>0</v>
      </c>
      <c r="Q123" s="538">
        <v>0</v>
      </c>
      <c r="R123" s="537">
        <f t="shared" si="11"/>
        <v>1</v>
      </c>
      <c r="S123" s="537">
        <f t="shared" si="11"/>
        <v>1</v>
      </c>
      <c r="T123" s="537">
        <f t="shared" si="11"/>
        <v>1</v>
      </c>
      <c r="U123" s="537">
        <f t="shared" si="11"/>
        <v>1</v>
      </c>
      <c r="V123" s="537">
        <f t="shared" si="11"/>
        <v>1</v>
      </c>
      <c r="W123" s="537">
        <f t="shared" si="11"/>
        <v>0.99999999999999989</v>
      </c>
      <c r="X123" s="537">
        <f t="shared" si="11"/>
        <v>1</v>
      </c>
      <c r="Y123" s="537">
        <f t="shared" si="11"/>
        <v>0.99999999999999989</v>
      </c>
      <c r="Z123" s="537">
        <f t="shared" si="11"/>
        <v>1</v>
      </c>
      <c r="AA123" s="537">
        <f t="shared" si="11"/>
        <v>1</v>
      </c>
      <c r="AB123" s="537">
        <f t="shared" si="11"/>
        <v>0.99999999999999989</v>
      </c>
      <c r="AC123" s="537">
        <f t="shared" si="11"/>
        <v>1</v>
      </c>
      <c r="AD123" s="537">
        <f t="shared" si="11"/>
        <v>1</v>
      </c>
      <c r="AE123" s="540">
        <f t="shared" si="11"/>
        <v>1</v>
      </c>
      <c r="AF123" s="540">
        <f t="shared" si="11"/>
        <v>1</v>
      </c>
    </row>
    <row r="124" spans="1:32" x14ac:dyDescent="0.25">
      <c r="A124" s="138">
        <v>200</v>
      </c>
      <c r="B124" s="298">
        <v>13</v>
      </c>
      <c r="C124" s="538">
        <v>0</v>
      </c>
      <c r="D124" s="538">
        <v>0</v>
      </c>
      <c r="E124" s="538">
        <v>0</v>
      </c>
      <c r="F124" s="538">
        <v>0</v>
      </c>
      <c r="G124" s="538">
        <v>0</v>
      </c>
      <c r="H124" s="538">
        <v>0</v>
      </c>
      <c r="I124" s="538">
        <v>0</v>
      </c>
      <c r="J124" s="538">
        <v>0</v>
      </c>
      <c r="K124" s="538">
        <v>0</v>
      </c>
      <c r="L124" s="538">
        <v>0</v>
      </c>
      <c r="M124" s="538">
        <v>0</v>
      </c>
      <c r="N124" s="538">
        <v>0</v>
      </c>
      <c r="O124" s="538">
        <v>0</v>
      </c>
      <c r="P124" s="538">
        <v>0</v>
      </c>
      <c r="Q124" s="538">
        <v>0</v>
      </c>
      <c r="R124" s="537">
        <f t="shared" si="11"/>
        <v>1</v>
      </c>
      <c r="S124" s="537">
        <f t="shared" si="11"/>
        <v>1</v>
      </c>
      <c r="T124" s="537">
        <f t="shared" si="11"/>
        <v>1</v>
      </c>
      <c r="U124" s="537">
        <f t="shared" si="11"/>
        <v>1</v>
      </c>
      <c r="V124" s="537">
        <f t="shared" si="11"/>
        <v>1</v>
      </c>
      <c r="W124" s="537">
        <f t="shared" si="11"/>
        <v>0.99999999999999989</v>
      </c>
      <c r="X124" s="537">
        <f t="shared" si="11"/>
        <v>1</v>
      </c>
      <c r="Y124" s="537">
        <f t="shared" si="11"/>
        <v>0.99999999999999989</v>
      </c>
      <c r="Z124" s="537">
        <f t="shared" si="11"/>
        <v>1</v>
      </c>
      <c r="AA124" s="537">
        <f t="shared" si="11"/>
        <v>1</v>
      </c>
      <c r="AB124" s="537">
        <f t="shared" si="11"/>
        <v>0.99999999999999989</v>
      </c>
      <c r="AC124" s="537">
        <f t="shared" si="11"/>
        <v>1</v>
      </c>
      <c r="AD124" s="537">
        <f t="shared" si="11"/>
        <v>1</v>
      </c>
      <c r="AE124" s="540">
        <f t="shared" si="11"/>
        <v>1</v>
      </c>
      <c r="AF124" s="540">
        <f t="shared" si="11"/>
        <v>1</v>
      </c>
    </row>
    <row r="125" spans="1:32" x14ac:dyDescent="0.25">
      <c r="A125" s="138">
        <v>200</v>
      </c>
      <c r="B125" s="298">
        <v>14</v>
      </c>
      <c r="C125" s="538">
        <v>0</v>
      </c>
      <c r="D125" s="538">
        <v>0</v>
      </c>
      <c r="E125" s="538">
        <v>0</v>
      </c>
      <c r="F125" s="538">
        <v>0</v>
      </c>
      <c r="G125" s="538">
        <v>0</v>
      </c>
      <c r="H125" s="538">
        <v>0</v>
      </c>
      <c r="I125" s="538">
        <v>0</v>
      </c>
      <c r="J125" s="538">
        <v>0</v>
      </c>
      <c r="K125" s="538">
        <v>0</v>
      </c>
      <c r="L125" s="538">
        <v>0</v>
      </c>
      <c r="M125" s="538">
        <v>0</v>
      </c>
      <c r="N125" s="538">
        <v>0</v>
      </c>
      <c r="O125" s="538">
        <v>0</v>
      </c>
      <c r="P125" s="538">
        <v>0</v>
      </c>
      <c r="Q125" s="538">
        <v>0</v>
      </c>
      <c r="R125" s="537">
        <f t="shared" si="11"/>
        <v>1</v>
      </c>
      <c r="S125" s="537">
        <f t="shared" si="11"/>
        <v>1</v>
      </c>
      <c r="T125" s="537">
        <f t="shared" si="11"/>
        <v>1</v>
      </c>
      <c r="U125" s="537">
        <f t="shared" si="11"/>
        <v>1</v>
      </c>
      <c r="V125" s="537">
        <f t="shared" si="11"/>
        <v>1</v>
      </c>
      <c r="W125" s="537">
        <f t="shared" si="11"/>
        <v>0.99999999999999989</v>
      </c>
      <c r="X125" s="537">
        <f t="shared" si="11"/>
        <v>1</v>
      </c>
      <c r="Y125" s="537">
        <f t="shared" si="11"/>
        <v>0.99999999999999989</v>
      </c>
      <c r="Z125" s="537">
        <f t="shared" si="11"/>
        <v>1</v>
      </c>
      <c r="AA125" s="537">
        <f t="shared" si="11"/>
        <v>1</v>
      </c>
      <c r="AB125" s="537">
        <f t="shared" si="11"/>
        <v>0.99999999999999989</v>
      </c>
      <c r="AC125" s="537">
        <f t="shared" si="11"/>
        <v>1</v>
      </c>
      <c r="AD125" s="537">
        <f t="shared" si="11"/>
        <v>1</v>
      </c>
      <c r="AE125" s="540">
        <f t="shared" si="11"/>
        <v>1</v>
      </c>
      <c r="AF125" s="540">
        <f t="shared" si="11"/>
        <v>1</v>
      </c>
    </row>
    <row r="126" spans="1:32" x14ac:dyDescent="0.25">
      <c r="A126" s="138">
        <v>200</v>
      </c>
      <c r="B126" s="298">
        <v>15</v>
      </c>
      <c r="C126" s="538">
        <v>0</v>
      </c>
      <c r="D126" s="538">
        <v>0</v>
      </c>
      <c r="E126" s="538">
        <v>0</v>
      </c>
      <c r="F126" s="538">
        <v>0</v>
      </c>
      <c r="G126" s="538">
        <v>0</v>
      </c>
      <c r="H126" s="538">
        <v>0</v>
      </c>
      <c r="I126" s="538">
        <v>0</v>
      </c>
      <c r="J126" s="538">
        <v>0</v>
      </c>
      <c r="K126" s="538">
        <v>0</v>
      </c>
      <c r="L126" s="538">
        <v>0</v>
      </c>
      <c r="M126" s="538">
        <v>0</v>
      </c>
      <c r="N126" s="538">
        <v>0</v>
      </c>
      <c r="O126" s="538">
        <v>0</v>
      </c>
      <c r="P126" s="538">
        <v>0</v>
      </c>
      <c r="Q126" s="538">
        <v>0</v>
      </c>
      <c r="R126" s="537">
        <f t="shared" si="11"/>
        <v>1</v>
      </c>
      <c r="S126" s="537">
        <f t="shared" si="11"/>
        <v>1</v>
      </c>
      <c r="T126" s="537">
        <f t="shared" si="11"/>
        <v>1</v>
      </c>
      <c r="U126" s="537">
        <f t="shared" si="11"/>
        <v>1</v>
      </c>
      <c r="V126" s="537">
        <f t="shared" si="11"/>
        <v>1</v>
      </c>
      <c r="W126" s="537">
        <f t="shared" si="11"/>
        <v>0.99999999999999989</v>
      </c>
      <c r="X126" s="537">
        <f t="shared" si="11"/>
        <v>1</v>
      </c>
      <c r="Y126" s="537">
        <f t="shared" si="11"/>
        <v>0.99999999999999989</v>
      </c>
      <c r="Z126" s="537">
        <f t="shared" si="11"/>
        <v>1</v>
      </c>
      <c r="AA126" s="537">
        <f t="shared" si="11"/>
        <v>1</v>
      </c>
      <c r="AB126" s="537">
        <f t="shared" si="11"/>
        <v>0.99999999999999989</v>
      </c>
      <c r="AC126" s="537">
        <f t="shared" si="11"/>
        <v>1</v>
      </c>
      <c r="AD126" s="537">
        <f t="shared" si="11"/>
        <v>1</v>
      </c>
      <c r="AE126" s="540">
        <f t="shared" si="11"/>
        <v>1</v>
      </c>
      <c r="AF126" s="540">
        <f t="shared" si="11"/>
        <v>1</v>
      </c>
    </row>
    <row r="127" spans="1:32" x14ac:dyDescent="0.25">
      <c r="A127" s="138">
        <v>200</v>
      </c>
      <c r="B127" s="298">
        <v>16</v>
      </c>
      <c r="C127" s="538">
        <v>0</v>
      </c>
      <c r="D127" s="538">
        <v>0</v>
      </c>
      <c r="E127" s="538">
        <v>0</v>
      </c>
      <c r="F127" s="538">
        <v>0</v>
      </c>
      <c r="G127" s="538">
        <v>0</v>
      </c>
      <c r="H127" s="538">
        <v>0</v>
      </c>
      <c r="I127" s="538">
        <v>0</v>
      </c>
      <c r="J127" s="538">
        <v>0</v>
      </c>
      <c r="K127" s="538">
        <v>0</v>
      </c>
      <c r="L127" s="538">
        <v>0</v>
      </c>
      <c r="M127" s="538">
        <v>0</v>
      </c>
      <c r="N127" s="538">
        <v>0</v>
      </c>
      <c r="O127" s="538">
        <v>0</v>
      </c>
      <c r="P127" s="538">
        <v>0</v>
      </c>
      <c r="Q127" s="538">
        <v>0</v>
      </c>
      <c r="R127" s="537">
        <f t="shared" si="11"/>
        <v>1</v>
      </c>
      <c r="S127" s="537">
        <f t="shared" si="11"/>
        <v>1</v>
      </c>
      <c r="T127" s="537">
        <f t="shared" si="11"/>
        <v>1</v>
      </c>
      <c r="U127" s="537">
        <f t="shared" si="11"/>
        <v>1</v>
      </c>
      <c r="V127" s="537">
        <f t="shared" si="11"/>
        <v>1</v>
      </c>
      <c r="W127" s="537">
        <f t="shared" si="11"/>
        <v>0.99999999999999989</v>
      </c>
      <c r="X127" s="537">
        <f t="shared" si="11"/>
        <v>1</v>
      </c>
      <c r="Y127" s="537">
        <f t="shared" si="11"/>
        <v>0.99999999999999989</v>
      </c>
      <c r="Z127" s="537">
        <f t="shared" si="11"/>
        <v>1</v>
      </c>
      <c r="AA127" s="537">
        <f t="shared" si="11"/>
        <v>1</v>
      </c>
      <c r="AB127" s="537">
        <f t="shared" si="11"/>
        <v>0.99999999999999989</v>
      </c>
      <c r="AC127" s="537">
        <f t="shared" si="11"/>
        <v>1</v>
      </c>
      <c r="AD127" s="537">
        <f t="shared" si="11"/>
        <v>1</v>
      </c>
      <c r="AE127" s="540">
        <f t="shared" si="11"/>
        <v>1</v>
      </c>
      <c r="AF127" s="540">
        <f t="shared" si="11"/>
        <v>1</v>
      </c>
    </row>
    <row r="128" spans="1:32" x14ac:dyDescent="0.25">
      <c r="A128" s="138">
        <v>200</v>
      </c>
      <c r="B128" s="298">
        <v>17</v>
      </c>
      <c r="C128" s="538">
        <v>0</v>
      </c>
      <c r="D128" s="538">
        <v>0</v>
      </c>
      <c r="E128" s="538">
        <v>0</v>
      </c>
      <c r="F128" s="538">
        <v>0</v>
      </c>
      <c r="G128" s="538">
        <v>0</v>
      </c>
      <c r="H128" s="538">
        <v>0</v>
      </c>
      <c r="I128" s="538">
        <v>0</v>
      </c>
      <c r="J128" s="538">
        <v>0</v>
      </c>
      <c r="K128" s="538">
        <v>0</v>
      </c>
      <c r="L128" s="538">
        <v>0</v>
      </c>
      <c r="M128" s="538">
        <v>0</v>
      </c>
      <c r="N128" s="538">
        <v>0</v>
      </c>
      <c r="O128" s="538">
        <v>0</v>
      </c>
      <c r="P128" s="538">
        <v>0</v>
      </c>
      <c r="Q128" s="538">
        <v>0</v>
      </c>
      <c r="R128" s="537">
        <f t="shared" si="11"/>
        <v>1</v>
      </c>
      <c r="S128" s="537">
        <f t="shared" si="11"/>
        <v>1</v>
      </c>
      <c r="T128" s="537">
        <f t="shared" si="11"/>
        <v>1</v>
      </c>
      <c r="U128" s="537">
        <f t="shared" si="11"/>
        <v>1</v>
      </c>
      <c r="V128" s="537">
        <f t="shared" si="11"/>
        <v>1</v>
      </c>
      <c r="W128" s="537">
        <f t="shared" si="11"/>
        <v>0.99999999999999989</v>
      </c>
      <c r="X128" s="537">
        <f t="shared" si="11"/>
        <v>1</v>
      </c>
      <c r="Y128" s="537">
        <f t="shared" si="11"/>
        <v>0.99999999999999989</v>
      </c>
      <c r="Z128" s="537">
        <f t="shared" si="11"/>
        <v>1</v>
      </c>
      <c r="AA128" s="537">
        <f t="shared" si="11"/>
        <v>1</v>
      </c>
      <c r="AB128" s="537">
        <f t="shared" si="11"/>
        <v>0.99999999999999989</v>
      </c>
      <c r="AC128" s="537">
        <f t="shared" si="11"/>
        <v>1</v>
      </c>
      <c r="AD128" s="537">
        <f t="shared" si="11"/>
        <v>1</v>
      </c>
      <c r="AE128" s="540">
        <f t="shared" si="11"/>
        <v>1</v>
      </c>
      <c r="AF128" s="540">
        <f t="shared" si="11"/>
        <v>1</v>
      </c>
    </row>
    <row r="129" spans="1:32" x14ac:dyDescent="0.25">
      <c r="A129" s="138">
        <v>200</v>
      </c>
      <c r="B129" s="298">
        <v>18</v>
      </c>
      <c r="C129" s="538">
        <v>0</v>
      </c>
      <c r="D129" s="538">
        <v>0</v>
      </c>
      <c r="E129" s="538">
        <v>0</v>
      </c>
      <c r="F129" s="538">
        <v>0</v>
      </c>
      <c r="G129" s="538">
        <v>0</v>
      </c>
      <c r="H129" s="538">
        <v>0</v>
      </c>
      <c r="I129" s="538">
        <v>0</v>
      </c>
      <c r="J129" s="538">
        <v>0</v>
      </c>
      <c r="K129" s="538">
        <v>0</v>
      </c>
      <c r="L129" s="538">
        <v>0</v>
      </c>
      <c r="M129" s="538">
        <v>0</v>
      </c>
      <c r="N129" s="538">
        <v>0</v>
      </c>
      <c r="O129" s="538">
        <v>0</v>
      </c>
      <c r="P129" s="538">
        <v>0</v>
      </c>
      <c r="Q129" s="538">
        <v>0</v>
      </c>
      <c r="R129" s="537">
        <f t="shared" ref="R129:AF144" si="12">C129+R128</f>
        <v>1</v>
      </c>
      <c r="S129" s="537">
        <f t="shared" si="12"/>
        <v>1</v>
      </c>
      <c r="T129" s="537">
        <f t="shared" si="12"/>
        <v>1</v>
      </c>
      <c r="U129" s="537">
        <f t="shared" si="12"/>
        <v>1</v>
      </c>
      <c r="V129" s="537">
        <f t="shared" si="12"/>
        <v>1</v>
      </c>
      <c r="W129" s="537">
        <f t="shared" si="12"/>
        <v>0.99999999999999989</v>
      </c>
      <c r="X129" s="537">
        <f t="shared" si="12"/>
        <v>1</v>
      </c>
      <c r="Y129" s="537">
        <f t="shared" si="12"/>
        <v>0.99999999999999989</v>
      </c>
      <c r="Z129" s="537">
        <f t="shared" si="12"/>
        <v>1</v>
      </c>
      <c r="AA129" s="537">
        <f t="shared" si="12"/>
        <v>1</v>
      </c>
      <c r="AB129" s="537">
        <f t="shared" si="12"/>
        <v>0.99999999999999989</v>
      </c>
      <c r="AC129" s="537">
        <f t="shared" si="12"/>
        <v>1</v>
      </c>
      <c r="AD129" s="537">
        <f t="shared" si="12"/>
        <v>1</v>
      </c>
      <c r="AE129" s="540">
        <f t="shared" si="12"/>
        <v>1</v>
      </c>
      <c r="AF129" s="540">
        <f t="shared" si="12"/>
        <v>1</v>
      </c>
    </row>
    <row r="130" spans="1:32" x14ac:dyDescent="0.25">
      <c r="A130" s="138">
        <v>200</v>
      </c>
      <c r="B130" s="298">
        <v>19</v>
      </c>
      <c r="C130" s="538">
        <v>0</v>
      </c>
      <c r="D130" s="538">
        <v>0</v>
      </c>
      <c r="E130" s="538">
        <v>0</v>
      </c>
      <c r="F130" s="538">
        <v>0</v>
      </c>
      <c r="G130" s="538">
        <v>0</v>
      </c>
      <c r="H130" s="538">
        <v>0</v>
      </c>
      <c r="I130" s="538">
        <v>0</v>
      </c>
      <c r="J130" s="538">
        <v>0</v>
      </c>
      <c r="K130" s="538">
        <v>0</v>
      </c>
      <c r="L130" s="538">
        <v>0</v>
      </c>
      <c r="M130" s="538">
        <v>0</v>
      </c>
      <c r="N130" s="538">
        <v>0</v>
      </c>
      <c r="O130" s="538">
        <v>0</v>
      </c>
      <c r="P130" s="538">
        <v>0</v>
      </c>
      <c r="Q130" s="538">
        <v>0</v>
      </c>
      <c r="R130" s="537">
        <f t="shared" si="12"/>
        <v>1</v>
      </c>
      <c r="S130" s="537">
        <f t="shared" si="12"/>
        <v>1</v>
      </c>
      <c r="T130" s="537">
        <f t="shared" si="12"/>
        <v>1</v>
      </c>
      <c r="U130" s="537">
        <f t="shared" si="12"/>
        <v>1</v>
      </c>
      <c r="V130" s="537">
        <f t="shared" si="12"/>
        <v>1</v>
      </c>
      <c r="W130" s="537">
        <f t="shared" si="12"/>
        <v>0.99999999999999989</v>
      </c>
      <c r="X130" s="537">
        <f t="shared" si="12"/>
        <v>1</v>
      </c>
      <c r="Y130" s="537">
        <f t="shared" si="12"/>
        <v>0.99999999999999989</v>
      </c>
      <c r="Z130" s="537">
        <f t="shared" si="12"/>
        <v>1</v>
      </c>
      <c r="AA130" s="537">
        <f t="shared" si="12"/>
        <v>1</v>
      </c>
      <c r="AB130" s="537">
        <f t="shared" si="12"/>
        <v>0.99999999999999989</v>
      </c>
      <c r="AC130" s="537">
        <f t="shared" si="12"/>
        <v>1</v>
      </c>
      <c r="AD130" s="537">
        <f t="shared" si="12"/>
        <v>1</v>
      </c>
      <c r="AE130" s="540">
        <f t="shared" si="12"/>
        <v>1</v>
      </c>
      <c r="AF130" s="540">
        <f t="shared" si="12"/>
        <v>1</v>
      </c>
    </row>
    <row r="131" spans="1:32" x14ac:dyDescent="0.25">
      <c r="A131" s="138">
        <v>200</v>
      </c>
      <c r="B131" s="298">
        <v>20</v>
      </c>
      <c r="C131" s="538">
        <v>0</v>
      </c>
      <c r="D131" s="538">
        <v>0</v>
      </c>
      <c r="E131" s="538">
        <v>0</v>
      </c>
      <c r="F131" s="538">
        <v>0</v>
      </c>
      <c r="G131" s="538">
        <v>0</v>
      </c>
      <c r="H131" s="538">
        <v>0</v>
      </c>
      <c r="I131" s="538">
        <v>0</v>
      </c>
      <c r="J131" s="538">
        <v>0</v>
      </c>
      <c r="K131" s="538">
        <v>0</v>
      </c>
      <c r="L131" s="538">
        <v>0</v>
      </c>
      <c r="M131" s="538">
        <v>0</v>
      </c>
      <c r="N131" s="538">
        <v>0</v>
      </c>
      <c r="O131" s="538">
        <v>0</v>
      </c>
      <c r="P131" s="538">
        <v>0</v>
      </c>
      <c r="Q131" s="538">
        <v>0</v>
      </c>
      <c r="R131" s="537">
        <f t="shared" si="12"/>
        <v>1</v>
      </c>
      <c r="S131" s="537">
        <f t="shared" si="12"/>
        <v>1</v>
      </c>
      <c r="T131" s="537">
        <f t="shared" si="12"/>
        <v>1</v>
      </c>
      <c r="U131" s="537">
        <f t="shared" si="12"/>
        <v>1</v>
      </c>
      <c r="V131" s="537">
        <f t="shared" si="12"/>
        <v>1</v>
      </c>
      <c r="W131" s="537">
        <f t="shared" si="12"/>
        <v>0.99999999999999989</v>
      </c>
      <c r="X131" s="537">
        <f t="shared" si="12"/>
        <v>1</v>
      </c>
      <c r="Y131" s="537">
        <f t="shared" si="12"/>
        <v>0.99999999999999989</v>
      </c>
      <c r="Z131" s="537">
        <f t="shared" si="12"/>
        <v>1</v>
      </c>
      <c r="AA131" s="537">
        <f t="shared" si="12"/>
        <v>1</v>
      </c>
      <c r="AB131" s="537">
        <f t="shared" si="12"/>
        <v>0.99999999999999989</v>
      </c>
      <c r="AC131" s="537">
        <f t="shared" si="12"/>
        <v>1</v>
      </c>
      <c r="AD131" s="537">
        <f t="shared" si="12"/>
        <v>1</v>
      </c>
      <c r="AE131" s="540">
        <f t="shared" si="12"/>
        <v>1</v>
      </c>
      <c r="AF131" s="540">
        <f t="shared" si="12"/>
        <v>1</v>
      </c>
    </row>
    <row r="132" spans="1:32" x14ac:dyDescent="0.25">
      <c r="A132" s="138">
        <v>200</v>
      </c>
      <c r="B132" s="298">
        <v>21</v>
      </c>
      <c r="C132" s="538">
        <v>0</v>
      </c>
      <c r="D132" s="538">
        <v>0</v>
      </c>
      <c r="E132" s="538">
        <v>0</v>
      </c>
      <c r="F132" s="538">
        <v>0</v>
      </c>
      <c r="G132" s="538">
        <v>0</v>
      </c>
      <c r="H132" s="538">
        <v>0</v>
      </c>
      <c r="I132" s="538">
        <v>0</v>
      </c>
      <c r="J132" s="538">
        <v>0</v>
      </c>
      <c r="K132" s="538">
        <v>0</v>
      </c>
      <c r="L132" s="538">
        <v>0</v>
      </c>
      <c r="M132" s="538">
        <v>0</v>
      </c>
      <c r="N132" s="538">
        <v>0</v>
      </c>
      <c r="O132" s="538">
        <v>0</v>
      </c>
      <c r="P132" s="538">
        <v>0</v>
      </c>
      <c r="Q132" s="538">
        <v>0</v>
      </c>
      <c r="R132" s="537">
        <f t="shared" si="12"/>
        <v>1</v>
      </c>
      <c r="S132" s="537">
        <f t="shared" si="12"/>
        <v>1</v>
      </c>
      <c r="T132" s="537">
        <f t="shared" si="12"/>
        <v>1</v>
      </c>
      <c r="U132" s="537">
        <f t="shared" si="12"/>
        <v>1</v>
      </c>
      <c r="V132" s="537">
        <f t="shared" si="12"/>
        <v>1</v>
      </c>
      <c r="W132" s="537">
        <f t="shared" si="12"/>
        <v>0.99999999999999989</v>
      </c>
      <c r="X132" s="537">
        <f t="shared" si="12"/>
        <v>1</v>
      </c>
      <c r="Y132" s="537">
        <f t="shared" si="12"/>
        <v>0.99999999999999989</v>
      </c>
      <c r="Z132" s="537">
        <f t="shared" si="12"/>
        <v>1</v>
      </c>
      <c r="AA132" s="537">
        <f t="shared" si="12"/>
        <v>1</v>
      </c>
      <c r="AB132" s="537">
        <f t="shared" si="12"/>
        <v>0.99999999999999989</v>
      </c>
      <c r="AC132" s="537">
        <f t="shared" si="12"/>
        <v>1</v>
      </c>
      <c r="AD132" s="537">
        <f t="shared" si="12"/>
        <v>1</v>
      </c>
      <c r="AE132" s="540">
        <f t="shared" si="12"/>
        <v>1</v>
      </c>
      <c r="AF132" s="540">
        <f t="shared" si="12"/>
        <v>1</v>
      </c>
    </row>
    <row r="133" spans="1:32" x14ac:dyDescent="0.25">
      <c r="A133" s="138">
        <v>200</v>
      </c>
      <c r="B133" s="298">
        <v>22</v>
      </c>
      <c r="C133" s="538">
        <v>0</v>
      </c>
      <c r="D133" s="538">
        <v>0</v>
      </c>
      <c r="E133" s="538">
        <v>0</v>
      </c>
      <c r="F133" s="538">
        <v>0</v>
      </c>
      <c r="G133" s="538">
        <v>0</v>
      </c>
      <c r="H133" s="538">
        <v>0</v>
      </c>
      <c r="I133" s="538">
        <v>0</v>
      </c>
      <c r="J133" s="538">
        <v>0</v>
      </c>
      <c r="K133" s="538">
        <v>0</v>
      </c>
      <c r="L133" s="538">
        <v>0</v>
      </c>
      <c r="M133" s="538">
        <v>0</v>
      </c>
      <c r="N133" s="538">
        <v>0</v>
      </c>
      <c r="O133" s="538">
        <v>0</v>
      </c>
      <c r="P133" s="538">
        <v>0</v>
      </c>
      <c r="Q133" s="538">
        <v>0</v>
      </c>
      <c r="R133" s="537">
        <f t="shared" si="12"/>
        <v>1</v>
      </c>
      <c r="S133" s="537">
        <f t="shared" si="12"/>
        <v>1</v>
      </c>
      <c r="T133" s="537">
        <f t="shared" si="12"/>
        <v>1</v>
      </c>
      <c r="U133" s="537">
        <f t="shared" si="12"/>
        <v>1</v>
      </c>
      <c r="V133" s="537">
        <f t="shared" si="12"/>
        <v>1</v>
      </c>
      <c r="W133" s="537">
        <f t="shared" si="12"/>
        <v>0.99999999999999989</v>
      </c>
      <c r="X133" s="537">
        <f t="shared" si="12"/>
        <v>1</v>
      </c>
      <c r="Y133" s="537">
        <f t="shared" si="12"/>
        <v>0.99999999999999989</v>
      </c>
      <c r="Z133" s="537">
        <f t="shared" si="12"/>
        <v>1</v>
      </c>
      <c r="AA133" s="537">
        <f t="shared" si="12"/>
        <v>1</v>
      </c>
      <c r="AB133" s="537">
        <f t="shared" si="12"/>
        <v>0.99999999999999989</v>
      </c>
      <c r="AC133" s="537">
        <f t="shared" si="12"/>
        <v>1</v>
      </c>
      <c r="AD133" s="537">
        <f t="shared" si="12"/>
        <v>1</v>
      </c>
      <c r="AE133" s="540">
        <f t="shared" si="12"/>
        <v>1</v>
      </c>
      <c r="AF133" s="540">
        <f t="shared" si="12"/>
        <v>1</v>
      </c>
    </row>
    <row r="134" spans="1:32" x14ac:dyDescent="0.25">
      <c r="A134" s="138">
        <v>200</v>
      </c>
      <c r="B134" s="298">
        <v>23</v>
      </c>
      <c r="C134" s="538">
        <v>0</v>
      </c>
      <c r="D134" s="538">
        <v>0</v>
      </c>
      <c r="E134" s="538">
        <v>0</v>
      </c>
      <c r="F134" s="538">
        <v>0</v>
      </c>
      <c r="G134" s="538">
        <v>0</v>
      </c>
      <c r="H134" s="538">
        <v>0</v>
      </c>
      <c r="I134" s="538">
        <v>0</v>
      </c>
      <c r="J134" s="538">
        <v>0</v>
      </c>
      <c r="K134" s="538">
        <v>0</v>
      </c>
      <c r="L134" s="538">
        <v>0</v>
      </c>
      <c r="M134" s="538">
        <v>0</v>
      </c>
      <c r="N134" s="538">
        <v>0</v>
      </c>
      <c r="O134" s="538">
        <v>0</v>
      </c>
      <c r="P134" s="538">
        <v>0</v>
      </c>
      <c r="Q134" s="538">
        <v>0</v>
      </c>
      <c r="R134" s="537">
        <f t="shared" si="12"/>
        <v>1</v>
      </c>
      <c r="S134" s="537">
        <f t="shared" si="12"/>
        <v>1</v>
      </c>
      <c r="T134" s="537">
        <f t="shared" si="12"/>
        <v>1</v>
      </c>
      <c r="U134" s="537">
        <f t="shared" si="12"/>
        <v>1</v>
      </c>
      <c r="V134" s="537">
        <f t="shared" si="12"/>
        <v>1</v>
      </c>
      <c r="W134" s="537">
        <f t="shared" si="12"/>
        <v>0.99999999999999989</v>
      </c>
      <c r="X134" s="537">
        <f t="shared" si="12"/>
        <v>1</v>
      </c>
      <c r="Y134" s="537">
        <f t="shared" si="12"/>
        <v>0.99999999999999989</v>
      </c>
      <c r="Z134" s="537">
        <f t="shared" si="12"/>
        <v>1</v>
      </c>
      <c r="AA134" s="537">
        <f t="shared" si="12"/>
        <v>1</v>
      </c>
      <c r="AB134" s="537">
        <f t="shared" si="12"/>
        <v>0.99999999999999989</v>
      </c>
      <c r="AC134" s="537">
        <f t="shared" si="12"/>
        <v>1</v>
      </c>
      <c r="AD134" s="537">
        <f t="shared" si="12"/>
        <v>1</v>
      </c>
      <c r="AE134" s="540">
        <f t="shared" si="12"/>
        <v>1</v>
      </c>
      <c r="AF134" s="540">
        <f t="shared" si="12"/>
        <v>1</v>
      </c>
    </row>
    <row r="135" spans="1:32" x14ac:dyDescent="0.25">
      <c r="A135" s="138">
        <v>200</v>
      </c>
      <c r="B135" s="298">
        <v>24</v>
      </c>
      <c r="C135" s="538">
        <v>0</v>
      </c>
      <c r="D135" s="538">
        <v>0</v>
      </c>
      <c r="E135" s="538">
        <v>0</v>
      </c>
      <c r="F135" s="538">
        <v>0</v>
      </c>
      <c r="G135" s="538">
        <v>0</v>
      </c>
      <c r="H135" s="538">
        <v>0</v>
      </c>
      <c r="I135" s="538">
        <v>0</v>
      </c>
      <c r="J135" s="538">
        <v>0</v>
      </c>
      <c r="K135" s="538">
        <v>0</v>
      </c>
      <c r="L135" s="538">
        <v>0</v>
      </c>
      <c r="M135" s="538">
        <v>0</v>
      </c>
      <c r="N135" s="538">
        <v>0</v>
      </c>
      <c r="O135" s="538">
        <v>0</v>
      </c>
      <c r="P135" s="538">
        <v>0</v>
      </c>
      <c r="Q135" s="538">
        <v>0</v>
      </c>
      <c r="R135" s="537">
        <f t="shared" si="12"/>
        <v>1</v>
      </c>
      <c r="S135" s="537">
        <f t="shared" si="12"/>
        <v>1</v>
      </c>
      <c r="T135" s="537">
        <f t="shared" si="12"/>
        <v>1</v>
      </c>
      <c r="U135" s="537">
        <f t="shared" si="12"/>
        <v>1</v>
      </c>
      <c r="V135" s="537">
        <f t="shared" si="12"/>
        <v>1</v>
      </c>
      <c r="W135" s="537">
        <f t="shared" si="12"/>
        <v>0.99999999999999989</v>
      </c>
      <c r="X135" s="537">
        <f t="shared" si="12"/>
        <v>1</v>
      </c>
      <c r="Y135" s="537">
        <f t="shared" si="12"/>
        <v>0.99999999999999989</v>
      </c>
      <c r="Z135" s="537">
        <f t="shared" si="12"/>
        <v>1</v>
      </c>
      <c r="AA135" s="537">
        <f t="shared" si="12"/>
        <v>1</v>
      </c>
      <c r="AB135" s="537">
        <f t="shared" si="12"/>
        <v>0.99999999999999989</v>
      </c>
      <c r="AC135" s="537">
        <f t="shared" si="12"/>
        <v>1</v>
      </c>
      <c r="AD135" s="537">
        <f t="shared" si="12"/>
        <v>1</v>
      </c>
      <c r="AE135" s="540">
        <f t="shared" si="12"/>
        <v>1</v>
      </c>
      <c r="AF135" s="540">
        <f t="shared" si="12"/>
        <v>1</v>
      </c>
    </row>
    <row r="136" spans="1:32" x14ac:dyDescent="0.25">
      <c r="A136" s="138">
        <v>200</v>
      </c>
      <c r="B136" s="298">
        <v>25</v>
      </c>
      <c r="C136" s="538">
        <v>0</v>
      </c>
      <c r="D136" s="538">
        <v>0</v>
      </c>
      <c r="E136" s="538">
        <v>0</v>
      </c>
      <c r="F136" s="538">
        <v>0</v>
      </c>
      <c r="G136" s="538">
        <v>0</v>
      </c>
      <c r="H136" s="538">
        <v>0</v>
      </c>
      <c r="I136" s="538">
        <v>0</v>
      </c>
      <c r="J136" s="538">
        <v>0</v>
      </c>
      <c r="K136" s="538">
        <v>0</v>
      </c>
      <c r="L136" s="538">
        <v>0</v>
      </c>
      <c r="M136" s="538">
        <v>0</v>
      </c>
      <c r="N136" s="538">
        <v>0</v>
      </c>
      <c r="O136" s="538">
        <v>0</v>
      </c>
      <c r="P136" s="538">
        <v>0</v>
      </c>
      <c r="Q136" s="538">
        <v>0</v>
      </c>
      <c r="R136" s="537">
        <f t="shared" si="12"/>
        <v>1</v>
      </c>
      <c r="S136" s="537">
        <f t="shared" si="12"/>
        <v>1</v>
      </c>
      <c r="T136" s="537">
        <f t="shared" si="12"/>
        <v>1</v>
      </c>
      <c r="U136" s="537">
        <f t="shared" si="12"/>
        <v>1</v>
      </c>
      <c r="V136" s="537">
        <f t="shared" si="12"/>
        <v>1</v>
      </c>
      <c r="W136" s="537">
        <f t="shared" si="12"/>
        <v>0.99999999999999989</v>
      </c>
      <c r="X136" s="537">
        <f t="shared" si="12"/>
        <v>1</v>
      </c>
      <c r="Y136" s="537">
        <f t="shared" si="12"/>
        <v>0.99999999999999989</v>
      </c>
      <c r="Z136" s="537">
        <f t="shared" si="12"/>
        <v>1</v>
      </c>
      <c r="AA136" s="537">
        <f t="shared" si="12"/>
        <v>1</v>
      </c>
      <c r="AB136" s="537">
        <f t="shared" si="12"/>
        <v>0.99999999999999989</v>
      </c>
      <c r="AC136" s="537">
        <f t="shared" si="12"/>
        <v>1</v>
      </c>
      <c r="AD136" s="537">
        <f t="shared" si="12"/>
        <v>1</v>
      </c>
      <c r="AE136" s="540">
        <f t="shared" si="12"/>
        <v>1</v>
      </c>
      <c r="AF136" s="540">
        <f t="shared" si="12"/>
        <v>1</v>
      </c>
    </row>
    <row r="137" spans="1:32" x14ac:dyDescent="0.25">
      <c r="A137" s="138">
        <v>200</v>
      </c>
      <c r="B137" s="295">
        <v>26</v>
      </c>
      <c r="C137" s="539">
        <v>0</v>
      </c>
      <c r="D137" s="539">
        <v>0</v>
      </c>
      <c r="E137" s="539">
        <v>0</v>
      </c>
      <c r="F137" s="539">
        <v>0</v>
      </c>
      <c r="G137" s="539">
        <v>0</v>
      </c>
      <c r="H137" s="539">
        <v>0</v>
      </c>
      <c r="I137" s="539">
        <v>0</v>
      </c>
      <c r="J137" s="539">
        <v>0</v>
      </c>
      <c r="K137" s="539">
        <v>0</v>
      </c>
      <c r="L137" s="539">
        <v>0</v>
      </c>
      <c r="M137" s="539">
        <v>0</v>
      </c>
      <c r="N137" s="539">
        <v>0</v>
      </c>
      <c r="O137" s="539">
        <v>0</v>
      </c>
      <c r="P137" s="538">
        <v>0</v>
      </c>
      <c r="Q137" s="538">
        <v>0</v>
      </c>
      <c r="R137" s="537">
        <f t="shared" si="12"/>
        <v>1</v>
      </c>
      <c r="S137" s="537">
        <f t="shared" si="12"/>
        <v>1</v>
      </c>
      <c r="T137" s="537">
        <f t="shared" si="12"/>
        <v>1</v>
      </c>
      <c r="U137" s="537">
        <f t="shared" si="12"/>
        <v>1</v>
      </c>
      <c r="V137" s="537">
        <f t="shared" si="12"/>
        <v>1</v>
      </c>
      <c r="W137" s="537">
        <f t="shared" si="12"/>
        <v>0.99999999999999989</v>
      </c>
      <c r="X137" s="537">
        <f t="shared" si="12"/>
        <v>1</v>
      </c>
      <c r="Y137" s="537">
        <f t="shared" si="12"/>
        <v>0.99999999999999989</v>
      </c>
      <c r="Z137" s="537">
        <f t="shared" si="12"/>
        <v>1</v>
      </c>
      <c r="AA137" s="537">
        <f t="shared" si="12"/>
        <v>1</v>
      </c>
      <c r="AB137" s="537">
        <f t="shared" si="12"/>
        <v>0.99999999999999989</v>
      </c>
      <c r="AC137" s="537">
        <f t="shared" si="12"/>
        <v>1</v>
      </c>
      <c r="AD137" s="537">
        <f t="shared" si="12"/>
        <v>1</v>
      </c>
      <c r="AE137" s="540">
        <f t="shared" si="12"/>
        <v>1</v>
      </c>
      <c r="AF137" s="540">
        <f t="shared" si="12"/>
        <v>1</v>
      </c>
    </row>
    <row r="138" spans="1:32" x14ac:dyDescent="0.25">
      <c r="A138" s="138">
        <v>200</v>
      </c>
      <c r="B138" s="295">
        <v>27</v>
      </c>
      <c r="C138" s="539">
        <v>0</v>
      </c>
      <c r="D138" s="539">
        <v>0</v>
      </c>
      <c r="E138" s="539">
        <v>0</v>
      </c>
      <c r="F138" s="539">
        <v>0</v>
      </c>
      <c r="G138" s="539">
        <v>0</v>
      </c>
      <c r="H138" s="539">
        <v>0</v>
      </c>
      <c r="I138" s="539">
        <v>0</v>
      </c>
      <c r="J138" s="539">
        <v>0</v>
      </c>
      <c r="K138" s="539">
        <v>0</v>
      </c>
      <c r="L138" s="539">
        <v>0</v>
      </c>
      <c r="M138" s="539">
        <v>0</v>
      </c>
      <c r="N138" s="539">
        <v>0</v>
      </c>
      <c r="O138" s="539">
        <v>0</v>
      </c>
      <c r="P138" s="538">
        <v>0</v>
      </c>
      <c r="Q138" s="538">
        <v>0</v>
      </c>
      <c r="R138" s="537">
        <f t="shared" si="12"/>
        <v>1</v>
      </c>
      <c r="S138" s="537">
        <f t="shared" si="12"/>
        <v>1</v>
      </c>
      <c r="T138" s="537">
        <f t="shared" si="12"/>
        <v>1</v>
      </c>
      <c r="U138" s="537">
        <f t="shared" si="12"/>
        <v>1</v>
      </c>
      <c r="V138" s="537">
        <f t="shared" si="12"/>
        <v>1</v>
      </c>
      <c r="W138" s="537">
        <f t="shared" si="12"/>
        <v>0.99999999999999989</v>
      </c>
      <c r="X138" s="537">
        <f t="shared" si="12"/>
        <v>1</v>
      </c>
      <c r="Y138" s="537">
        <f t="shared" si="12"/>
        <v>0.99999999999999989</v>
      </c>
      <c r="Z138" s="537">
        <f t="shared" si="12"/>
        <v>1</v>
      </c>
      <c r="AA138" s="537">
        <f t="shared" si="12"/>
        <v>1</v>
      </c>
      <c r="AB138" s="537">
        <f t="shared" si="12"/>
        <v>0.99999999999999989</v>
      </c>
      <c r="AC138" s="537">
        <f t="shared" si="12"/>
        <v>1</v>
      </c>
      <c r="AD138" s="537">
        <f t="shared" si="12"/>
        <v>1</v>
      </c>
      <c r="AE138" s="540">
        <f t="shared" si="12"/>
        <v>1</v>
      </c>
      <c r="AF138" s="540">
        <f t="shared" si="12"/>
        <v>1</v>
      </c>
    </row>
    <row r="139" spans="1:32" x14ac:dyDescent="0.25">
      <c r="A139" s="138">
        <v>200</v>
      </c>
      <c r="B139" s="295">
        <v>28</v>
      </c>
      <c r="C139" s="539">
        <v>0</v>
      </c>
      <c r="D139" s="539">
        <v>0</v>
      </c>
      <c r="E139" s="539">
        <v>0</v>
      </c>
      <c r="F139" s="539">
        <v>0</v>
      </c>
      <c r="G139" s="539">
        <v>0</v>
      </c>
      <c r="H139" s="539">
        <v>0</v>
      </c>
      <c r="I139" s="539">
        <v>0</v>
      </c>
      <c r="J139" s="539">
        <v>0</v>
      </c>
      <c r="K139" s="539">
        <v>0</v>
      </c>
      <c r="L139" s="539">
        <v>0</v>
      </c>
      <c r="M139" s="539">
        <v>0</v>
      </c>
      <c r="N139" s="539">
        <v>0</v>
      </c>
      <c r="O139" s="539">
        <v>0</v>
      </c>
      <c r="P139" s="538">
        <v>0</v>
      </c>
      <c r="Q139" s="538">
        <v>0</v>
      </c>
      <c r="R139" s="537">
        <f t="shared" si="12"/>
        <v>1</v>
      </c>
      <c r="S139" s="537">
        <f t="shared" si="12"/>
        <v>1</v>
      </c>
      <c r="T139" s="537">
        <f t="shared" si="12"/>
        <v>1</v>
      </c>
      <c r="U139" s="537">
        <f t="shared" si="12"/>
        <v>1</v>
      </c>
      <c r="V139" s="537">
        <f t="shared" si="12"/>
        <v>1</v>
      </c>
      <c r="W139" s="537">
        <f t="shared" si="12"/>
        <v>0.99999999999999989</v>
      </c>
      <c r="X139" s="537">
        <f t="shared" si="12"/>
        <v>1</v>
      </c>
      <c r="Y139" s="537">
        <f t="shared" si="12"/>
        <v>0.99999999999999989</v>
      </c>
      <c r="Z139" s="537">
        <f t="shared" si="12"/>
        <v>1</v>
      </c>
      <c r="AA139" s="537">
        <f t="shared" si="12"/>
        <v>1</v>
      </c>
      <c r="AB139" s="537">
        <f t="shared" si="12"/>
        <v>0.99999999999999989</v>
      </c>
      <c r="AC139" s="537">
        <f t="shared" si="12"/>
        <v>1</v>
      </c>
      <c r="AD139" s="537">
        <f t="shared" si="12"/>
        <v>1</v>
      </c>
      <c r="AE139" s="540">
        <f t="shared" si="12"/>
        <v>1</v>
      </c>
      <c r="AF139" s="540">
        <f t="shared" si="12"/>
        <v>1</v>
      </c>
    </row>
    <row r="140" spans="1:32" x14ac:dyDescent="0.25">
      <c r="A140" s="138">
        <v>200</v>
      </c>
      <c r="B140" s="295">
        <v>29</v>
      </c>
      <c r="C140" s="539">
        <v>0</v>
      </c>
      <c r="D140" s="539">
        <v>0</v>
      </c>
      <c r="E140" s="539">
        <v>0</v>
      </c>
      <c r="F140" s="539">
        <v>0</v>
      </c>
      <c r="G140" s="539">
        <v>0</v>
      </c>
      <c r="H140" s="539">
        <v>0</v>
      </c>
      <c r="I140" s="539">
        <v>0</v>
      </c>
      <c r="J140" s="539">
        <v>0</v>
      </c>
      <c r="K140" s="539">
        <v>0</v>
      </c>
      <c r="L140" s="539">
        <v>0</v>
      </c>
      <c r="M140" s="539">
        <v>0</v>
      </c>
      <c r="N140" s="539">
        <v>0</v>
      </c>
      <c r="O140" s="539">
        <v>0</v>
      </c>
      <c r="P140" s="538">
        <v>0</v>
      </c>
      <c r="Q140" s="538">
        <v>0</v>
      </c>
      <c r="R140" s="537">
        <f t="shared" si="12"/>
        <v>1</v>
      </c>
      <c r="S140" s="537">
        <f t="shared" si="12"/>
        <v>1</v>
      </c>
      <c r="T140" s="537">
        <f t="shared" si="12"/>
        <v>1</v>
      </c>
      <c r="U140" s="537">
        <f t="shared" si="12"/>
        <v>1</v>
      </c>
      <c r="V140" s="537">
        <f t="shared" si="12"/>
        <v>1</v>
      </c>
      <c r="W140" s="537">
        <f t="shared" si="12"/>
        <v>0.99999999999999989</v>
      </c>
      <c r="X140" s="537">
        <f t="shared" si="12"/>
        <v>1</v>
      </c>
      <c r="Y140" s="537">
        <f t="shared" si="12"/>
        <v>0.99999999999999989</v>
      </c>
      <c r="Z140" s="537">
        <f t="shared" si="12"/>
        <v>1</v>
      </c>
      <c r="AA140" s="537">
        <f t="shared" si="12"/>
        <v>1</v>
      </c>
      <c r="AB140" s="537">
        <f t="shared" si="12"/>
        <v>0.99999999999999989</v>
      </c>
      <c r="AC140" s="537">
        <f t="shared" si="12"/>
        <v>1</v>
      </c>
      <c r="AD140" s="537">
        <f t="shared" si="12"/>
        <v>1</v>
      </c>
      <c r="AE140" s="540">
        <f t="shared" si="12"/>
        <v>1</v>
      </c>
      <c r="AF140" s="540">
        <f t="shared" si="12"/>
        <v>1</v>
      </c>
    </row>
    <row r="141" spans="1:32" x14ac:dyDescent="0.25">
      <c r="A141" s="138">
        <v>200</v>
      </c>
      <c r="B141" s="295">
        <v>30</v>
      </c>
      <c r="C141" s="539">
        <v>0</v>
      </c>
      <c r="D141" s="539">
        <v>0</v>
      </c>
      <c r="E141" s="539">
        <v>0</v>
      </c>
      <c r="F141" s="539">
        <v>0</v>
      </c>
      <c r="G141" s="539">
        <v>0</v>
      </c>
      <c r="H141" s="539">
        <v>0</v>
      </c>
      <c r="I141" s="539">
        <v>0</v>
      </c>
      <c r="J141" s="539">
        <v>0</v>
      </c>
      <c r="K141" s="539">
        <v>0</v>
      </c>
      <c r="L141" s="539">
        <v>0</v>
      </c>
      <c r="M141" s="539">
        <v>0</v>
      </c>
      <c r="N141" s="539">
        <v>0</v>
      </c>
      <c r="O141" s="539">
        <v>0</v>
      </c>
      <c r="P141" s="538">
        <v>0</v>
      </c>
      <c r="Q141" s="538">
        <v>0</v>
      </c>
      <c r="R141" s="537">
        <f t="shared" si="12"/>
        <v>1</v>
      </c>
      <c r="S141" s="537">
        <f t="shared" si="12"/>
        <v>1</v>
      </c>
      <c r="T141" s="537">
        <f t="shared" si="12"/>
        <v>1</v>
      </c>
      <c r="U141" s="537">
        <f t="shared" si="12"/>
        <v>1</v>
      </c>
      <c r="V141" s="537">
        <f t="shared" si="12"/>
        <v>1</v>
      </c>
      <c r="W141" s="537">
        <f t="shared" si="12"/>
        <v>0.99999999999999989</v>
      </c>
      <c r="X141" s="537">
        <f t="shared" si="12"/>
        <v>1</v>
      </c>
      <c r="Y141" s="537">
        <f t="shared" si="12"/>
        <v>0.99999999999999989</v>
      </c>
      <c r="Z141" s="537">
        <f t="shared" si="12"/>
        <v>1</v>
      </c>
      <c r="AA141" s="537">
        <f t="shared" si="12"/>
        <v>1</v>
      </c>
      <c r="AB141" s="537">
        <f t="shared" si="12"/>
        <v>0.99999999999999989</v>
      </c>
      <c r="AC141" s="537">
        <f t="shared" si="12"/>
        <v>1</v>
      </c>
      <c r="AD141" s="537">
        <f t="shared" si="12"/>
        <v>1</v>
      </c>
      <c r="AE141" s="540">
        <f t="shared" si="12"/>
        <v>1</v>
      </c>
      <c r="AF141" s="540">
        <f t="shared" si="12"/>
        <v>1</v>
      </c>
    </row>
    <row r="142" spans="1:32" x14ac:dyDescent="0.25">
      <c r="A142" s="138">
        <v>200</v>
      </c>
      <c r="B142" s="295">
        <v>31</v>
      </c>
      <c r="C142" s="539">
        <v>0</v>
      </c>
      <c r="D142" s="539">
        <v>0</v>
      </c>
      <c r="E142" s="539">
        <v>0</v>
      </c>
      <c r="F142" s="539">
        <v>0</v>
      </c>
      <c r="G142" s="539">
        <v>0</v>
      </c>
      <c r="H142" s="539">
        <v>0</v>
      </c>
      <c r="I142" s="539">
        <v>0</v>
      </c>
      <c r="J142" s="539">
        <v>0</v>
      </c>
      <c r="K142" s="539">
        <v>0</v>
      </c>
      <c r="L142" s="539">
        <v>0</v>
      </c>
      <c r="M142" s="539">
        <v>0</v>
      </c>
      <c r="N142" s="539">
        <v>0</v>
      </c>
      <c r="O142" s="539">
        <v>0</v>
      </c>
      <c r="P142" s="538">
        <v>0</v>
      </c>
      <c r="Q142" s="538">
        <v>0</v>
      </c>
      <c r="R142" s="537">
        <f t="shared" si="12"/>
        <v>1</v>
      </c>
      <c r="S142" s="537">
        <f t="shared" si="12"/>
        <v>1</v>
      </c>
      <c r="T142" s="537">
        <f t="shared" si="12"/>
        <v>1</v>
      </c>
      <c r="U142" s="537">
        <f t="shared" si="12"/>
        <v>1</v>
      </c>
      <c r="V142" s="537">
        <f t="shared" si="12"/>
        <v>1</v>
      </c>
      <c r="W142" s="537">
        <f t="shared" si="12"/>
        <v>0.99999999999999989</v>
      </c>
      <c r="X142" s="537">
        <f t="shared" si="12"/>
        <v>1</v>
      </c>
      <c r="Y142" s="537">
        <f t="shared" si="12"/>
        <v>0.99999999999999989</v>
      </c>
      <c r="Z142" s="537">
        <f t="shared" si="12"/>
        <v>1</v>
      </c>
      <c r="AA142" s="537">
        <f t="shared" si="12"/>
        <v>1</v>
      </c>
      <c r="AB142" s="537">
        <f t="shared" si="12"/>
        <v>0.99999999999999989</v>
      </c>
      <c r="AC142" s="537">
        <f t="shared" si="12"/>
        <v>1</v>
      </c>
      <c r="AD142" s="537">
        <f t="shared" si="12"/>
        <v>1</v>
      </c>
      <c r="AE142" s="540">
        <f t="shared" si="12"/>
        <v>1</v>
      </c>
      <c r="AF142" s="540">
        <f t="shared" si="12"/>
        <v>1</v>
      </c>
    </row>
    <row r="143" spans="1:32" x14ac:dyDescent="0.25">
      <c r="A143" s="138">
        <v>200</v>
      </c>
      <c r="B143" s="295">
        <v>32</v>
      </c>
      <c r="C143" s="539">
        <v>0</v>
      </c>
      <c r="D143" s="539">
        <v>0</v>
      </c>
      <c r="E143" s="539">
        <v>0</v>
      </c>
      <c r="F143" s="539">
        <v>0</v>
      </c>
      <c r="G143" s="539">
        <v>0</v>
      </c>
      <c r="H143" s="539">
        <v>0</v>
      </c>
      <c r="I143" s="539">
        <v>0</v>
      </c>
      <c r="J143" s="539">
        <v>0</v>
      </c>
      <c r="K143" s="539">
        <v>0</v>
      </c>
      <c r="L143" s="539">
        <v>0</v>
      </c>
      <c r="M143" s="539">
        <v>0</v>
      </c>
      <c r="N143" s="539">
        <v>0</v>
      </c>
      <c r="O143" s="539">
        <v>0</v>
      </c>
      <c r="P143" s="538">
        <v>0</v>
      </c>
      <c r="Q143" s="538">
        <v>0</v>
      </c>
      <c r="R143" s="537">
        <f t="shared" si="12"/>
        <v>1</v>
      </c>
      <c r="S143" s="537">
        <f t="shared" si="12"/>
        <v>1</v>
      </c>
      <c r="T143" s="537">
        <f t="shared" si="12"/>
        <v>1</v>
      </c>
      <c r="U143" s="537">
        <f t="shared" si="12"/>
        <v>1</v>
      </c>
      <c r="V143" s="537">
        <f t="shared" si="12"/>
        <v>1</v>
      </c>
      <c r="W143" s="537">
        <f t="shared" si="12"/>
        <v>0.99999999999999989</v>
      </c>
      <c r="X143" s="537">
        <f t="shared" si="12"/>
        <v>1</v>
      </c>
      <c r="Y143" s="537">
        <f t="shared" si="12"/>
        <v>0.99999999999999989</v>
      </c>
      <c r="Z143" s="537">
        <f t="shared" si="12"/>
        <v>1</v>
      </c>
      <c r="AA143" s="537">
        <f t="shared" si="12"/>
        <v>1</v>
      </c>
      <c r="AB143" s="537">
        <f t="shared" si="12"/>
        <v>0.99999999999999989</v>
      </c>
      <c r="AC143" s="537">
        <f t="shared" si="12"/>
        <v>1</v>
      </c>
      <c r="AD143" s="537">
        <f t="shared" si="12"/>
        <v>1</v>
      </c>
      <c r="AE143" s="540">
        <f t="shared" si="12"/>
        <v>1</v>
      </c>
      <c r="AF143" s="540">
        <f t="shared" si="12"/>
        <v>1</v>
      </c>
    </row>
    <row r="144" spans="1:32" x14ac:dyDescent="0.25">
      <c r="A144" s="138">
        <v>200</v>
      </c>
      <c r="B144" s="295">
        <v>33</v>
      </c>
      <c r="C144" s="539">
        <v>0</v>
      </c>
      <c r="D144" s="539">
        <v>0</v>
      </c>
      <c r="E144" s="539">
        <v>0</v>
      </c>
      <c r="F144" s="539">
        <v>0</v>
      </c>
      <c r="G144" s="539">
        <v>0</v>
      </c>
      <c r="H144" s="539">
        <v>0</v>
      </c>
      <c r="I144" s="539">
        <v>0</v>
      </c>
      <c r="J144" s="539">
        <v>0</v>
      </c>
      <c r="K144" s="539">
        <v>0</v>
      </c>
      <c r="L144" s="539">
        <v>0</v>
      </c>
      <c r="M144" s="539">
        <v>0</v>
      </c>
      <c r="N144" s="539">
        <v>0</v>
      </c>
      <c r="O144" s="539">
        <v>0</v>
      </c>
      <c r="P144" s="538">
        <v>0</v>
      </c>
      <c r="Q144" s="538">
        <v>0</v>
      </c>
      <c r="R144" s="537">
        <f t="shared" si="12"/>
        <v>1</v>
      </c>
      <c r="S144" s="537">
        <f t="shared" si="12"/>
        <v>1</v>
      </c>
      <c r="T144" s="537">
        <f t="shared" si="12"/>
        <v>1</v>
      </c>
      <c r="U144" s="537">
        <f t="shared" si="12"/>
        <v>1</v>
      </c>
      <c r="V144" s="537">
        <f t="shared" si="12"/>
        <v>1</v>
      </c>
      <c r="W144" s="537">
        <f t="shared" si="12"/>
        <v>0.99999999999999989</v>
      </c>
      <c r="X144" s="537">
        <f t="shared" si="12"/>
        <v>1</v>
      </c>
      <c r="Y144" s="537">
        <f t="shared" si="12"/>
        <v>0.99999999999999989</v>
      </c>
      <c r="Z144" s="537">
        <f t="shared" si="12"/>
        <v>1</v>
      </c>
      <c r="AA144" s="537">
        <f t="shared" si="12"/>
        <v>1</v>
      </c>
      <c r="AB144" s="537">
        <f t="shared" si="12"/>
        <v>0.99999999999999989</v>
      </c>
      <c r="AC144" s="537">
        <f t="shared" si="12"/>
        <v>1</v>
      </c>
      <c r="AD144" s="537">
        <f t="shared" si="12"/>
        <v>1</v>
      </c>
      <c r="AE144" s="540">
        <f t="shared" si="12"/>
        <v>1</v>
      </c>
      <c r="AF144" s="540">
        <f t="shared" si="12"/>
        <v>1</v>
      </c>
    </row>
    <row r="145" spans="1:32" x14ac:dyDescent="0.25">
      <c r="A145" s="138">
        <v>200</v>
      </c>
      <c r="B145" s="295">
        <v>34</v>
      </c>
      <c r="C145" s="539">
        <v>0</v>
      </c>
      <c r="D145" s="539">
        <v>0</v>
      </c>
      <c r="E145" s="539">
        <v>0</v>
      </c>
      <c r="F145" s="539">
        <v>0</v>
      </c>
      <c r="G145" s="539">
        <v>0</v>
      </c>
      <c r="H145" s="539">
        <v>0</v>
      </c>
      <c r="I145" s="539">
        <v>0</v>
      </c>
      <c r="J145" s="539">
        <v>0</v>
      </c>
      <c r="K145" s="539">
        <v>0</v>
      </c>
      <c r="L145" s="539">
        <v>0</v>
      </c>
      <c r="M145" s="539">
        <v>0</v>
      </c>
      <c r="N145" s="539">
        <v>0</v>
      </c>
      <c r="O145" s="539">
        <v>0</v>
      </c>
      <c r="P145" s="538">
        <v>0</v>
      </c>
      <c r="Q145" s="538">
        <v>0</v>
      </c>
      <c r="R145" s="537">
        <f t="shared" ref="R145:AF160" si="13">C145+R144</f>
        <v>1</v>
      </c>
      <c r="S145" s="537">
        <f t="shared" si="13"/>
        <v>1</v>
      </c>
      <c r="T145" s="537">
        <f t="shared" si="13"/>
        <v>1</v>
      </c>
      <c r="U145" s="537">
        <f t="shared" si="13"/>
        <v>1</v>
      </c>
      <c r="V145" s="537">
        <f t="shared" si="13"/>
        <v>1</v>
      </c>
      <c r="W145" s="537">
        <f t="shared" si="13"/>
        <v>0.99999999999999989</v>
      </c>
      <c r="X145" s="537">
        <f t="shared" si="13"/>
        <v>1</v>
      </c>
      <c r="Y145" s="537">
        <f t="shared" si="13"/>
        <v>0.99999999999999989</v>
      </c>
      <c r="Z145" s="537">
        <f t="shared" si="13"/>
        <v>1</v>
      </c>
      <c r="AA145" s="537">
        <f t="shared" si="13"/>
        <v>1</v>
      </c>
      <c r="AB145" s="537">
        <f t="shared" si="13"/>
        <v>0.99999999999999989</v>
      </c>
      <c r="AC145" s="537">
        <f t="shared" si="13"/>
        <v>1</v>
      </c>
      <c r="AD145" s="537">
        <f t="shared" si="13"/>
        <v>1</v>
      </c>
      <c r="AE145" s="540">
        <f t="shared" si="13"/>
        <v>1</v>
      </c>
      <c r="AF145" s="540">
        <f t="shared" si="13"/>
        <v>1</v>
      </c>
    </row>
    <row r="146" spans="1:32" x14ac:dyDescent="0.25">
      <c r="A146" s="138">
        <v>200</v>
      </c>
      <c r="B146" s="295">
        <v>35</v>
      </c>
      <c r="C146" s="539">
        <v>0</v>
      </c>
      <c r="D146" s="539">
        <v>0</v>
      </c>
      <c r="E146" s="539">
        <v>0</v>
      </c>
      <c r="F146" s="539">
        <v>0</v>
      </c>
      <c r="G146" s="539">
        <v>0</v>
      </c>
      <c r="H146" s="539">
        <v>0</v>
      </c>
      <c r="I146" s="539">
        <v>0</v>
      </c>
      <c r="J146" s="539">
        <v>0</v>
      </c>
      <c r="K146" s="539">
        <v>0</v>
      </c>
      <c r="L146" s="539">
        <v>0</v>
      </c>
      <c r="M146" s="539">
        <v>0</v>
      </c>
      <c r="N146" s="539">
        <v>0</v>
      </c>
      <c r="O146" s="539">
        <v>0</v>
      </c>
      <c r="P146" s="538">
        <v>0</v>
      </c>
      <c r="Q146" s="538">
        <v>0</v>
      </c>
      <c r="R146" s="537">
        <f t="shared" si="13"/>
        <v>1</v>
      </c>
      <c r="S146" s="537">
        <f t="shared" si="13"/>
        <v>1</v>
      </c>
      <c r="T146" s="537">
        <f t="shared" si="13"/>
        <v>1</v>
      </c>
      <c r="U146" s="537">
        <f t="shared" si="13"/>
        <v>1</v>
      </c>
      <c r="V146" s="537">
        <f t="shared" si="13"/>
        <v>1</v>
      </c>
      <c r="W146" s="537">
        <f t="shared" si="13"/>
        <v>0.99999999999999989</v>
      </c>
      <c r="X146" s="537">
        <f t="shared" si="13"/>
        <v>1</v>
      </c>
      <c r="Y146" s="537">
        <f t="shared" si="13"/>
        <v>0.99999999999999989</v>
      </c>
      <c r="Z146" s="537">
        <f t="shared" si="13"/>
        <v>1</v>
      </c>
      <c r="AA146" s="537">
        <f t="shared" si="13"/>
        <v>1</v>
      </c>
      <c r="AB146" s="537">
        <f t="shared" si="13"/>
        <v>0.99999999999999989</v>
      </c>
      <c r="AC146" s="537">
        <f t="shared" si="13"/>
        <v>1</v>
      </c>
      <c r="AD146" s="537">
        <f t="shared" si="13"/>
        <v>1</v>
      </c>
      <c r="AE146" s="540">
        <f t="shared" si="13"/>
        <v>1</v>
      </c>
      <c r="AF146" s="540">
        <f t="shared" si="13"/>
        <v>1</v>
      </c>
    </row>
    <row r="147" spans="1:32" x14ac:dyDescent="0.25">
      <c r="A147" s="138">
        <v>200</v>
      </c>
      <c r="B147" s="295">
        <v>36</v>
      </c>
      <c r="C147" s="539">
        <v>0</v>
      </c>
      <c r="D147" s="539">
        <v>0</v>
      </c>
      <c r="E147" s="539">
        <v>0</v>
      </c>
      <c r="F147" s="539">
        <v>0</v>
      </c>
      <c r="G147" s="539">
        <v>0</v>
      </c>
      <c r="H147" s="539">
        <v>0</v>
      </c>
      <c r="I147" s="539">
        <v>0</v>
      </c>
      <c r="J147" s="539">
        <v>0</v>
      </c>
      <c r="K147" s="539">
        <v>0</v>
      </c>
      <c r="L147" s="539">
        <v>0</v>
      </c>
      <c r="M147" s="539">
        <v>0</v>
      </c>
      <c r="N147" s="539">
        <v>0</v>
      </c>
      <c r="O147" s="539">
        <v>0</v>
      </c>
      <c r="P147" s="538">
        <v>0</v>
      </c>
      <c r="Q147" s="538">
        <v>0</v>
      </c>
      <c r="R147" s="537">
        <f t="shared" si="13"/>
        <v>1</v>
      </c>
      <c r="S147" s="537">
        <f t="shared" si="13"/>
        <v>1</v>
      </c>
      <c r="T147" s="537">
        <f t="shared" si="13"/>
        <v>1</v>
      </c>
      <c r="U147" s="537">
        <f t="shared" si="13"/>
        <v>1</v>
      </c>
      <c r="V147" s="537">
        <f t="shared" si="13"/>
        <v>1</v>
      </c>
      <c r="W147" s="537">
        <f t="shared" si="13"/>
        <v>0.99999999999999989</v>
      </c>
      <c r="X147" s="537">
        <f t="shared" si="13"/>
        <v>1</v>
      </c>
      <c r="Y147" s="537">
        <f t="shared" si="13"/>
        <v>0.99999999999999989</v>
      </c>
      <c r="Z147" s="537">
        <f t="shared" si="13"/>
        <v>1</v>
      </c>
      <c r="AA147" s="537">
        <f t="shared" si="13"/>
        <v>1</v>
      </c>
      <c r="AB147" s="537">
        <f t="shared" si="13"/>
        <v>0.99999999999999989</v>
      </c>
      <c r="AC147" s="537">
        <f t="shared" si="13"/>
        <v>1</v>
      </c>
      <c r="AD147" s="537">
        <f t="shared" si="13"/>
        <v>1</v>
      </c>
      <c r="AE147" s="540">
        <f t="shared" si="13"/>
        <v>1</v>
      </c>
      <c r="AF147" s="540">
        <f t="shared" si="13"/>
        <v>1</v>
      </c>
    </row>
    <row r="148" spans="1:32" x14ac:dyDescent="0.25">
      <c r="A148" s="138">
        <v>200</v>
      </c>
      <c r="B148" s="295">
        <v>37</v>
      </c>
      <c r="C148" s="539">
        <v>0</v>
      </c>
      <c r="D148" s="539">
        <v>0</v>
      </c>
      <c r="E148" s="539">
        <v>0</v>
      </c>
      <c r="F148" s="539">
        <v>0</v>
      </c>
      <c r="G148" s="539">
        <v>0</v>
      </c>
      <c r="H148" s="539">
        <v>0</v>
      </c>
      <c r="I148" s="539">
        <v>0</v>
      </c>
      <c r="J148" s="539">
        <v>0</v>
      </c>
      <c r="K148" s="539">
        <v>0</v>
      </c>
      <c r="L148" s="539">
        <v>0</v>
      </c>
      <c r="M148" s="539">
        <v>0</v>
      </c>
      <c r="N148" s="539">
        <v>0</v>
      </c>
      <c r="O148" s="539">
        <v>0</v>
      </c>
      <c r="P148" s="538">
        <v>0</v>
      </c>
      <c r="Q148" s="538">
        <v>0</v>
      </c>
      <c r="R148" s="537">
        <f t="shared" si="13"/>
        <v>1</v>
      </c>
      <c r="S148" s="537">
        <f t="shared" si="13"/>
        <v>1</v>
      </c>
      <c r="T148" s="537">
        <f t="shared" si="13"/>
        <v>1</v>
      </c>
      <c r="U148" s="537">
        <f t="shared" si="13"/>
        <v>1</v>
      </c>
      <c r="V148" s="537">
        <f t="shared" si="13"/>
        <v>1</v>
      </c>
      <c r="W148" s="537">
        <f t="shared" si="13"/>
        <v>0.99999999999999989</v>
      </c>
      <c r="X148" s="537">
        <f t="shared" si="13"/>
        <v>1</v>
      </c>
      <c r="Y148" s="537">
        <f t="shared" si="13"/>
        <v>0.99999999999999989</v>
      </c>
      <c r="Z148" s="537">
        <f t="shared" si="13"/>
        <v>1</v>
      </c>
      <c r="AA148" s="537">
        <f t="shared" si="13"/>
        <v>1</v>
      </c>
      <c r="AB148" s="537">
        <f t="shared" si="13"/>
        <v>0.99999999999999989</v>
      </c>
      <c r="AC148" s="537">
        <f t="shared" si="13"/>
        <v>1</v>
      </c>
      <c r="AD148" s="537">
        <f t="shared" si="13"/>
        <v>1</v>
      </c>
      <c r="AE148" s="540">
        <f t="shared" si="13"/>
        <v>1</v>
      </c>
      <c r="AF148" s="540">
        <f t="shared" si="13"/>
        <v>1</v>
      </c>
    </row>
    <row r="149" spans="1:32" x14ac:dyDescent="0.25">
      <c r="A149" s="138">
        <v>200</v>
      </c>
      <c r="B149" s="295">
        <v>38</v>
      </c>
      <c r="C149" s="539">
        <v>0</v>
      </c>
      <c r="D149" s="539">
        <v>0</v>
      </c>
      <c r="E149" s="539">
        <v>0</v>
      </c>
      <c r="F149" s="539">
        <v>0</v>
      </c>
      <c r="G149" s="539">
        <v>0</v>
      </c>
      <c r="H149" s="539">
        <v>0</v>
      </c>
      <c r="I149" s="539">
        <v>0</v>
      </c>
      <c r="J149" s="539">
        <v>0</v>
      </c>
      <c r="K149" s="539">
        <v>0</v>
      </c>
      <c r="L149" s="539">
        <v>0</v>
      </c>
      <c r="M149" s="539">
        <v>0</v>
      </c>
      <c r="N149" s="539">
        <v>0</v>
      </c>
      <c r="O149" s="539">
        <v>0</v>
      </c>
      <c r="P149" s="538">
        <v>0</v>
      </c>
      <c r="Q149" s="538">
        <v>0</v>
      </c>
      <c r="R149" s="537">
        <f t="shared" si="13"/>
        <v>1</v>
      </c>
      <c r="S149" s="537">
        <f t="shared" si="13"/>
        <v>1</v>
      </c>
      <c r="T149" s="537">
        <f t="shared" si="13"/>
        <v>1</v>
      </c>
      <c r="U149" s="537">
        <f t="shared" si="13"/>
        <v>1</v>
      </c>
      <c r="V149" s="537">
        <f t="shared" si="13"/>
        <v>1</v>
      </c>
      <c r="W149" s="537">
        <f t="shared" si="13"/>
        <v>0.99999999999999989</v>
      </c>
      <c r="X149" s="537">
        <f t="shared" si="13"/>
        <v>1</v>
      </c>
      <c r="Y149" s="537">
        <f t="shared" si="13"/>
        <v>0.99999999999999989</v>
      </c>
      <c r="Z149" s="537">
        <f t="shared" si="13"/>
        <v>1</v>
      </c>
      <c r="AA149" s="537">
        <f t="shared" si="13"/>
        <v>1</v>
      </c>
      <c r="AB149" s="537">
        <f t="shared" si="13"/>
        <v>0.99999999999999989</v>
      </c>
      <c r="AC149" s="537">
        <f t="shared" si="13"/>
        <v>1</v>
      </c>
      <c r="AD149" s="537">
        <f t="shared" si="13"/>
        <v>1</v>
      </c>
      <c r="AE149" s="540">
        <f t="shared" si="13"/>
        <v>1</v>
      </c>
      <c r="AF149" s="540">
        <f t="shared" si="13"/>
        <v>1</v>
      </c>
    </row>
    <row r="150" spans="1:32" x14ac:dyDescent="0.25">
      <c r="A150" s="138">
        <v>200</v>
      </c>
      <c r="B150" s="295">
        <v>39</v>
      </c>
      <c r="C150" s="539">
        <v>0</v>
      </c>
      <c r="D150" s="539">
        <v>0</v>
      </c>
      <c r="E150" s="539">
        <v>0</v>
      </c>
      <c r="F150" s="539">
        <v>0</v>
      </c>
      <c r="G150" s="539">
        <v>0</v>
      </c>
      <c r="H150" s="539">
        <v>0</v>
      </c>
      <c r="I150" s="539">
        <v>0</v>
      </c>
      <c r="J150" s="539">
        <v>0</v>
      </c>
      <c r="K150" s="539">
        <v>0</v>
      </c>
      <c r="L150" s="539">
        <v>0</v>
      </c>
      <c r="M150" s="539">
        <v>0</v>
      </c>
      <c r="N150" s="539">
        <v>0</v>
      </c>
      <c r="O150" s="539">
        <v>0</v>
      </c>
      <c r="P150" s="538">
        <v>0</v>
      </c>
      <c r="Q150" s="538">
        <v>0</v>
      </c>
      <c r="R150" s="537">
        <f t="shared" si="13"/>
        <v>1</v>
      </c>
      <c r="S150" s="537">
        <f t="shared" si="13"/>
        <v>1</v>
      </c>
      <c r="T150" s="537">
        <f t="shared" si="13"/>
        <v>1</v>
      </c>
      <c r="U150" s="537">
        <f t="shared" si="13"/>
        <v>1</v>
      </c>
      <c r="V150" s="537">
        <f t="shared" si="13"/>
        <v>1</v>
      </c>
      <c r="W150" s="537">
        <f t="shared" si="13"/>
        <v>0.99999999999999989</v>
      </c>
      <c r="X150" s="537">
        <f t="shared" si="13"/>
        <v>1</v>
      </c>
      <c r="Y150" s="537">
        <f t="shared" si="13"/>
        <v>0.99999999999999989</v>
      </c>
      <c r="Z150" s="537">
        <f t="shared" si="13"/>
        <v>1</v>
      </c>
      <c r="AA150" s="537">
        <f t="shared" si="13"/>
        <v>1</v>
      </c>
      <c r="AB150" s="537">
        <f t="shared" si="13"/>
        <v>0.99999999999999989</v>
      </c>
      <c r="AC150" s="537">
        <f t="shared" si="13"/>
        <v>1</v>
      </c>
      <c r="AD150" s="537">
        <f t="shared" si="13"/>
        <v>1</v>
      </c>
      <c r="AE150" s="540">
        <f t="shared" si="13"/>
        <v>1</v>
      </c>
      <c r="AF150" s="540">
        <f t="shared" si="13"/>
        <v>1</v>
      </c>
    </row>
    <row r="151" spans="1:32" x14ac:dyDescent="0.25">
      <c r="A151" s="138">
        <v>200</v>
      </c>
      <c r="B151" s="295">
        <v>40</v>
      </c>
      <c r="C151" s="539">
        <v>0</v>
      </c>
      <c r="D151" s="539">
        <v>0</v>
      </c>
      <c r="E151" s="539">
        <v>0</v>
      </c>
      <c r="F151" s="539">
        <v>0</v>
      </c>
      <c r="G151" s="539">
        <v>0</v>
      </c>
      <c r="H151" s="539">
        <v>0</v>
      </c>
      <c r="I151" s="539">
        <v>0</v>
      </c>
      <c r="J151" s="539">
        <v>0</v>
      </c>
      <c r="K151" s="539">
        <v>0</v>
      </c>
      <c r="L151" s="539">
        <v>0</v>
      </c>
      <c r="M151" s="539">
        <v>0</v>
      </c>
      <c r="N151" s="539">
        <v>0</v>
      </c>
      <c r="O151" s="539">
        <v>0</v>
      </c>
      <c r="P151" s="538">
        <v>0</v>
      </c>
      <c r="Q151" s="538">
        <v>0</v>
      </c>
      <c r="R151" s="537">
        <f t="shared" si="13"/>
        <v>1</v>
      </c>
      <c r="S151" s="537">
        <f t="shared" si="13"/>
        <v>1</v>
      </c>
      <c r="T151" s="537">
        <f t="shared" si="13"/>
        <v>1</v>
      </c>
      <c r="U151" s="537">
        <f t="shared" si="13"/>
        <v>1</v>
      </c>
      <c r="V151" s="537">
        <f t="shared" si="13"/>
        <v>1</v>
      </c>
      <c r="W151" s="537">
        <f t="shared" si="13"/>
        <v>0.99999999999999989</v>
      </c>
      <c r="X151" s="537">
        <f t="shared" si="13"/>
        <v>1</v>
      </c>
      <c r="Y151" s="537">
        <f t="shared" si="13"/>
        <v>0.99999999999999989</v>
      </c>
      <c r="Z151" s="537">
        <f t="shared" si="13"/>
        <v>1</v>
      </c>
      <c r="AA151" s="537">
        <f t="shared" si="13"/>
        <v>1</v>
      </c>
      <c r="AB151" s="537">
        <f t="shared" si="13"/>
        <v>0.99999999999999989</v>
      </c>
      <c r="AC151" s="537">
        <f t="shared" si="13"/>
        <v>1</v>
      </c>
      <c r="AD151" s="537">
        <f t="shared" si="13"/>
        <v>1</v>
      </c>
      <c r="AE151" s="540">
        <f t="shared" si="13"/>
        <v>1</v>
      </c>
      <c r="AF151" s="540">
        <f t="shared" si="13"/>
        <v>1</v>
      </c>
    </row>
    <row r="152" spans="1:32" x14ac:dyDescent="0.25">
      <c r="A152" s="138">
        <v>200</v>
      </c>
      <c r="B152" s="295">
        <v>41</v>
      </c>
      <c r="C152" s="539">
        <v>0</v>
      </c>
      <c r="D152" s="539">
        <v>0</v>
      </c>
      <c r="E152" s="539">
        <v>0</v>
      </c>
      <c r="F152" s="539">
        <v>0</v>
      </c>
      <c r="G152" s="539">
        <v>0</v>
      </c>
      <c r="H152" s="539">
        <v>0</v>
      </c>
      <c r="I152" s="539">
        <v>0</v>
      </c>
      <c r="J152" s="539">
        <v>0</v>
      </c>
      <c r="K152" s="539">
        <v>0</v>
      </c>
      <c r="L152" s="539">
        <v>0</v>
      </c>
      <c r="M152" s="539">
        <v>0</v>
      </c>
      <c r="N152" s="539">
        <v>0</v>
      </c>
      <c r="O152" s="539">
        <v>0</v>
      </c>
      <c r="P152" s="538">
        <v>0</v>
      </c>
      <c r="Q152" s="538">
        <v>0</v>
      </c>
      <c r="R152" s="537">
        <f t="shared" si="13"/>
        <v>1</v>
      </c>
      <c r="S152" s="537">
        <f t="shared" si="13"/>
        <v>1</v>
      </c>
      <c r="T152" s="537">
        <f t="shared" si="13"/>
        <v>1</v>
      </c>
      <c r="U152" s="537">
        <f t="shared" si="13"/>
        <v>1</v>
      </c>
      <c r="V152" s="537">
        <f t="shared" si="13"/>
        <v>1</v>
      </c>
      <c r="W152" s="537">
        <f t="shared" si="13"/>
        <v>0.99999999999999989</v>
      </c>
      <c r="X152" s="537">
        <f t="shared" si="13"/>
        <v>1</v>
      </c>
      <c r="Y152" s="537">
        <f t="shared" si="13"/>
        <v>0.99999999999999989</v>
      </c>
      <c r="Z152" s="537">
        <f t="shared" si="13"/>
        <v>1</v>
      </c>
      <c r="AA152" s="537">
        <f t="shared" si="13"/>
        <v>1</v>
      </c>
      <c r="AB152" s="537">
        <f t="shared" si="13"/>
        <v>0.99999999999999989</v>
      </c>
      <c r="AC152" s="537">
        <f t="shared" si="13"/>
        <v>1</v>
      </c>
      <c r="AD152" s="537">
        <f t="shared" si="13"/>
        <v>1</v>
      </c>
      <c r="AE152" s="540">
        <f t="shared" si="13"/>
        <v>1</v>
      </c>
      <c r="AF152" s="540">
        <f t="shared" si="13"/>
        <v>1</v>
      </c>
    </row>
    <row r="153" spans="1:32" x14ac:dyDescent="0.25">
      <c r="A153" s="138">
        <v>200</v>
      </c>
      <c r="B153" s="295">
        <v>42</v>
      </c>
      <c r="C153" s="539">
        <v>0</v>
      </c>
      <c r="D153" s="539">
        <v>0</v>
      </c>
      <c r="E153" s="539">
        <v>0</v>
      </c>
      <c r="F153" s="539">
        <v>0</v>
      </c>
      <c r="G153" s="539">
        <v>0</v>
      </c>
      <c r="H153" s="539">
        <v>0</v>
      </c>
      <c r="I153" s="539">
        <v>0</v>
      </c>
      <c r="J153" s="539">
        <v>0</v>
      </c>
      <c r="K153" s="539">
        <v>0</v>
      </c>
      <c r="L153" s="539">
        <v>0</v>
      </c>
      <c r="M153" s="539">
        <v>0</v>
      </c>
      <c r="N153" s="539">
        <v>0</v>
      </c>
      <c r="O153" s="539">
        <v>0</v>
      </c>
      <c r="P153" s="538">
        <v>0</v>
      </c>
      <c r="Q153" s="538">
        <v>0</v>
      </c>
      <c r="R153" s="537">
        <f t="shared" si="13"/>
        <v>1</v>
      </c>
      <c r="S153" s="537">
        <f t="shared" si="13"/>
        <v>1</v>
      </c>
      <c r="T153" s="537">
        <f t="shared" si="13"/>
        <v>1</v>
      </c>
      <c r="U153" s="537">
        <f t="shared" si="13"/>
        <v>1</v>
      </c>
      <c r="V153" s="537">
        <f t="shared" si="13"/>
        <v>1</v>
      </c>
      <c r="W153" s="537">
        <f t="shared" si="13"/>
        <v>0.99999999999999989</v>
      </c>
      <c r="X153" s="537">
        <f t="shared" si="13"/>
        <v>1</v>
      </c>
      <c r="Y153" s="537">
        <f t="shared" si="13"/>
        <v>0.99999999999999989</v>
      </c>
      <c r="Z153" s="537">
        <f t="shared" si="13"/>
        <v>1</v>
      </c>
      <c r="AA153" s="537">
        <f t="shared" si="13"/>
        <v>1</v>
      </c>
      <c r="AB153" s="537">
        <f t="shared" si="13"/>
        <v>0.99999999999999989</v>
      </c>
      <c r="AC153" s="537">
        <f t="shared" si="13"/>
        <v>1</v>
      </c>
      <c r="AD153" s="537">
        <f t="shared" si="13"/>
        <v>1</v>
      </c>
      <c r="AE153" s="540">
        <f t="shared" si="13"/>
        <v>1</v>
      </c>
      <c r="AF153" s="540">
        <f t="shared" si="13"/>
        <v>1</v>
      </c>
    </row>
    <row r="154" spans="1:32" x14ac:dyDescent="0.25">
      <c r="A154" s="138">
        <v>200</v>
      </c>
      <c r="B154" s="295">
        <v>43</v>
      </c>
      <c r="C154" s="539">
        <v>0</v>
      </c>
      <c r="D154" s="539">
        <v>0</v>
      </c>
      <c r="E154" s="539">
        <v>0</v>
      </c>
      <c r="F154" s="539">
        <v>0</v>
      </c>
      <c r="G154" s="539">
        <v>0</v>
      </c>
      <c r="H154" s="539">
        <v>0</v>
      </c>
      <c r="I154" s="539">
        <v>0</v>
      </c>
      <c r="J154" s="539">
        <v>0</v>
      </c>
      <c r="K154" s="539">
        <v>0</v>
      </c>
      <c r="L154" s="539">
        <v>0</v>
      </c>
      <c r="M154" s="539">
        <v>0</v>
      </c>
      <c r="N154" s="539">
        <v>0</v>
      </c>
      <c r="O154" s="539">
        <v>0</v>
      </c>
      <c r="P154" s="538">
        <v>0</v>
      </c>
      <c r="Q154" s="538">
        <v>0</v>
      </c>
      <c r="R154" s="537">
        <f t="shared" si="13"/>
        <v>1</v>
      </c>
      <c r="S154" s="537">
        <f t="shared" si="13"/>
        <v>1</v>
      </c>
      <c r="T154" s="537">
        <f t="shared" si="13"/>
        <v>1</v>
      </c>
      <c r="U154" s="537">
        <f t="shared" si="13"/>
        <v>1</v>
      </c>
      <c r="V154" s="537">
        <f t="shared" si="13"/>
        <v>1</v>
      </c>
      <c r="W154" s="537">
        <f t="shared" si="13"/>
        <v>0.99999999999999989</v>
      </c>
      <c r="X154" s="537">
        <f t="shared" si="13"/>
        <v>1</v>
      </c>
      <c r="Y154" s="537">
        <f t="shared" si="13"/>
        <v>0.99999999999999989</v>
      </c>
      <c r="Z154" s="537">
        <f t="shared" si="13"/>
        <v>1</v>
      </c>
      <c r="AA154" s="537">
        <f t="shared" si="13"/>
        <v>1</v>
      </c>
      <c r="AB154" s="537">
        <f t="shared" si="13"/>
        <v>0.99999999999999989</v>
      </c>
      <c r="AC154" s="537">
        <f t="shared" si="13"/>
        <v>1</v>
      </c>
      <c r="AD154" s="537">
        <f t="shared" si="13"/>
        <v>1</v>
      </c>
      <c r="AE154" s="540">
        <f t="shared" si="13"/>
        <v>1</v>
      </c>
      <c r="AF154" s="540">
        <f t="shared" si="13"/>
        <v>1</v>
      </c>
    </row>
    <row r="155" spans="1:32" x14ac:dyDescent="0.25">
      <c r="A155" s="138">
        <v>200</v>
      </c>
      <c r="B155" s="295">
        <v>44</v>
      </c>
      <c r="C155" s="539">
        <v>0</v>
      </c>
      <c r="D155" s="539">
        <v>0</v>
      </c>
      <c r="E155" s="539">
        <v>0</v>
      </c>
      <c r="F155" s="539">
        <v>0</v>
      </c>
      <c r="G155" s="539">
        <v>0</v>
      </c>
      <c r="H155" s="539">
        <v>0</v>
      </c>
      <c r="I155" s="539">
        <v>0</v>
      </c>
      <c r="J155" s="539">
        <v>0</v>
      </c>
      <c r="K155" s="539">
        <v>0</v>
      </c>
      <c r="L155" s="539">
        <v>0</v>
      </c>
      <c r="M155" s="539">
        <v>0</v>
      </c>
      <c r="N155" s="539">
        <v>0</v>
      </c>
      <c r="O155" s="539">
        <v>0</v>
      </c>
      <c r="P155" s="538">
        <v>0</v>
      </c>
      <c r="Q155" s="538">
        <v>0</v>
      </c>
      <c r="R155" s="537">
        <f t="shared" si="13"/>
        <v>1</v>
      </c>
      <c r="S155" s="537">
        <f t="shared" si="13"/>
        <v>1</v>
      </c>
      <c r="T155" s="537">
        <f t="shared" si="13"/>
        <v>1</v>
      </c>
      <c r="U155" s="537">
        <f t="shared" si="13"/>
        <v>1</v>
      </c>
      <c r="V155" s="537">
        <f t="shared" si="13"/>
        <v>1</v>
      </c>
      <c r="W155" s="537">
        <f t="shared" si="13"/>
        <v>0.99999999999999989</v>
      </c>
      <c r="X155" s="537">
        <f t="shared" si="13"/>
        <v>1</v>
      </c>
      <c r="Y155" s="537">
        <f t="shared" si="13"/>
        <v>0.99999999999999989</v>
      </c>
      <c r="Z155" s="537">
        <f t="shared" si="13"/>
        <v>1</v>
      </c>
      <c r="AA155" s="537">
        <f t="shared" si="13"/>
        <v>1</v>
      </c>
      <c r="AB155" s="537">
        <f t="shared" si="13"/>
        <v>0.99999999999999989</v>
      </c>
      <c r="AC155" s="537">
        <f t="shared" si="13"/>
        <v>1</v>
      </c>
      <c r="AD155" s="537">
        <f t="shared" si="13"/>
        <v>1</v>
      </c>
      <c r="AE155" s="540">
        <f t="shared" si="13"/>
        <v>1</v>
      </c>
      <c r="AF155" s="540">
        <f t="shared" si="13"/>
        <v>1</v>
      </c>
    </row>
    <row r="156" spans="1:32" x14ac:dyDescent="0.25">
      <c r="A156" s="138">
        <v>200</v>
      </c>
      <c r="B156" s="295">
        <v>45</v>
      </c>
      <c r="C156" s="539">
        <v>0</v>
      </c>
      <c r="D156" s="539">
        <v>0</v>
      </c>
      <c r="E156" s="539">
        <v>0</v>
      </c>
      <c r="F156" s="539">
        <v>0</v>
      </c>
      <c r="G156" s="539">
        <v>0</v>
      </c>
      <c r="H156" s="539">
        <v>0</v>
      </c>
      <c r="I156" s="539">
        <v>0</v>
      </c>
      <c r="J156" s="539">
        <v>0</v>
      </c>
      <c r="K156" s="539">
        <v>0</v>
      </c>
      <c r="L156" s="539">
        <v>0</v>
      </c>
      <c r="M156" s="539">
        <v>0</v>
      </c>
      <c r="N156" s="539">
        <v>0</v>
      </c>
      <c r="O156" s="539">
        <v>0</v>
      </c>
      <c r="P156" s="538">
        <v>0</v>
      </c>
      <c r="Q156" s="538">
        <v>0</v>
      </c>
      <c r="R156" s="537">
        <f t="shared" si="13"/>
        <v>1</v>
      </c>
      <c r="S156" s="537">
        <f t="shared" si="13"/>
        <v>1</v>
      </c>
      <c r="T156" s="537">
        <f t="shared" si="13"/>
        <v>1</v>
      </c>
      <c r="U156" s="537">
        <f t="shared" si="13"/>
        <v>1</v>
      </c>
      <c r="V156" s="537">
        <f t="shared" si="13"/>
        <v>1</v>
      </c>
      <c r="W156" s="537">
        <f t="shared" si="13"/>
        <v>0.99999999999999989</v>
      </c>
      <c r="X156" s="537">
        <f t="shared" si="13"/>
        <v>1</v>
      </c>
      <c r="Y156" s="537">
        <f t="shared" si="13"/>
        <v>0.99999999999999989</v>
      </c>
      <c r="Z156" s="537">
        <f t="shared" si="13"/>
        <v>1</v>
      </c>
      <c r="AA156" s="537">
        <f t="shared" si="13"/>
        <v>1</v>
      </c>
      <c r="AB156" s="537">
        <f t="shared" si="13"/>
        <v>0.99999999999999989</v>
      </c>
      <c r="AC156" s="537">
        <f t="shared" si="13"/>
        <v>1</v>
      </c>
      <c r="AD156" s="537">
        <f t="shared" si="13"/>
        <v>1</v>
      </c>
      <c r="AE156" s="540">
        <f t="shared" si="13"/>
        <v>1</v>
      </c>
      <c r="AF156" s="540">
        <f t="shared" si="13"/>
        <v>1</v>
      </c>
    </row>
    <row r="157" spans="1:32" x14ac:dyDescent="0.25">
      <c r="A157" s="138">
        <v>200</v>
      </c>
      <c r="B157" s="295">
        <v>46</v>
      </c>
      <c r="C157" s="539">
        <v>0</v>
      </c>
      <c r="D157" s="539">
        <v>0</v>
      </c>
      <c r="E157" s="539">
        <v>0</v>
      </c>
      <c r="F157" s="539">
        <v>0</v>
      </c>
      <c r="G157" s="539">
        <v>0</v>
      </c>
      <c r="H157" s="539">
        <v>0</v>
      </c>
      <c r="I157" s="539">
        <v>0</v>
      </c>
      <c r="J157" s="539">
        <v>0</v>
      </c>
      <c r="K157" s="539">
        <v>0</v>
      </c>
      <c r="L157" s="539">
        <v>0</v>
      </c>
      <c r="M157" s="539">
        <v>0</v>
      </c>
      <c r="N157" s="539">
        <v>0</v>
      </c>
      <c r="O157" s="539">
        <v>0</v>
      </c>
      <c r="P157" s="538">
        <v>0</v>
      </c>
      <c r="Q157" s="538">
        <v>0</v>
      </c>
      <c r="R157" s="537">
        <f t="shared" si="13"/>
        <v>1</v>
      </c>
      <c r="S157" s="537">
        <f t="shared" si="13"/>
        <v>1</v>
      </c>
      <c r="T157" s="537">
        <f t="shared" si="13"/>
        <v>1</v>
      </c>
      <c r="U157" s="537">
        <f t="shared" si="13"/>
        <v>1</v>
      </c>
      <c r="V157" s="537">
        <f t="shared" si="13"/>
        <v>1</v>
      </c>
      <c r="W157" s="537">
        <f t="shared" si="13"/>
        <v>0.99999999999999989</v>
      </c>
      <c r="X157" s="537">
        <f t="shared" si="13"/>
        <v>1</v>
      </c>
      <c r="Y157" s="537">
        <f t="shared" si="13"/>
        <v>0.99999999999999989</v>
      </c>
      <c r="Z157" s="537">
        <f t="shared" si="13"/>
        <v>1</v>
      </c>
      <c r="AA157" s="537">
        <f t="shared" si="13"/>
        <v>1</v>
      </c>
      <c r="AB157" s="537">
        <f t="shared" si="13"/>
        <v>0.99999999999999989</v>
      </c>
      <c r="AC157" s="537">
        <f t="shared" si="13"/>
        <v>1</v>
      </c>
      <c r="AD157" s="537">
        <f t="shared" si="13"/>
        <v>1</v>
      </c>
      <c r="AE157" s="540">
        <f t="shared" si="13"/>
        <v>1</v>
      </c>
      <c r="AF157" s="540">
        <f t="shared" si="13"/>
        <v>1</v>
      </c>
    </row>
    <row r="158" spans="1:32" x14ac:dyDescent="0.25">
      <c r="A158" s="138">
        <v>200</v>
      </c>
      <c r="B158" s="295">
        <v>47</v>
      </c>
      <c r="C158" s="539">
        <v>0</v>
      </c>
      <c r="D158" s="539">
        <v>0</v>
      </c>
      <c r="E158" s="539">
        <v>0</v>
      </c>
      <c r="F158" s="539">
        <v>0</v>
      </c>
      <c r="G158" s="539">
        <v>0</v>
      </c>
      <c r="H158" s="539">
        <v>0</v>
      </c>
      <c r="I158" s="539">
        <v>0</v>
      </c>
      <c r="J158" s="539">
        <v>0</v>
      </c>
      <c r="K158" s="539">
        <v>0</v>
      </c>
      <c r="L158" s="539">
        <v>0</v>
      </c>
      <c r="M158" s="539">
        <v>0</v>
      </c>
      <c r="N158" s="539">
        <v>0</v>
      </c>
      <c r="O158" s="539">
        <v>0</v>
      </c>
      <c r="P158" s="538">
        <v>0</v>
      </c>
      <c r="Q158" s="538">
        <v>0</v>
      </c>
      <c r="R158" s="537">
        <f t="shared" si="13"/>
        <v>1</v>
      </c>
      <c r="S158" s="537">
        <f t="shared" si="13"/>
        <v>1</v>
      </c>
      <c r="T158" s="537">
        <f t="shared" si="13"/>
        <v>1</v>
      </c>
      <c r="U158" s="537">
        <f t="shared" si="13"/>
        <v>1</v>
      </c>
      <c r="V158" s="537">
        <f t="shared" si="13"/>
        <v>1</v>
      </c>
      <c r="W158" s="537">
        <f t="shared" si="13"/>
        <v>0.99999999999999989</v>
      </c>
      <c r="X158" s="537">
        <f t="shared" si="13"/>
        <v>1</v>
      </c>
      <c r="Y158" s="537">
        <f t="shared" si="13"/>
        <v>0.99999999999999989</v>
      </c>
      <c r="Z158" s="537">
        <f t="shared" si="13"/>
        <v>1</v>
      </c>
      <c r="AA158" s="537">
        <f t="shared" si="13"/>
        <v>1</v>
      </c>
      <c r="AB158" s="537">
        <f t="shared" si="13"/>
        <v>0.99999999999999989</v>
      </c>
      <c r="AC158" s="537">
        <f t="shared" si="13"/>
        <v>1</v>
      </c>
      <c r="AD158" s="537">
        <f t="shared" si="13"/>
        <v>1</v>
      </c>
      <c r="AE158" s="540">
        <f t="shared" si="13"/>
        <v>1</v>
      </c>
      <c r="AF158" s="540">
        <f t="shared" si="13"/>
        <v>1</v>
      </c>
    </row>
    <row r="159" spans="1:32" x14ac:dyDescent="0.25">
      <c r="A159" s="138">
        <v>200</v>
      </c>
      <c r="B159" s="295">
        <v>48</v>
      </c>
      <c r="C159" s="539">
        <v>0</v>
      </c>
      <c r="D159" s="539">
        <v>0</v>
      </c>
      <c r="E159" s="539">
        <v>0</v>
      </c>
      <c r="F159" s="539">
        <v>0</v>
      </c>
      <c r="G159" s="539">
        <v>0</v>
      </c>
      <c r="H159" s="539">
        <v>0</v>
      </c>
      <c r="I159" s="539">
        <v>0</v>
      </c>
      <c r="J159" s="539">
        <v>0</v>
      </c>
      <c r="K159" s="539">
        <v>0</v>
      </c>
      <c r="L159" s="539">
        <v>0</v>
      </c>
      <c r="M159" s="539">
        <v>0</v>
      </c>
      <c r="N159" s="539">
        <v>0</v>
      </c>
      <c r="O159" s="539">
        <v>0</v>
      </c>
      <c r="P159" s="538">
        <v>0</v>
      </c>
      <c r="Q159" s="538">
        <v>0</v>
      </c>
      <c r="R159" s="537">
        <f t="shared" si="13"/>
        <v>1</v>
      </c>
      <c r="S159" s="537">
        <f t="shared" si="13"/>
        <v>1</v>
      </c>
      <c r="T159" s="537">
        <f t="shared" si="13"/>
        <v>1</v>
      </c>
      <c r="U159" s="537">
        <f t="shared" si="13"/>
        <v>1</v>
      </c>
      <c r="V159" s="537">
        <f t="shared" si="13"/>
        <v>1</v>
      </c>
      <c r="W159" s="537">
        <f t="shared" si="13"/>
        <v>0.99999999999999989</v>
      </c>
      <c r="X159" s="537">
        <f t="shared" si="13"/>
        <v>1</v>
      </c>
      <c r="Y159" s="537">
        <f t="shared" si="13"/>
        <v>0.99999999999999989</v>
      </c>
      <c r="Z159" s="537">
        <f t="shared" si="13"/>
        <v>1</v>
      </c>
      <c r="AA159" s="537">
        <f t="shared" si="13"/>
        <v>1</v>
      </c>
      <c r="AB159" s="537">
        <f t="shared" si="13"/>
        <v>0.99999999999999989</v>
      </c>
      <c r="AC159" s="537">
        <f t="shared" si="13"/>
        <v>1</v>
      </c>
      <c r="AD159" s="537">
        <f t="shared" si="13"/>
        <v>1</v>
      </c>
      <c r="AE159" s="540">
        <f t="shared" si="13"/>
        <v>1</v>
      </c>
      <c r="AF159" s="540">
        <f t="shared" si="13"/>
        <v>1</v>
      </c>
    </row>
    <row r="160" spans="1:32" x14ac:dyDescent="0.25">
      <c r="A160" s="138">
        <v>200</v>
      </c>
      <c r="B160" s="295">
        <v>49</v>
      </c>
      <c r="C160" s="539">
        <v>0</v>
      </c>
      <c r="D160" s="539">
        <v>0</v>
      </c>
      <c r="E160" s="539">
        <v>0</v>
      </c>
      <c r="F160" s="539">
        <v>0</v>
      </c>
      <c r="G160" s="539">
        <v>0</v>
      </c>
      <c r="H160" s="539">
        <v>0</v>
      </c>
      <c r="I160" s="539">
        <v>0</v>
      </c>
      <c r="J160" s="539">
        <v>0</v>
      </c>
      <c r="K160" s="539">
        <v>0</v>
      </c>
      <c r="L160" s="539">
        <v>0</v>
      </c>
      <c r="M160" s="539">
        <v>0</v>
      </c>
      <c r="N160" s="539">
        <v>0</v>
      </c>
      <c r="O160" s="539">
        <v>0</v>
      </c>
      <c r="P160" s="538">
        <v>0</v>
      </c>
      <c r="Q160" s="538">
        <v>0</v>
      </c>
      <c r="R160" s="537">
        <f t="shared" si="13"/>
        <v>1</v>
      </c>
      <c r="S160" s="537">
        <f t="shared" si="13"/>
        <v>1</v>
      </c>
      <c r="T160" s="537">
        <f t="shared" si="13"/>
        <v>1</v>
      </c>
      <c r="U160" s="537">
        <f t="shared" si="13"/>
        <v>1</v>
      </c>
      <c r="V160" s="537">
        <f t="shared" si="13"/>
        <v>1</v>
      </c>
      <c r="W160" s="537">
        <f t="shared" si="13"/>
        <v>0.99999999999999989</v>
      </c>
      <c r="X160" s="537">
        <f t="shared" si="13"/>
        <v>1</v>
      </c>
      <c r="Y160" s="537">
        <f t="shared" si="13"/>
        <v>0.99999999999999989</v>
      </c>
      <c r="Z160" s="537">
        <f t="shared" si="13"/>
        <v>1</v>
      </c>
      <c r="AA160" s="537">
        <f t="shared" si="13"/>
        <v>1</v>
      </c>
      <c r="AB160" s="537">
        <f t="shared" si="13"/>
        <v>0.99999999999999989</v>
      </c>
      <c r="AC160" s="537">
        <f t="shared" si="13"/>
        <v>1</v>
      </c>
      <c r="AD160" s="537">
        <f t="shared" si="13"/>
        <v>1</v>
      </c>
      <c r="AE160" s="540">
        <f t="shared" si="13"/>
        <v>1</v>
      </c>
      <c r="AF160" s="540">
        <f t="shared" si="13"/>
        <v>1</v>
      </c>
    </row>
    <row r="161" spans="1:32" x14ac:dyDescent="0.25">
      <c r="A161" s="138">
        <v>200</v>
      </c>
      <c r="B161" s="295">
        <v>50</v>
      </c>
      <c r="C161" s="539">
        <v>0</v>
      </c>
      <c r="D161" s="539">
        <v>0</v>
      </c>
      <c r="E161" s="539">
        <v>0</v>
      </c>
      <c r="F161" s="539">
        <v>0</v>
      </c>
      <c r="G161" s="539">
        <v>0</v>
      </c>
      <c r="H161" s="539">
        <v>0</v>
      </c>
      <c r="I161" s="539">
        <v>0</v>
      </c>
      <c r="J161" s="539">
        <v>0</v>
      </c>
      <c r="K161" s="539">
        <v>0</v>
      </c>
      <c r="L161" s="539">
        <v>0</v>
      </c>
      <c r="M161" s="539">
        <v>0</v>
      </c>
      <c r="N161" s="539">
        <v>0</v>
      </c>
      <c r="O161" s="539">
        <v>0</v>
      </c>
      <c r="P161" s="538">
        <v>0</v>
      </c>
      <c r="Q161" s="538">
        <v>0</v>
      </c>
      <c r="R161" s="537">
        <f t="shared" ref="R161:AF176" si="14">C161+R160</f>
        <v>1</v>
      </c>
      <c r="S161" s="537">
        <f t="shared" si="14"/>
        <v>1</v>
      </c>
      <c r="T161" s="537">
        <f t="shared" si="14"/>
        <v>1</v>
      </c>
      <c r="U161" s="537">
        <f t="shared" si="14"/>
        <v>1</v>
      </c>
      <c r="V161" s="537">
        <f t="shared" si="14"/>
        <v>1</v>
      </c>
      <c r="W161" s="537">
        <f t="shared" si="14"/>
        <v>0.99999999999999989</v>
      </c>
      <c r="X161" s="537">
        <f t="shared" si="14"/>
        <v>1</v>
      </c>
      <c r="Y161" s="537">
        <f t="shared" si="14"/>
        <v>0.99999999999999989</v>
      </c>
      <c r="Z161" s="537">
        <f t="shared" si="14"/>
        <v>1</v>
      </c>
      <c r="AA161" s="537">
        <f t="shared" si="14"/>
        <v>1</v>
      </c>
      <c r="AB161" s="537">
        <f t="shared" si="14"/>
        <v>0.99999999999999989</v>
      </c>
      <c r="AC161" s="537">
        <f t="shared" si="14"/>
        <v>1</v>
      </c>
      <c r="AD161" s="537">
        <f t="shared" si="14"/>
        <v>1</v>
      </c>
      <c r="AE161" s="540">
        <f t="shared" si="14"/>
        <v>1</v>
      </c>
      <c r="AF161" s="540">
        <f t="shared" si="14"/>
        <v>1</v>
      </c>
    </row>
    <row r="162" spans="1:32" x14ac:dyDescent="0.25">
      <c r="A162" s="138">
        <v>200</v>
      </c>
      <c r="B162" s="295">
        <v>51</v>
      </c>
      <c r="C162" s="539">
        <v>0</v>
      </c>
      <c r="D162" s="539">
        <v>0</v>
      </c>
      <c r="E162" s="539">
        <v>0</v>
      </c>
      <c r="F162" s="539">
        <v>0</v>
      </c>
      <c r="G162" s="539">
        <v>0</v>
      </c>
      <c r="H162" s="539">
        <v>0</v>
      </c>
      <c r="I162" s="539">
        <v>0</v>
      </c>
      <c r="J162" s="539">
        <v>0</v>
      </c>
      <c r="K162" s="539">
        <v>0</v>
      </c>
      <c r="L162" s="539">
        <v>0</v>
      </c>
      <c r="M162" s="539">
        <v>0</v>
      </c>
      <c r="N162" s="539">
        <v>0</v>
      </c>
      <c r="O162" s="539">
        <v>0</v>
      </c>
      <c r="P162" s="538">
        <v>0</v>
      </c>
      <c r="Q162" s="538">
        <v>0</v>
      </c>
      <c r="R162" s="537">
        <f t="shared" si="14"/>
        <v>1</v>
      </c>
      <c r="S162" s="537">
        <f t="shared" si="14"/>
        <v>1</v>
      </c>
      <c r="T162" s="537">
        <f t="shared" si="14"/>
        <v>1</v>
      </c>
      <c r="U162" s="537">
        <f t="shared" si="14"/>
        <v>1</v>
      </c>
      <c r="V162" s="537">
        <f t="shared" si="14"/>
        <v>1</v>
      </c>
      <c r="W162" s="537">
        <f t="shared" si="14"/>
        <v>0.99999999999999989</v>
      </c>
      <c r="X162" s="537">
        <f t="shared" si="14"/>
        <v>1</v>
      </c>
      <c r="Y162" s="537">
        <f t="shared" si="14"/>
        <v>0.99999999999999989</v>
      </c>
      <c r="Z162" s="537">
        <f t="shared" si="14"/>
        <v>1</v>
      </c>
      <c r="AA162" s="537">
        <f t="shared" si="14"/>
        <v>1</v>
      </c>
      <c r="AB162" s="537">
        <f t="shared" si="14"/>
        <v>0.99999999999999989</v>
      </c>
      <c r="AC162" s="537">
        <f t="shared" si="14"/>
        <v>1</v>
      </c>
      <c r="AD162" s="537">
        <f t="shared" si="14"/>
        <v>1</v>
      </c>
      <c r="AE162" s="540">
        <f t="shared" si="14"/>
        <v>1</v>
      </c>
      <c r="AF162" s="540">
        <f t="shared" si="14"/>
        <v>1</v>
      </c>
    </row>
    <row r="163" spans="1:32" x14ac:dyDescent="0.25">
      <c r="A163" s="138">
        <v>200</v>
      </c>
      <c r="B163" s="295">
        <v>52</v>
      </c>
      <c r="C163" s="539">
        <v>0</v>
      </c>
      <c r="D163" s="539">
        <v>0</v>
      </c>
      <c r="E163" s="539">
        <v>0</v>
      </c>
      <c r="F163" s="539">
        <v>0</v>
      </c>
      <c r="G163" s="539">
        <v>0</v>
      </c>
      <c r="H163" s="539">
        <v>0</v>
      </c>
      <c r="I163" s="539">
        <v>0</v>
      </c>
      <c r="J163" s="539">
        <v>0</v>
      </c>
      <c r="K163" s="539">
        <v>0</v>
      </c>
      <c r="L163" s="539">
        <v>0</v>
      </c>
      <c r="M163" s="539">
        <v>0</v>
      </c>
      <c r="N163" s="539">
        <v>0</v>
      </c>
      <c r="O163" s="539">
        <v>0</v>
      </c>
      <c r="P163" s="538">
        <v>0</v>
      </c>
      <c r="Q163" s="538">
        <v>0</v>
      </c>
      <c r="R163" s="537">
        <f t="shared" si="14"/>
        <v>1</v>
      </c>
      <c r="S163" s="537">
        <f t="shared" si="14"/>
        <v>1</v>
      </c>
      <c r="T163" s="537">
        <f t="shared" si="14"/>
        <v>1</v>
      </c>
      <c r="U163" s="537">
        <f t="shared" si="14"/>
        <v>1</v>
      </c>
      <c r="V163" s="537">
        <f t="shared" si="14"/>
        <v>1</v>
      </c>
      <c r="W163" s="537">
        <f t="shared" si="14"/>
        <v>0.99999999999999989</v>
      </c>
      <c r="X163" s="537">
        <f t="shared" si="14"/>
        <v>1</v>
      </c>
      <c r="Y163" s="537">
        <f t="shared" si="14"/>
        <v>0.99999999999999989</v>
      </c>
      <c r="Z163" s="537">
        <f t="shared" si="14"/>
        <v>1</v>
      </c>
      <c r="AA163" s="537">
        <f t="shared" si="14"/>
        <v>1</v>
      </c>
      <c r="AB163" s="537">
        <f t="shared" si="14"/>
        <v>0.99999999999999989</v>
      </c>
      <c r="AC163" s="537">
        <f t="shared" si="14"/>
        <v>1</v>
      </c>
      <c r="AD163" s="537">
        <f t="shared" si="14"/>
        <v>1</v>
      </c>
      <c r="AE163" s="540">
        <f t="shared" si="14"/>
        <v>1</v>
      </c>
      <c r="AF163" s="540">
        <f t="shared" si="14"/>
        <v>1</v>
      </c>
    </row>
    <row r="164" spans="1:32" x14ac:dyDescent="0.25">
      <c r="A164" s="138">
        <v>200</v>
      </c>
      <c r="B164" s="295">
        <v>53</v>
      </c>
      <c r="C164" s="539">
        <v>0</v>
      </c>
      <c r="D164" s="539">
        <v>0</v>
      </c>
      <c r="E164" s="539">
        <v>0</v>
      </c>
      <c r="F164" s="539">
        <v>0</v>
      </c>
      <c r="G164" s="539">
        <v>0</v>
      </c>
      <c r="H164" s="539">
        <v>0</v>
      </c>
      <c r="I164" s="539">
        <v>0</v>
      </c>
      <c r="J164" s="539">
        <v>0</v>
      </c>
      <c r="K164" s="539">
        <v>0</v>
      </c>
      <c r="L164" s="539">
        <v>0</v>
      </c>
      <c r="M164" s="539">
        <v>0</v>
      </c>
      <c r="N164" s="539">
        <v>0</v>
      </c>
      <c r="O164" s="539">
        <v>0</v>
      </c>
      <c r="P164" s="538">
        <v>0</v>
      </c>
      <c r="Q164" s="538">
        <v>0</v>
      </c>
      <c r="R164" s="537">
        <f t="shared" si="14"/>
        <v>1</v>
      </c>
      <c r="S164" s="537">
        <f t="shared" si="14"/>
        <v>1</v>
      </c>
      <c r="T164" s="537">
        <f t="shared" si="14"/>
        <v>1</v>
      </c>
      <c r="U164" s="537">
        <f t="shared" si="14"/>
        <v>1</v>
      </c>
      <c r="V164" s="537">
        <f t="shared" si="14"/>
        <v>1</v>
      </c>
      <c r="W164" s="537">
        <f t="shared" si="14"/>
        <v>0.99999999999999989</v>
      </c>
      <c r="X164" s="537">
        <f t="shared" si="14"/>
        <v>1</v>
      </c>
      <c r="Y164" s="537">
        <f t="shared" si="14"/>
        <v>0.99999999999999989</v>
      </c>
      <c r="Z164" s="537">
        <f t="shared" si="14"/>
        <v>1</v>
      </c>
      <c r="AA164" s="537">
        <f t="shared" si="14"/>
        <v>1</v>
      </c>
      <c r="AB164" s="537">
        <f t="shared" si="14"/>
        <v>0.99999999999999989</v>
      </c>
      <c r="AC164" s="537">
        <f t="shared" si="14"/>
        <v>1</v>
      </c>
      <c r="AD164" s="537">
        <f t="shared" si="14"/>
        <v>1</v>
      </c>
      <c r="AE164" s="540">
        <f t="shared" si="14"/>
        <v>1</v>
      </c>
      <c r="AF164" s="540">
        <f t="shared" si="14"/>
        <v>1</v>
      </c>
    </row>
    <row r="165" spans="1:32" x14ac:dyDescent="0.25">
      <c r="A165" s="138">
        <v>200</v>
      </c>
      <c r="B165" s="295">
        <v>54</v>
      </c>
      <c r="C165" s="539">
        <v>0</v>
      </c>
      <c r="D165" s="539">
        <v>0</v>
      </c>
      <c r="E165" s="539">
        <v>0</v>
      </c>
      <c r="F165" s="539">
        <v>0</v>
      </c>
      <c r="G165" s="539">
        <v>0</v>
      </c>
      <c r="H165" s="539">
        <v>0</v>
      </c>
      <c r="I165" s="539">
        <v>0</v>
      </c>
      <c r="J165" s="539">
        <v>0</v>
      </c>
      <c r="K165" s="539">
        <v>0</v>
      </c>
      <c r="L165" s="539">
        <v>0</v>
      </c>
      <c r="M165" s="539">
        <v>0</v>
      </c>
      <c r="N165" s="539">
        <v>0</v>
      </c>
      <c r="O165" s="539">
        <v>0</v>
      </c>
      <c r="P165" s="538">
        <v>0</v>
      </c>
      <c r="Q165" s="538">
        <v>0</v>
      </c>
      <c r="R165" s="537">
        <f t="shared" si="14"/>
        <v>1</v>
      </c>
      <c r="S165" s="537">
        <f t="shared" si="14"/>
        <v>1</v>
      </c>
      <c r="T165" s="537">
        <f t="shared" si="14"/>
        <v>1</v>
      </c>
      <c r="U165" s="537">
        <f t="shared" si="14"/>
        <v>1</v>
      </c>
      <c r="V165" s="537">
        <f t="shared" si="14"/>
        <v>1</v>
      </c>
      <c r="W165" s="537">
        <f t="shared" si="14"/>
        <v>0.99999999999999989</v>
      </c>
      <c r="X165" s="537">
        <f t="shared" si="14"/>
        <v>1</v>
      </c>
      <c r="Y165" s="537">
        <f t="shared" si="14"/>
        <v>0.99999999999999989</v>
      </c>
      <c r="Z165" s="537">
        <f t="shared" si="14"/>
        <v>1</v>
      </c>
      <c r="AA165" s="537">
        <f t="shared" si="14"/>
        <v>1</v>
      </c>
      <c r="AB165" s="537">
        <f t="shared" si="14"/>
        <v>0.99999999999999989</v>
      </c>
      <c r="AC165" s="537">
        <f t="shared" si="14"/>
        <v>1</v>
      </c>
      <c r="AD165" s="537">
        <f t="shared" si="14"/>
        <v>1</v>
      </c>
      <c r="AE165" s="540">
        <f t="shared" si="14"/>
        <v>1</v>
      </c>
      <c r="AF165" s="540">
        <f t="shared" si="14"/>
        <v>1</v>
      </c>
    </row>
    <row r="166" spans="1:32" x14ac:dyDescent="0.25">
      <c r="A166" s="138">
        <v>200</v>
      </c>
      <c r="B166" s="295">
        <v>55</v>
      </c>
      <c r="C166" s="539">
        <v>0</v>
      </c>
      <c r="D166" s="539">
        <v>0</v>
      </c>
      <c r="E166" s="539">
        <v>0</v>
      </c>
      <c r="F166" s="539">
        <v>0</v>
      </c>
      <c r="G166" s="539">
        <v>0</v>
      </c>
      <c r="H166" s="539">
        <v>0</v>
      </c>
      <c r="I166" s="539">
        <v>0</v>
      </c>
      <c r="J166" s="539">
        <v>0</v>
      </c>
      <c r="K166" s="539">
        <v>0</v>
      </c>
      <c r="L166" s="539">
        <v>0</v>
      </c>
      <c r="M166" s="539">
        <v>0</v>
      </c>
      <c r="N166" s="539">
        <v>0</v>
      </c>
      <c r="O166" s="539">
        <v>0</v>
      </c>
      <c r="P166" s="538">
        <v>0</v>
      </c>
      <c r="Q166" s="538">
        <v>0</v>
      </c>
      <c r="R166" s="537">
        <f t="shared" si="14"/>
        <v>1</v>
      </c>
      <c r="S166" s="537">
        <f t="shared" si="14"/>
        <v>1</v>
      </c>
      <c r="T166" s="537">
        <f t="shared" si="14"/>
        <v>1</v>
      </c>
      <c r="U166" s="537">
        <f t="shared" si="14"/>
        <v>1</v>
      </c>
      <c r="V166" s="537">
        <f t="shared" si="14"/>
        <v>1</v>
      </c>
      <c r="W166" s="537">
        <f t="shared" si="14"/>
        <v>0.99999999999999989</v>
      </c>
      <c r="X166" s="537">
        <f t="shared" si="14"/>
        <v>1</v>
      </c>
      <c r="Y166" s="537">
        <f t="shared" si="14"/>
        <v>0.99999999999999989</v>
      </c>
      <c r="Z166" s="537">
        <f t="shared" si="14"/>
        <v>1</v>
      </c>
      <c r="AA166" s="537">
        <f t="shared" si="14"/>
        <v>1</v>
      </c>
      <c r="AB166" s="537">
        <f t="shared" si="14"/>
        <v>0.99999999999999989</v>
      </c>
      <c r="AC166" s="537">
        <f t="shared" si="14"/>
        <v>1</v>
      </c>
      <c r="AD166" s="537">
        <f t="shared" si="14"/>
        <v>1</v>
      </c>
      <c r="AE166" s="540">
        <f t="shared" si="14"/>
        <v>1</v>
      </c>
      <c r="AF166" s="540">
        <f t="shared" si="14"/>
        <v>1</v>
      </c>
    </row>
    <row r="167" spans="1:32" x14ac:dyDescent="0.25">
      <c r="A167" s="138">
        <v>200</v>
      </c>
      <c r="B167" s="295">
        <v>56</v>
      </c>
      <c r="C167" s="539">
        <v>0</v>
      </c>
      <c r="D167" s="539">
        <v>0</v>
      </c>
      <c r="E167" s="539">
        <v>0</v>
      </c>
      <c r="F167" s="539">
        <v>0</v>
      </c>
      <c r="G167" s="539">
        <v>0</v>
      </c>
      <c r="H167" s="539">
        <v>0</v>
      </c>
      <c r="I167" s="539">
        <v>0</v>
      </c>
      <c r="J167" s="539">
        <v>0</v>
      </c>
      <c r="K167" s="539">
        <v>0</v>
      </c>
      <c r="L167" s="539">
        <v>0</v>
      </c>
      <c r="M167" s="539">
        <v>0</v>
      </c>
      <c r="N167" s="539">
        <v>0</v>
      </c>
      <c r="O167" s="539">
        <v>0</v>
      </c>
      <c r="P167" s="538">
        <v>0</v>
      </c>
      <c r="Q167" s="538">
        <v>0</v>
      </c>
      <c r="R167" s="537">
        <f t="shared" si="14"/>
        <v>1</v>
      </c>
      <c r="S167" s="537">
        <f t="shared" si="14"/>
        <v>1</v>
      </c>
      <c r="T167" s="537">
        <f t="shared" si="14"/>
        <v>1</v>
      </c>
      <c r="U167" s="537">
        <f t="shared" si="14"/>
        <v>1</v>
      </c>
      <c r="V167" s="537">
        <f t="shared" si="14"/>
        <v>1</v>
      </c>
      <c r="W167" s="537">
        <f t="shared" si="14"/>
        <v>0.99999999999999989</v>
      </c>
      <c r="X167" s="537">
        <f t="shared" si="14"/>
        <v>1</v>
      </c>
      <c r="Y167" s="537">
        <f t="shared" si="14"/>
        <v>0.99999999999999989</v>
      </c>
      <c r="Z167" s="537">
        <f t="shared" si="14"/>
        <v>1</v>
      </c>
      <c r="AA167" s="537">
        <f t="shared" si="14"/>
        <v>1</v>
      </c>
      <c r="AB167" s="537">
        <f t="shared" si="14"/>
        <v>0.99999999999999989</v>
      </c>
      <c r="AC167" s="537">
        <f t="shared" si="14"/>
        <v>1</v>
      </c>
      <c r="AD167" s="537">
        <f t="shared" si="14"/>
        <v>1</v>
      </c>
      <c r="AE167" s="540">
        <f t="shared" si="14"/>
        <v>1</v>
      </c>
      <c r="AF167" s="540">
        <f t="shared" si="14"/>
        <v>1</v>
      </c>
    </row>
    <row r="168" spans="1:32" x14ac:dyDescent="0.25">
      <c r="A168" s="138">
        <v>200</v>
      </c>
      <c r="B168" s="295">
        <v>57</v>
      </c>
      <c r="C168" s="539">
        <v>0</v>
      </c>
      <c r="D168" s="539">
        <v>0</v>
      </c>
      <c r="E168" s="539">
        <v>0</v>
      </c>
      <c r="F168" s="539">
        <v>0</v>
      </c>
      <c r="G168" s="539">
        <v>0</v>
      </c>
      <c r="H168" s="539">
        <v>0</v>
      </c>
      <c r="I168" s="539">
        <v>0</v>
      </c>
      <c r="J168" s="539">
        <v>0</v>
      </c>
      <c r="K168" s="539">
        <v>0</v>
      </c>
      <c r="L168" s="539">
        <v>0</v>
      </c>
      <c r="M168" s="539">
        <v>0</v>
      </c>
      <c r="N168" s="539">
        <v>0</v>
      </c>
      <c r="O168" s="539">
        <v>0</v>
      </c>
      <c r="P168" s="538">
        <v>0</v>
      </c>
      <c r="Q168" s="538">
        <v>0</v>
      </c>
      <c r="R168" s="537">
        <f t="shared" si="14"/>
        <v>1</v>
      </c>
      <c r="S168" s="537">
        <f t="shared" si="14"/>
        <v>1</v>
      </c>
      <c r="T168" s="537">
        <f t="shared" si="14"/>
        <v>1</v>
      </c>
      <c r="U168" s="537">
        <f t="shared" si="14"/>
        <v>1</v>
      </c>
      <c r="V168" s="537">
        <f t="shared" si="14"/>
        <v>1</v>
      </c>
      <c r="W168" s="537">
        <f t="shared" si="14"/>
        <v>0.99999999999999989</v>
      </c>
      <c r="X168" s="537">
        <f t="shared" si="14"/>
        <v>1</v>
      </c>
      <c r="Y168" s="537">
        <f t="shared" si="14"/>
        <v>0.99999999999999989</v>
      </c>
      <c r="Z168" s="537">
        <f t="shared" si="14"/>
        <v>1</v>
      </c>
      <c r="AA168" s="537">
        <f t="shared" si="14"/>
        <v>1</v>
      </c>
      <c r="AB168" s="537">
        <f t="shared" si="14"/>
        <v>0.99999999999999989</v>
      </c>
      <c r="AC168" s="537">
        <f t="shared" si="14"/>
        <v>1</v>
      </c>
      <c r="AD168" s="537">
        <f t="shared" si="14"/>
        <v>1</v>
      </c>
      <c r="AE168" s="540">
        <f t="shared" si="14"/>
        <v>1</v>
      </c>
      <c r="AF168" s="540">
        <f t="shared" si="14"/>
        <v>1</v>
      </c>
    </row>
    <row r="169" spans="1:32" x14ac:dyDescent="0.25">
      <c r="A169" s="138">
        <v>200</v>
      </c>
      <c r="B169" s="295">
        <v>58</v>
      </c>
      <c r="C169" s="539">
        <v>0</v>
      </c>
      <c r="D169" s="539">
        <v>0</v>
      </c>
      <c r="E169" s="539">
        <v>0</v>
      </c>
      <c r="F169" s="539">
        <v>0</v>
      </c>
      <c r="G169" s="539">
        <v>0</v>
      </c>
      <c r="H169" s="539">
        <v>0</v>
      </c>
      <c r="I169" s="539">
        <v>0</v>
      </c>
      <c r="J169" s="539">
        <v>0</v>
      </c>
      <c r="K169" s="539">
        <v>0</v>
      </c>
      <c r="L169" s="539">
        <v>0</v>
      </c>
      <c r="M169" s="539">
        <v>0</v>
      </c>
      <c r="N169" s="539">
        <v>0</v>
      </c>
      <c r="O169" s="539">
        <v>0</v>
      </c>
      <c r="P169" s="538">
        <v>0</v>
      </c>
      <c r="Q169" s="538">
        <v>0</v>
      </c>
      <c r="R169" s="537">
        <f t="shared" si="14"/>
        <v>1</v>
      </c>
      <c r="S169" s="537">
        <f t="shared" si="14"/>
        <v>1</v>
      </c>
      <c r="T169" s="537">
        <f t="shared" si="14"/>
        <v>1</v>
      </c>
      <c r="U169" s="537">
        <f t="shared" si="14"/>
        <v>1</v>
      </c>
      <c r="V169" s="537">
        <f t="shared" si="14"/>
        <v>1</v>
      </c>
      <c r="W169" s="537">
        <f t="shared" si="14"/>
        <v>0.99999999999999989</v>
      </c>
      <c r="X169" s="537">
        <f t="shared" si="14"/>
        <v>1</v>
      </c>
      <c r="Y169" s="537">
        <f t="shared" si="14"/>
        <v>0.99999999999999989</v>
      </c>
      <c r="Z169" s="537">
        <f t="shared" si="14"/>
        <v>1</v>
      </c>
      <c r="AA169" s="537">
        <f t="shared" si="14"/>
        <v>1</v>
      </c>
      <c r="AB169" s="537">
        <f t="shared" si="14"/>
        <v>0.99999999999999989</v>
      </c>
      <c r="AC169" s="537">
        <f t="shared" si="14"/>
        <v>1</v>
      </c>
      <c r="AD169" s="537">
        <f t="shared" si="14"/>
        <v>1</v>
      </c>
      <c r="AE169" s="540">
        <f t="shared" si="14"/>
        <v>1</v>
      </c>
      <c r="AF169" s="540">
        <f t="shared" si="14"/>
        <v>1</v>
      </c>
    </row>
    <row r="170" spans="1:32" x14ac:dyDescent="0.25">
      <c r="A170" s="138">
        <v>200</v>
      </c>
      <c r="B170" s="295">
        <v>59</v>
      </c>
      <c r="C170" s="539">
        <v>0</v>
      </c>
      <c r="D170" s="539">
        <v>0</v>
      </c>
      <c r="E170" s="539">
        <v>0</v>
      </c>
      <c r="F170" s="539">
        <v>0</v>
      </c>
      <c r="G170" s="539">
        <v>0</v>
      </c>
      <c r="H170" s="539">
        <v>0</v>
      </c>
      <c r="I170" s="539">
        <v>0</v>
      </c>
      <c r="J170" s="539">
        <v>0</v>
      </c>
      <c r="K170" s="539">
        <v>0</v>
      </c>
      <c r="L170" s="539">
        <v>0</v>
      </c>
      <c r="M170" s="539">
        <v>0</v>
      </c>
      <c r="N170" s="539">
        <v>0</v>
      </c>
      <c r="O170" s="539">
        <v>0</v>
      </c>
      <c r="P170" s="538">
        <v>0</v>
      </c>
      <c r="Q170" s="538">
        <v>0</v>
      </c>
      <c r="R170" s="537">
        <f t="shared" si="14"/>
        <v>1</v>
      </c>
      <c r="S170" s="537">
        <f t="shared" si="14"/>
        <v>1</v>
      </c>
      <c r="T170" s="537">
        <f t="shared" si="14"/>
        <v>1</v>
      </c>
      <c r="U170" s="537">
        <f t="shared" si="14"/>
        <v>1</v>
      </c>
      <c r="V170" s="537">
        <f t="shared" si="14"/>
        <v>1</v>
      </c>
      <c r="W170" s="537">
        <f t="shared" si="14"/>
        <v>0.99999999999999989</v>
      </c>
      <c r="X170" s="537">
        <f t="shared" si="14"/>
        <v>1</v>
      </c>
      <c r="Y170" s="537">
        <f t="shared" si="14"/>
        <v>0.99999999999999989</v>
      </c>
      <c r="Z170" s="537">
        <f t="shared" si="14"/>
        <v>1</v>
      </c>
      <c r="AA170" s="537">
        <f t="shared" si="14"/>
        <v>1</v>
      </c>
      <c r="AB170" s="537">
        <f t="shared" si="14"/>
        <v>0.99999999999999989</v>
      </c>
      <c r="AC170" s="537">
        <f t="shared" si="14"/>
        <v>1</v>
      </c>
      <c r="AD170" s="537">
        <f t="shared" si="14"/>
        <v>1</v>
      </c>
      <c r="AE170" s="540">
        <f t="shared" si="14"/>
        <v>1</v>
      </c>
      <c r="AF170" s="540">
        <f t="shared" si="14"/>
        <v>1</v>
      </c>
    </row>
    <row r="171" spans="1:32" x14ac:dyDescent="0.25">
      <c r="A171" s="138">
        <v>200</v>
      </c>
      <c r="B171" s="295">
        <v>60</v>
      </c>
      <c r="C171" s="539">
        <v>0</v>
      </c>
      <c r="D171" s="539">
        <v>0</v>
      </c>
      <c r="E171" s="539">
        <v>0</v>
      </c>
      <c r="F171" s="539">
        <v>0</v>
      </c>
      <c r="G171" s="539">
        <v>0</v>
      </c>
      <c r="H171" s="539">
        <v>0</v>
      </c>
      <c r="I171" s="539">
        <v>0</v>
      </c>
      <c r="J171" s="539">
        <v>0</v>
      </c>
      <c r="K171" s="539">
        <v>0</v>
      </c>
      <c r="L171" s="539">
        <v>0</v>
      </c>
      <c r="M171" s="539">
        <v>0</v>
      </c>
      <c r="N171" s="539">
        <v>0</v>
      </c>
      <c r="O171" s="539">
        <v>0</v>
      </c>
      <c r="P171" s="538">
        <v>0</v>
      </c>
      <c r="Q171" s="538">
        <v>0</v>
      </c>
      <c r="R171" s="537">
        <f t="shared" si="14"/>
        <v>1</v>
      </c>
      <c r="S171" s="537">
        <f t="shared" si="14"/>
        <v>1</v>
      </c>
      <c r="T171" s="537">
        <f t="shared" si="14"/>
        <v>1</v>
      </c>
      <c r="U171" s="537">
        <f t="shared" si="14"/>
        <v>1</v>
      </c>
      <c r="V171" s="537">
        <f t="shared" si="14"/>
        <v>1</v>
      </c>
      <c r="W171" s="537">
        <f t="shared" si="14"/>
        <v>0.99999999999999989</v>
      </c>
      <c r="X171" s="537">
        <f t="shared" si="14"/>
        <v>1</v>
      </c>
      <c r="Y171" s="537">
        <f t="shared" si="14"/>
        <v>0.99999999999999989</v>
      </c>
      <c r="Z171" s="537">
        <f t="shared" si="14"/>
        <v>1</v>
      </c>
      <c r="AA171" s="537">
        <f t="shared" si="14"/>
        <v>1</v>
      </c>
      <c r="AB171" s="537">
        <f t="shared" si="14"/>
        <v>0.99999999999999989</v>
      </c>
      <c r="AC171" s="537">
        <f t="shared" si="14"/>
        <v>1</v>
      </c>
      <c r="AD171" s="537">
        <f t="shared" si="14"/>
        <v>1</v>
      </c>
      <c r="AE171" s="540">
        <f t="shared" si="14"/>
        <v>1</v>
      </c>
      <c r="AF171" s="540">
        <f t="shared" si="14"/>
        <v>1</v>
      </c>
    </row>
    <row r="172" spans="1:32" x14ac:dyDescent="0.25">
      <c r="A172" s="138">
        <v>200</v>
      </c>
      <c r="B172" s="295">
        <v>61</v>
      </c>
      <c r="C172" s="539">
        <v>0</v>
      </c>
      <c r="D172" s="539">
        <v>0</v>
      </c>
      <c r="E172" s="539">
        <v>0</v>
      </c>
      <c r="F172" s="539">
        <v>0</v>
      </c>
      <c r="G172" s="539">
        <v>0</v>
      </c>
      <c r="H172" s="539">
        <v>0</v>
      </c>
      <c r="I172" s="539">
        <v>0</v>
      </c>
      <c r="J172" s="539">
        <v>0</v>
      </c>
      <c r="K172" s="539">
        <v>0</v>
      </c>
      <c r="L172" s="539">
        <v>0</v>
      </c>
      <c r="M172" s="539">
        <v>0</v>
      </c>
      <c r="N172" s="539">
        <v>0</v>
      </c>
      <c r="O172" s="539">
        <v>0</v>
      </c>
      <c r="P172" s="538">
        <v>0</v>
      </c>
      <c r="Q172" s="538">
        <v>0</v>
      </c>
      <c r="R172" s="537">
        <f t="shared" si="14"/>
        <v>1</v>
      </c>
      <c r="S172" s="537">
        <f t="shared" si="14"/>
        <v>1</v>
      </c>
      <c r="T172" s="537">
        <f t="shared" si="14"/>
        <v>1</v>
      </c>
      <c r="U172" s="537">
        <f t="shared" si="14"/>
        <v>1</v>
      </c>
      <c r="V172" s="537">
        <f t="shared" si="14"/>
        <v>1</v>
      </c>
      <c r="W172" s="537">
        <f t="shared" si="14"/>
        <v>0.99999999999999989</v>
      </c>
      <c r="X172" s="537">
        <f t="shared" si="14"/>
        <v>1</v>
      </c>
      <c r="Y172" s="537">
        <f t="shared" si="14"/>
        <v>0.99999999999999989</v>
      </c>
      <c r="Z172" s="537">
        <f t="shared" si="14"/>
        <v>1</v>
      </c>
      <c r="AA172" s="537">
        <f t="shared" si="14"/>
        <v>1</v>
      </c>
      <c r="AB172" s="537">
        <f t="shared" si="14"/>
        <v>0.99999999999999989</v>
      </c>
      <c r="AC172" s="537">
        <f t="shared" si="14"/>
        <v>1</v>
      </c>
      <c r="AD172" s="537">
        <f t="shared" si="14"/>
        <v>1</v>
      </c>
      <c r="AE172" s="540">
        <f t="shared" si="14"/>
        <v>1</v>
      </c>
      <c r="AF172" s="540">
        <f t="shared" si="14"/>
        <v>1</v>
      </c>
    </row>
    <row r="173" spans="1:32" x14ac:dyDescent="0.25">
      <c r="A173" s="138">
        <v>200</v>
      </c>
      <c r="B173" s="295">
        <v>62</v>
      </c>
      <c r="C173" s="539">
        <v>0</v>
      </c>
      <c r="D173" s="539">
        <v>0</v>
      </c>
      <c r="E173" s="539">
        <v>0</v>
      </c>
      <c r="F173" s="539">
        <v>0</v>
      </c>
      <c r="G173" s="539">
        <v>0</v>
      </c>
      <c r="H173" s="539">
        <v>0</v>
      </c>
      <c r="I173" s="539">
        <v>0</v>
      </c>
      <c r="J173" s="539">
        <v>0</v>
      </c>
      <c r="K173" s="539">
        <v>0</v>
      </c>
      <c r="L173" s="539">
        <v>0</v>
      </c>
      <c r="M173" s="539">
        <v>0</v>
      </c>
      <c r="N173" s="539">
        <v>0</v>
      </c>
      <c r="O173" s="539">
        <v>0</v>
      </c>
      <c r="P173" s="538">
        <v>0</v>
      </c>
      <c r="Q173" s="538">
        <v>0</v>
      </c>
      <c r="R173" s="537">
        <f t="shared" si="14"/>
        <v>1</v>
      </c>
      <c r="S173" s="537">
        <f t="shared" si="14"/>
        <v>1</v>
      </c>
      <c r="T173" s="537">
        <f t="shared" si="14"/>
        <v>1</v>
      </c>
      <c r="U173" s="537">
        <f t="shared" si="14"/>
        <v>1</v>
      </c>
      <c r="V173" s="537">
        <f t="shared" si="14"/>
        <v>1</v>
      </c>
      <c r="W173" s="537">
        <f t="shared" si="14"/>
        <v>0.99999999999999989</v>
      </c>
      <c r="X173" s="537">
        <f t="shared" si="14"/>
        <v>1</v>
      </c>
      <c r="Y173" s="537">
        <f t="shared" si="14"/>
        <v>0.99999999999999989</v>
      </c>
      <c r="Z173" s="537">
        <f t="shared" si="14"/>
        <v>1</v>
      </c>
      <c r="AA173" s="537">
        <f t="shared" si="14"/>
        <v>1</v>
      </c>
      <c r="AB173" s="537">
        <f t="shared" si="14"/>
        <v>0.99999999999999989</v>
      </c>
      <c r="AC173" s="537">
        <f t="shared" si="14"/>
        <v>1</v>
      </c>
      <c r="AD173" s="537">
        <f t="shared" si="14"/>
        <v>1</v>
      </c>
      <c r="AE173" s="540">
        <f t="shared" si="14"/>
        <v>1</v>
      </c>
      <c r="AF173" s="540">
        <f t="shared" si="14"/>
        <v>1</v>
      </c>
    </row>
    <row r="174" spans="1:32" x14ac:dyDescent="0.25">
      <c r="A174" s="138">
        <v>200</v>
      </c>
      <c r="B174" s="295">
        <v>63</v>
      </c>
      <c r="C174" s="539">
        <v>0</v>
      </c>
      <c r="D174" s="539">
        <v>0</v>
      </c>
      <c r="E174" s="539">
        <v>0</v>
      </c>
      <c r="F174" s="539">
        <v>0</v>
      </c>
      <c r="G174" s="539">
        <v>0</v>
      </c>
      <c r="H174" s="539">
        <v>0</v>
      </c>
      <c r="I174" s="539">
        <v>0</v>
      </c>
      <c r="J174" s="539">
        <v>0</v>
      </c>
      <c r="K174" s="539">
        <v>0</v>
      </c>
      <c r="L174" s="539">
        <v>0</v>
      </c>
      <c r="M174" s="539">
        <v>0</v>
      </c>
      <c r="N174" s="539">
        <v>0</v>
      </c>
      <c r="O174" s="539">
        <v>0</v>
      </c>
      <c r="P174" s="538">
        <v>0</v>
      </c>
      <c r="Q174" s="538">
        <v>0</v>
      </c>
      <c r="R174" s="537">
        <f t="shared" si="14"/>
        <v>1</v>
      </c>
      <c r="S174" s="537">
        <f t="shared" si="14"/>
        <v>1</v>
      </c>
      <c r="T174" s="537">
        <f t="shared" si="14"/>
        <v>1</v>
      </c>
      <c r="U174" s="537">
        <f t="shared" si="14"/>
        <v>1</v>
      </c>
      <c r="V174" s="537">
        <f t="shared" si="14"/>
        <v>1</v>
      </c>
      <c r="W174" s="537">
        <f t="shared" si="14"/>
        <v>0.99999999999999989</v>
      </c>
      <c r="X174" s="537">
        <f t="shared" si="14"/>
        <v>1</v>
      </c>
      <c r="Y174" s="537">
        <f t="shared" si="14"/>
        <v>0.99999999999999989</v>
      </c>
      <c r="Z174" s="537">
        <f t="shared" si="14"/>
        <v>1</v>
      </c>
      <c r="AA174" s="537">
        <f t="shared" si="14"/>
        <v>1</v>
      </c>
      <c r="AB174" s="537">
        <f t="shared" si="14"/>
        <v>0.99999999999999989</v>
      </c>
      <c r="AC174" s="537">
        <f t="shared" si="14"/>
        <v>1</v>
      </c>
      <c r="AD174" s="537">
        <f t="shared" si="14"/>
        <v>1</v>
      </c>
      <c r="AE174" s="540">
        <f t="shared" si="14"/>
        <v>1</v>
      </c>
      <c r="AF174" s="540">
        <f t="shared" si="14"/>
        <v>1</v>
      </c>
    </row>
    <row r="175" spans="1:32" x14ac:dyDescent="0.25">
      <c r="A175" s="138">
        <v>200</v>
      </c>
      <c r="B175" s="295">
        <v>64</v>
      </c>
      <c r="C175" s="539">
        <v>0</v>
      </c>
      <c r="D175" s="539">
        <v>0</v>
      </c>
      <c r="E175" s="539">
        <v>0</v>
      </c>
      <c r="F175" s="539">
        <v>0</v>
      </c>
      <c r="G175" s="539">
        <v>0</v>
      </c>
      <c r="H175" s="539">
        <v>0</v>
      </c>
      <c r="I175" s="539">
        <v>0</v>
      </c>
      <c r="J175" s="539">
        <v>0</v>
      </c>
      <c r="K175" s="539">
        <v>0</v>
      </c>
      <c r="L175" s="539">
        <v>0</v>
      </c>
      <c r="M175" s="539">
        <v>0</v>
      </c>
      <c r="N175" s="539">
        <v>0</v>
      </c>
      <c r="O175" s="539">
        <v>0</v>
      </c>
      <c r="P175" s="538">
        <v>0</v>
      </c>
      <c r="Q175" s="538">
        <v>0</v>
      </c>
      <c r="R175" s="537">
        <f t="shared" si="14"/>
        <v>1</v>
      </c>
      <c r="S175" s="537">
        <f t="shared" si="14"/>
        <v>1</v>
      </c>
      <c r="T175" s="537">
        <f t="shared" si="14"/>
        <v>1</v>
      </c>
      <c r="U175" s="537">
        <f t="shared" si="14"/>
        <v>1</v>
      </c>
      <c r="V175" s="537">
        <f t="shared" si="14"/>
        <v>1</v>
      </c>
      <c r="W175" s="537">
        <f t="shared" si="14"/>
        <v>0.99999999999999989</v>
      </c>
      <c r="X175" s="537">
        <f t="shared" si="14"/>
        <v>1</v>
      </c>
      <c r="Y175" s="537">
        <f t="shared" si="14"/>
        <v>0.99999999999999989</v>
      </c>
      <c r="Z175" s="537">
        <f t="shared" si="14"/>
        <v>1</v>
      </c>
      <c r="AA175" s="537">
        <f t="shared" si="14"/>
        <v>1</v>
      </c>
      <c r="AB175" s="537">
        <f t="shared" si="14"/>
        <v>0.99999999999999989</v>
      </c>
      <c r="AC175" s="537">
        <f t="shared" si="14"/>
        <v>1</v>
      </c>
      <c r="AD175" s="537">
        <f t="shared" si="14"/>
        <v>1</v>
      </c>
      <c r="AE175" s="540">
        <f t="shared" si="14"/>
        <v>1</v>
      </c>
      <c r="AF175" s="540">
        <f t="shared" si="14"/>
        <v>1</v>
      </c>
    </row>
    <row r="176" spans="1:32" x14ac:dyDescent="0.25">
      <c r="A176" s="138">
        <v>200</v>
      </c>
      <c r="B176" s="295">
        <v>65</v>
      </c>
      <c r="C176" s="539">
        <v>0</v>
      </c>
      <c r="D176" s="539">
        <v>0</v>
      </c>
      <c r="E176" s="539">
        <v>0</v>
      </c>
      <c r="F176" s="539">
        <v>0</v>
      </c>
      <c r="G176" s="539">
        <v>0</v>
      </c>
      <c r="H176" s="539">
        <v>0</v>
      </c>
      <c r="I176" s="539">
        <v>0</v>
      </c>
      <c r="J176" s="539">
        <v>0</v>
      </c>
      <c r="K176" s="539">
        <v>0</v>
      </c>
      <c r="L176" s="539">
        <v>0</v>
      </c>
      <c r="M176" s="539">
        <v>0</v>
      </c>
      <c r="N176" s="539">
        <v>0</v>
      </c>
      <c r="O176" s="539">
        <v>0</v>
      </c>
      <c r="P176" s="538">
        <v>0</v>
      </c>
      <c r="Q176" s="538">
        <v>0</v>
      </c>
      <c r="R176" s="537">
        <f t="shared" si="14"/>
        <v>1</v>
      </c>
      <c r="S176" s="537">
        <f t="shared" si="14"/>
        <v>1</v>
      </c>
      <c r="T176" s="537">
        <f t="shared" si="14"/>
        <v>1</v>
      </c>
      <c r="U176" s="537">
        <f t="shared" si="14"/>
        <v>1</v>
      </c>
      <c r="V176" s="537">
        <f t="shared" si="14"/>
        <v>1</v>
      </c>
      <c r="W176" s="537">
        <f t="shared" si="14"/>
        <v>0.99999999999999989</v>
      </c>
      <c r="X176" s="537">
        <f t="shared" si="14"/>
        <v>1</v>
      </c>
      <c r="Y176" s="537">
        <f t="shared" si="14"/>
        <v>0.99999999999999989</v>
      </c>
      <c r="Z176" s="537">
        <f t="shared" si="14"/>
        <v>1</v>
      </c>
      <c r="AA176" s="537">
        <f t="shared" si="14"/>
        <v>1</v>
      </c>
      <c r="AB176" s="537">
        <f t="shared" si="14"/>
        <v>0.99999999999999989</v>
      </c>
      <c r="AC176" s="537">
        <f t="shared" si="14"/>
        <v>1</v>
      </c>
      <c r="AD176" s="537">
        <f t="shared" si="14"/>
        <v>1</v>
      </c>
      <c r="AE176" s="540">
        <f t="shared" si="14"/>
        <v>1</v>
      </c>
      <c r="AF176" s="540">
        <f t="shared" si="14"/>
        <v>1</v>
      </c>
    </row>
    <row r="177" spans="1:32" x14ac:dyDescent="0.25">
      <c r="A177" s="138">
        <v>200</v>
      </c>
      <c r="B177" s="295">
        <v>66</v>
      </c>
      <c r="C177" s="539">
        <v>0</v>
      </c>
      <c r="D177" s="539">
        <v>0</v>
      </c>
      <c r="E177" s="539">
        <v>0</v>
      </c>
      <c r="F177" s="539">
        <v>0</v>
      </c>
      <c r="G177" s="539">
        <v>0</v>
      </c>
      <c r="H177" s="539">
        <v>0</v>
      </c>
      <c r="I177" s="539">
        <v>0</v>
      </c>
      <c r="J177" s="539">
        <v>0</v>
      </c>
      <c r="K177" s="539">
        <v>0</v>
      </c>
      <c r="L177" s="539">
        <v>0</v>
      </c>
      <c r="M177" s="539">
        <v>0</v>
      </c>
      <c r="N177" s="539">
        <v>0</v>
      </c>
      <c r="O177" s="539">
        <v>0</v>
      </c>
      <c r="P177" s="538">
        <v>0</v>
      </c>
      <c r="Q177" s="538">
        <v>0</v>
      </c>
      <c r="R177" s="537">
        <f t="shared" ref="R177:AF192" si="15">C177+R176</f>
        <v>1</v>
      </c>
      <c r="S177" s="537">
        <f t="shared" si="15"/>
        <v>1</v>
      </c>
      <c r="T177" s="537">
        <f t="shared" si="15"/>
        <v>1</v>
      </c>
      <c r="U177" s="537">
        <f t="shared" si="15"/>
        <v>1</v>
      </c>
      <c r="V177" s="537">
        <f t="shared" si="15"/>
        <v>1</v>
      </c>
      <c r="W177" s="537">
        <f t="shared" si="15"/>
        <v>0.99999999999999989</v>
      </c>
      <c r="X177" s="537">
        <f t="shared" si="15"/>
        <v>1</v>
      </c>
      <c r="Y177" s="537">
        <f t="shared" si="15"/>
        <v>0.99999999999999989</v>
      </c>
      <c r="Z177" s="537">
        <f t="shared" si="15"/>
        <v>1</v>
      </c>
      <c r="AA177" s="537">
        <f t="shared" si="15"/>
        <v>1</v>
      </c>
      <c r="AB177" s="537">
        <f t="shared" si="15"/>
        <v>0.99999999999999989</v>
      </c>
      <c r="AC177" s="537">
        <f t="shared" si="15"/>
        <v>1</v>
      </c>
      <c r="AD177" s="537">
        <f t="shared" si="15"/>
        <v>1</v>
      </c>
      <c r="AE177" s="540">
        <f t="shared" si="15"/>
        <v>1</v>
      </c>
      <c r="AF177" s="540">
        <f t="shared" si="15"/>
        <v>1</v>
      </c>
    </row>
    <row r="178" spans="1:32" x14ac:dyDescent="0.25">
      <c r="A178" s="138">
        <v>200</v>
      </c>
      <c r="B178" s="295">
        <v>67</v>
      </c>
      <c r="C178" s="539">
        <v>0</v>
      </c>
      <c r="D178" s="539">
        <v>0</v>
      </c>
      <c r="E178" s="539">
        <v>0</v>
      </c>
      <c r="F178" s="539">
        <v>0</v>
      </c>
      <c r="G178" s="539">
        <v>0</v>
      </c>
      <c r="H178" s="539">
        <v>0</v>
      </c>
      <c r="I178" s="539">
        <v>0</v>
      </c>
      <c r="J178" s="539">
        <v>0</v>
      </c>
      <c r="K178" s="539">
        <v>0</v>
      </c>
      <c r="L178" s="539">
        <v>0</v>
      </c>
      <c r="M178" s="539">
        <v>0</v>
      </c>
      <c r="N178" s="539">
        <v>0</v>
      </c>
      <c r="O178" s="539">
        <v>0</v>
      </c>
      <c r="P178" s="538">
        <v>0</v>
      </c>
      <c r="Q178" s="538">
        <v>0</v>
      </c>
      <c r="R178" s="537">
        <f t="shared" si="15"/>
        <v>1</v>
      </c>
      <c r="S178" s="537">
        <f t="shared" si="15"/>
        <v>1</v>
      </c>
      <c r="T178" s="537">
        <f t="shared" si="15"/>
        <v>1</v>
      </c>
      <c r="U178" s="537">
        <f t="shared" si="15"/>
        <v>1</v>
      </c>
      <c r="V178" s="537">
        <f t="shared" si="15"/>
        <v>1</v>
      </c>
      <c r="W178" s="537">
        <f t="shared" si="15"/>
        <v>0.99999999999999989</v>
      </c>
      <c r="X178" s="537">
        <f t="shared" si="15"/>
        <v>1</v>
      </c>
      <c r="Y178" s="537">
        <f t="shared" si="15"/>
        <v>0.99999999999999989</v>
      </c>
      <c r="Z178" s="537">
        <f t="shared" si="15"/>
        <v>1</v>
      </c>
      <c r="AA178" s="537">
        <f t="shared" si="15"/>
        <v>1</v>
      </c>
      <c r="AB178" s="537">
        <f t="shared" si="15"/>
        <v>0.99999999999999989</v>
      </c>
      <c r="AC178" s="537">
        <f t="shared" si="15"/>
        <v>1</v>
      </c>
      <c r="AD178" s="537">
        <f t="shared" si="15"/>
        <v>1</v>
      </c>
      <c r="AE178" s="540">
        <f t="shared" si="15"/>
        <v>1</v>
      </c>
      <c r="AF178" s="540">
        <f t="shared" si="15"/>
        <v>1</v>
      </c>
    </row>
    <row r="179" spans="1:32" x14ac:dyDescent="0.25">
      <c r="A179" s="138">
        <v>200</v>
      </c>
      <c r="B179" s="295">
        <v>68</v>
      </c>
      <c r="C179" s="539">
        <v>0</v>
      </c>
      <c r="D179" s="539">
        <v>0</v>
      </c>
      <c r="E179" s="539">
        <v>0</v>
      </c>
      <c r="F179" s="539">
        <v>0</v>
      </c>
      <c r="G179" s="539">
        <v>0</v>
      </c>
      <c r="H179" s="539">
        <v>0</v>
      </c>
      <c r="I179" s="539">
        <v>0</v>
      </c>
      <c r="J179" s="539">
        <v>0</v>
      </c>
      <c r="K179" s="539">
        <v>0</v>
      </c>
      <c r="L179" s="539">
        <v>0</v>
      </c>
      <c r="M179" s="539">
        <v>0</v>
      </c>
      <c r="N179" s="539">
        <v>0</v>
      </c>
      <c r="O179" s="539">
        <v>0</v>
      </c>
      <c r="P179" s="538">
        <v>0</v>
      </c>
      <c r="Q179" s="538">
        <v>0</v>
      </c>
      <c r="R179" s="537">
        <f t="shared" si="15"/>
        <v>1</v>
      </c>
      <c r="S179" s="537">
        <f t="shared" si="15"/>
        <v>1</v>
      </c>
      <c r="T179" s="537">
        <f t="shared" si="15"/>
        <v>1</v>
      </c>
      <c r="U179" s="537">
        <f t="shared" si="15"/>
        <v>1</v>
      </c>
      <c r="V179" s="537">
        <f t="shared" si="15"/>
        <v>1</v>
      </c>
      <c r="W179" s="537">
        <f t="shared" si="15"/>
        <v>0.99999999999999989</v>
      </c>
      <c r="X179" s="537">
        <f t="shared" si="15"/>
        <v>1</v>
      </c>
      <c r="Y179" s="537">
        <f t="shared" si="15"/>
        <v>0.99999999999999989</v>
      </c>
      <c r="Z179" s="537">
        <f t="shared" si="15"/>
        <v>1</v>
      </c>
      <c r="AA179" s="537">
        <f t="shared" si="15"/>
        <v>1</v>
      </c>
      <c r="AB179" s="537">
        <f t="shared" si="15"/>
        <v>0.99999999999999989</v>
      </c>
      <c r="AC179" s="537">
        <f t="shared" si="15"/>
        <v>1</v>
      </c>
      <c r="AD179" s="537">
        <f t="shared" si="15"/>
        <v>1</v>
      </c>
      <c r="AE179" s="540">
        <f t="shared" si="15"/>
        <v>1</v>
      </c>
      <c r="AF179" s="540">
        <f t="shared" si="15"/>
        <v>1</v>
      </c>
    </row>
    <row r="180" spans="1:32" x14ac:dyDescent="0.25">
      <c r="A180" s="138">
        <v>200</v>
      </c>
      <c r="B180" s="295">
        <v>69</v>
      </c>
      <c r="C180" s="539">
        <v>0</v>
      </c>
      <c r="D180" s="539">
        <v>0</v>
      </c>
      <c r="E180" s="539">
        <v>0</v>
      </c>
      <c r="F180" s="539">
        <v>0</v>
      </c>
      <c r="G180" s="539">
        <v>0</v>
      </c>
      <c r="H180" s="539">
        <v>0</v>
      </c>
      <c r="I180" s="539">
        <v>0</v>
      </c>
      <c r="J180" s="539">
        <v>0</v>
      </c>
      <c r="K180" s="539">
        <v>0</v>
      </c>
      <c r="L180" s="539">
        <v>0</v>
      </c>
      <c r="M180" s="539">
        <v>0</v>
      </c>
      <c r="N180" s="539">
        <v>0</v>
      </c>
      <c r="O180" s="539">
        <v>0</v>
      </c>
      <c r="P180" s="538">
        <v>0</v>
      </c>
      <c r="Q180" s="538">
        <v>0</v>
      </c>
      <c r="R180" s="537">
        <f t="shared" si="15"/>
        <v>1</v>
      </c>
      <c r="S180" s="537">
        <f t="shared" si="15"/>
        <v>1</v>
      </c>
      <c r="T180" s="537">
        <f t="shared" si="15"/>
        <v>1</v>
      </c>
      <c r="U180" s="537">
        <f t="shared" si="15"/>
        <v>1</v>
      </c>
      <c r="V180" s="537">
        <f t="shared" si="15"/>
        <v>1</v>
      </c>
      <c r="W180" s="537">
        <f t="shared" si="15"/>
        <v>0.99999999999999989</v>
      </c>
      <c r="X180" s="537">
        <f t="shared" si="15"/>
        <v>1</v>
      </c>
      <c r="Y180" s="537">
        <f t="shared" si="15"/>
        <v>0.99999999999999989</v>
      </c>
      <c r="Z180" s="537">
        <f t="shared" si="15"/>
        <v>1</v>
      </c>
      <c r="AA180" s="537">
        <f t="shared" si="15"/>
        <v>1</v>
      </c>
      <c r="AB180" s="537">
        <f t="shared" si="15"/>
        <v>0.99999999999999989</v>
      </c>
      <c r="AC180" s="537">
        <f t="shared" si="15"/>
        <v>1</v>
      </c>
      <c r="AD180" s="537">
        <f t="shared" si="15"/>
        <v>1</v>
      </c>
      <c r="AE180" s="540">
        <f t="shared" si="15"/>
        <v>1</v>
      </c>
      <c r="AF180" s="540">
        <f t="shared" si="15"/>
        <v>1</v>
      </c>
    </row>
    <row r="181" spans="1:32" x14ac:dyDescent="0.25">
      <c r="A181" s="138">
        <v>200</v>
      </c>
      <c r="B181" s="295">
        <v>70</v>
      </c>
      <c r="C181" s="539">
        <v>0</v>
      </c>
      <c r="D181" s="539">
        <v>0</v>
      </c>
      <c r="E181" s="539">
        <v>0</v>
      </c>
      <c r="F181" s="539">
        <v>0</v>
      </c>
      <c r="G181" s="539">
        <v>0</v>
      </c>
      <c r="H181" s="539">
        <v>0</v>
      </c>
      <c r="I181" s="539">
        <v>0</v>
      </c>
      <c r="J181" s="539">
        <v>0</v>
      </c>
      <c r="K181" s="539">
        <v>0</v>
      </c>
      <c r="L181" s="539">
        <v>0</v>
      </c>
      <c r="M181" s="539">
        <v>0</v>
      </c>
      <c r="N181" s="539">
        <v>0</v>
      </c>
      <c r="O181" s="539">
        <v>0</v>
      </c>
      <c r="P181" s="538">
        <v>0</v>
      </c>
      <c r="Q181" s="538">
        <v>0</v>
      </c>
      <c r="R181" s="537">
        <f t="shared" si="15"/>
        <v>1</v>
      </c>
      <c r="S181" s="537">
        <f t="shared" si="15"/>
        <v>1</v>
      </c>
      <c r="T181" s="537">
        <f t="shared" si="15"/>
        <v>1</v>
      </c>
      <c r="U181" s="537">
        <f t="shared" si="15"/>
        <v>1</v>
      </c>
      <c r="V181" s="537">
        <f t="shared" si="15"/>
        <v>1</v>
      </c>
      <c r="W181" s="537">
        <f t="shared" si="15"/>
        <v>0.99999999999999989</v>
      </c>
      <c r="X181" s="537">
        <f t="shared" si="15"/>
        <v>1</v>
      </c>
      <c r="Y181" s="537">
        <f t="shared" si="15"/>
        <v>0.99999999999999989</v>
      </c>
      <c r="Z181" s="537">
        <f t="shared" si="15"/>
        <v>1</v>
      </c>
      <c r="AA181" s="537">
        <f t="shared" si="15"/>
        <v>1</v>
      </c>
      <c r="AB181" s="537">
        <f t="shared" si="15"/>
        <v>0.99999999999999989</v>
      </c>
      <c r="AC181" s="537">
        <f t="shared" si="15"/>
        <v>1</v>
      </c>
      <c r="AD181" s="537">
        <f t="shared" si="15"/>
        <v>1</v>
      </c>
      <c r="AE181" s="540">
        <f t="shared" si="15"/>
        <v>1</v>
      </c>
      <c r="AF181" s="540">
        <f t="shared" si="15"/>
        <v>1</v>
      </c>
    </row>
    <row r="182" spans="1:32" x14ac:dyDescent="0.25">
      <c r="A182" s="138">
        <v>200</v>
      </c>
      <c r="B182" s="295">
        <v>71</v>
      </c>
      <c r="C182" s="539">
        <v>0</v>
      </c>
      <c r="D182" s="539">
        <v>0</v>
      </c>
      <c r="E182" s="539">
        <v>0</v>
      </c>
      <c r="F182" s="539">
        <v>0</v>
      </c>
      <c r="G182" s="539">
        <v>0</v>
      </c>
      <c r="H182" s="539">
        <v>0</v>
      </c>
      <c r="I182" s="539">
        <v>0</v>
      </c>
      <c r="J182" s="539">
        <v>0</v>
      </c>
      <c r="K182" s="539">
        <v>0</v>
      </c>
      <c r="L182" s="539">
        <v>0</v>
      </c>
      <c r="M182" s="539">
        <v>0</v>
      </c>
      <c r="N182" s="539">
        <v>0</v>
      </c>
      <c r="O182" s="539">
        <v>0</v>
      </c>
      <c r="P182" s="538">
        <v>0</v>
      </c>
      <c r="Q182" s="538">
        <v>0</v>
      </c>
      <c r="R182" s="537">
        <f t="shared" si="15"/>
        <v>1</v>
      </c>
      <c r="S182" s="537">
        <f t="shared" si="15"/>
        <v>1</v>
      </c>
      <c r="T182" s="537">
        <f t="shared" si="15"/>
        <v>1</v>
      </c>
      <c r="U182" s="537">
        <f t="shared" si="15"/>
        <v>1</v>
      </c>
      <c r="V182" s="537">
        <f t="shared" si="15"/>
        <v>1</v>
      </c>
      <c r="W182" s="537">
        <f t="shared" si="15"/>
        <v>0.99999999999999989</v>
      </c>
      <c r="X182" s="537">
        <f t="shared" si="15"/>
        <v>1</v>
      </c>
      <c r="Y182" s="537">
        <f t="shared" si="15"/>
        <v>0.99999999999999989</v>
      </c>
      <c r="Z182" s="537">
        <f t="shared" si="15"/>
        <v>1</v>
      </c>
      <c r="AA182" s="537">
        <f t="shared" si="15"/>
        <v>1</v>
      </c>
      <c r="AB182" s="537">
        <f t="shared" si="15"/>
        <v>0.99999999999999989</v>
      </c>
      <c r="AC182" s="537">
        <f t="shared" si="15"/>
        <v>1</v>
      </c>
      <c r="AD182" s="537">
        <f t="shared" si="15"/>
        <v>1</v>
      </c>
      <c r="AE182" s="540">
        <f t="shared" si="15"/>
        <v>1</v>
      </c>
      <c r="AF182" s="540">
        <f t="shared" si="15"/>
        <v>1</v>
      </c>
    </row>
    <row r="183" spans="1:32" x14ac:dyDescent="0.25">
      <c r="A183" s="138">
        <v>200</v>
      </c>
      <c r="B183" s="295">
        <v>72</v>
      </c>
      <c r="C183" s="539">
        <v>0</v>
      </c>
      <c r="D183" s="539">
        <v>0</v>
      </c>
      <c r="E183" s="539">
        <v>0</v>
      </c>
      <c r="F183" s="539">
        <v>0</v>
      </c>
      <c r="G183" s="539">
        <v>0</v>
      </c>
      <c r="H183" s="539">
        <v>0</v>
      </c>
      <c r="I183" s="539">
        <v>0</v>
      </c>
      <c r="J183" s="539">
        <v>0</v>
      </c>
      <c r="K183" s="539">
        <v>0</v>
      </c>
      <c r="L183" s="539">
        <v>0</v>
      </c>
      <c r="M183" s="539">
        <v>0</v>
      </c>
      <c r="N183" s="539">
        <v>0</v>
      </c>
      <c r="O183" s="539">
        <v>0</v>
      </c>
      <c r="P183" s="538">
        <v>0</v>
      </c>
      <c r="Q183" s="538">
        <v>0</v>
      </c>
      <c r="R183" s="537">
        <f t="shared" si="15"/>
        <v>1</v>
      </c>
      <c r="S183" s="537">
        <f t="shared" si="15"/>
        <v>1</v>
      </c>
      <c r="T183" s="537">
        <f t="shared" si="15"/>
        <v>1</v>
      </c>
      <c r="U183" s="537">
        <f t="shared" si="15"/>
        <v>1</v>
      </c>
      <c r="V183" s="537">
        <f t="shared" si="15"/>
        <v>1</v>
      </c>
      <c r="W183" s="537">
        <f t="shared" si="15"/>
        <v>0.99999999999999989</v>
      </c>
      <c r="X183" s="537">
        <f t="shared" si="15"/>
        <v>1</v>
      </c>
      <c r="Y183" s="537">
        <f t="shared" si="15"/>
        <v>0.99999999999999989</v>
      </c>
      <c r="Z183" s="537">
        <f t="shared" si="15"/>
        <v>1</v>
      </c>
      <c r="AA183" s="537">
        <f t="shared" si="15"/>
        <v>1</v>
      </c>
      <c r="AB183" s="537">
        <f t="shared" si="15"/>
        <v>0.99999999999999989</v>
      </c>
      <c r="AC183" s="537">
        <f t="shared" si="15"/>
        <v>1</v>
      </c>
      <c r="AD183" s="537">
        <f t="shared" si="15"/>
        <v>1</v>
      </c>
      <c r="AE183" s="540">
        <f t="shared" si="15"/>
        <v>1</v>
      </c>
      <c r="AF183" s="540">
        <f t="shared" si="15"/>
        <v>1</v>
      </c>
    </row>
    <row r="184" spans="1:32" x14ac:dyDescent="0.25">
      <c r="A184" s="138">
        <v>200</v>
      </c>
      <c r="B184" s="295">
        <v>73</v>
      </c>
      <c r="C184" s="539">
        <v>0</v>
      </c>
      <c r="D184" s="539">
        <v>0</v>
      </c>
      <c r="E184" s="539">
        <v>0</v>
      </c>
      <c r="F184" s="539">
        <v>0</v>
      </c>
      <c r="G184" s="539">
        <v>0</v>
      </c>
      <c r="H184" s="539">
        <v>0</v>
      </c>
      <c r="I184" s="539">
        <v>0</v>
      </c>
      <c r="J184" s="539">
        <v>0</v>
      </c>
      <c r="K184" s="539">
        <v>0</v>
      </c>
      <c r="L184" s="539">
        <v>0</v>
      </c>
      <c r="M184" s="539">
        <v>0</v>
      </c>
      <c r="N184" s="539">
        <v>0</v>
      </c>
      <c r="O184" s="539">
        <v>0</v>
      </c>
      <c r="P184" s="538">
        <v>0</v>
      </c>
      <c r="Q184" s="538">
        <v>0</v>
      </c>
      <c r="R184" s="537">
        <f t="shared" si="15"/>
        <v>1</v>
      </c>
      <c r="S184" s="537">
        <f t="shared" si="15"/>
        <v>1</v>
      </c>
      <c r="T184" s="537">
        <f t="shared" si="15"/>
        <v>1</v>
      </c>
      <c r="U184" s="537">
        <f t="shared" si="15"/>
        <v>1</v>
      </c>
      <c r="V184" s="537">
        <f t="shared" si="15"/>
        <v>1</v>
      </c>
      <c r="W184" s="537">
        <f t="shared" si="15"/>
        <v>0.99999999999999989</v>
      </c>
      <c r="X184" s="537">
        <f t="shared" si="15"/>
        <v>1</v>
      </c>
      <c r="Y184" s="537">
        <f t="shared" si="15"/>
        <v>0.99999999999999989</v>
      </c>
      <c r="Z184" s="537">
        <f t="shared" si="15"/>
        <v>1</v>
      </c>
      <c r="AA184" s="537">
        <f t="shared" si="15"/>
        <v>1</v>
      </c>
      <c r="AB184" s="537">
        <f t="shared" si="15"/>
        <v>0.99999999999999989</v>
      </c>
      <c r="AC184" s="537">
        <f t="shared" si="15"/>
        <v>1</v>
      </c>
      <c r="AD184" s="537">
        <f t="shared" si="15"/>
        <v>1</v>
      </c>
      <c r="AE184" s="540">
        <f t="shared" si="15"/>
        <v>1</v>
      </c>
      <c r="AF184" s="540">
        <f t="shared" si="15"/>
        <v>1</v>
      </c>
    </row>
    <row r="185" spans="1:32" x14ac:dyDescent="0.25">
      <c r="A185" s="138">
        <v>200</v>
      </c>
      <c r="B185" s="295">
        <v>74</v>
      </c>
      <c r="C185" s="539">
        <v>0</v>
      </c>
      <c r="D185" s="539">
        <v>0</v>
      </c>
      <c r="E185" s="539">
        <v>0</v>
      </c>
      <c r="F185" s="539">
        <v>0</v>
      </c>
      <c r="G185" s="539">
        <v>0</v>
      </c>
      <c r="H185" s="539">
        <v>0</v>
      </c>
      <c r="I185" s="539">
        <v>0</v>
      </c>
      <c r="J185" s="539">
        <v>0</v>
      </c>
      <c r="K185" s="539">
        <v>0</v>
      </c>
      <c r="L185" s="539">
        <v>0</v>
      </c>
      <c r="M185" s="539">
        <v>0</v>
      </c>
      <c r="N185" s="539">
        <v>0</v>
      </c>
      <c r="O185" s="539">
        <v>0</v>
      </c>
      <c r="P185" s="538">
        <v>0</v>
      </c>
      <c r="Q185" s="538">
        <v>0</v>
      </c>
      <c r="R185" s="537">
        <f t="shared" si="15"/>
        <v>1</v>
      </c>
      <c r="S185" s="537">
        <f t="shared" si="15"/>
        <v>1</v>
      </c>
      <c r="T185" s="537">
        <f t="shared" si="15"/>
        <v>1</v>
      </c>
      <c r="U185" s="537">
        <f t="shared" si="15"/>
        <v>1</v>
      </c>
      <c r="V185" s="537">
        <f t="shared" si="15"/>
        <v>1</v>
      </c>
      <c r="W185" s="537">
        <f t="shared" si="15"/>
        <v>0.99999999999999989</v>
      </c>
      <c r="X185" s="537">
        <f t="shared" si="15"/>
        <v>1</v>
      </c>
      <c r="Y185" s="537">
        <f t="shared" si="15"/>
        <v>0.99999999999999989</v>
      </c>
      <c r="Z185" s="537">
        <f t="shared" si="15"/>
        <v>1</v>
      </c>
      <c r="AA185" s="537">
        <f t="shared" si="15"/>
        <v>1</v>
      </c>
      <c r="AB185" s="537">
        <f t="shared" si="15"/>
        <v>0.99999999999999989</v>
      </c>
      <c r="AC185" s="537">
        <f t="shared" si="15"/>
        <v>1</v>
      </c>
      <c r="AD185" s="537">
        <f t="shared" si="15"/>
        <v>1</v>
      </c>
      <c r="AE185" s="540">
        <f t="shared" si="15"/>
        <v>1</v>
      </c>
      <c r="AF185" s="540">
        <f t="shared" si="15"/>
        <v>1</v>
      </c>
    </row>
    <row r="186" spans="1:32" x14ac:dyDescent="0.25">
      <c r="A186" s="138">
        <v>200</v>
      </c>
      <c r="B186" s="295">
        <v>75</v>
      </c>
      <c r="C186" s="539">
        <v>0</v>
      </c>
      <c r="D186" s="539">
        <v>0</v>
      </c>
      <c r="E186" s="539">
        <v>0</v>
      </c>
      <c r="F186" s="539">
        <v>0</v>
      </c>
      <c r="G186" s="539">
        <v>0</v>
      </c>
      <c r="H186" s="539">
        <v>0</v>
      </c>
      <c r="I186" s="539">
        <v>0</v>
      </c>
      <c r="J186" s="539">
        <v>0</v>
      </c>
      <c r="K186" s="539">
        <v>0</v>
      </c>
      <c r="L186" s="539">
        <v>0</v>
      </c>
      <c r="M186" s="539">
        <v>0</v>
      </c>
      <c r="N186" s="539">
        <v>0</v>
      </c>
      <c r="O186" s="539">
        <v>0</v>
      </c>
      <c r="P186" s="538">
        <v>0</v>
      </c>
      <c r="Q186" s="538">
        <v>0</v>
      </c>
      <c r="R186" s="537">
        <f t="shared" si="15"/>
        <v>1</v>
      </c>
      <c r="S186" s="537">
        <f t="shared" si="15"/>
        <v>1</v>
      </c>
      <c r="T186" s="537">
        <f t="shared" si="15"/>
        <v>1</v>
      </c>
      <c r="U186" s="537">
        <f t="shared" si="15"/>
        <v>1</v>
      </c>
      <c r="V186" s="537">
        <f t="shared" si="15"/>
        <v>1</v>
      </c>
      <c r="W186" s="537">
        <f t="shared" si="15"/>
        <v>0.99999999999999989</v>
      </c>
      <c r="X186" s="537">
        <f t="shared" si="15"/>
        <v>1</v>
      </c>
      <c r="Y186" s="537">
        <f t="shared" si="15"/>
        <v>0.99999999999999989</v>
      </c>
      <c r="Z186" s="537">
        <f t="shared" si="15"/>
        <v>1</v>
      </c>
      <c r="AA186" s="537">
        <f t="shared" si="15"/>
        <v>1</v>
      </c>
      <c r="AB186" s="537">
        <f t="shared" si="15"/>
        <v>0.99999999999999989</v>
      </c>
      <c r="AC186" s="537">
        <f t="shared" si="15"/>
        <v>1</v>
      </c>
      <c r="AD186" s="537">
        <f t="shared" si="15"/>
        <v>1</v>
      </c>
      <c r="AE186" s="540">
        <f t="shared" si="15"/>
        <v>1</v>
      </c>
      <c r="AF186" s="540">
        <f t="shared" si="15"/>
        <v>1</v>
      </c>
    </row>
    <row r="187" spans="1:32" x14ac:dyDescent="0.25">
      <c r="A187" s="138">
        <v>200</v>
      </c>
      <c r="B187" s="295">
        <v>76</v>
      </c>
      <c r="C187" s="539">
        <v>0</v>
      </c>
      <c r="D187" s="539">
        <v>0</v>
      </c>
      <c r="E187" s="539">
        <v>0</v>
      </c>
      <c r="F187" s="539">
        <v>0</v>
      </c>
      <c r="G187" s="539">
        <v>0</v>
      </c>
      <c r="H187" s="539">
        <v>0</v>
      </c>
      <c r="I187" s="539">
        <v>0</v>
      </c>
      <c r="J187" s="539">
        <v>0</v>
      </c>
      <c r="K187" s="539">
        <v>0</v>
      </c>
      <c r="L187" s="539">
        <v>0</v>
      </c>
      <c r="M187" s="539">
        <v>0</v>
      </c>
      <c r="N187" s="539">
        <v>0</v>
      </c>
      <c r="O187" s="539">
        <v>0</v>
      </c>
      <c r="P187" s="538">
        <v>0</v>
      </c>
      <c r="Q187" s="538">
        <v>0</v>
      </c>
      <c r="R187" s="537">
        <f t="shared" si="15"/>
        <v>1</v>
      </c>
      <c r="S187" s="537">
        <f t="shared" si="15"/>
        <v>1</v>
      </c>
      <c r="T187" s="537">
        <f t="shared" si="15"/>
        <v>1</v>
      </c>
      <c r="U187" s="537">
        <f t="shared" si="15"/>
        <v>1</v>
      </c>
      <c r="V187" s="537">
        <f t="shared" si="15"/>
        <v>1</v>
      </c>
      <c r="W187" s="537">
        <f t="shared" si="15"/>
        <v>0.99999999999999989</v>
      </c>
      <c r="X187" s="537">
        <f t="shared" si="15"/>
        <v>1</v>
      </c>
      <c r="Y187" s="537">
        <f t="shared" si="15"/>
        <v>0.99999999999999989</v>
      </c>
      <c r="Z187" s="537">
        <f t="shared" si="15"/>
        <v>1</v>
      </c>
      <c r="AA187" s="537">
        <f t="shared" si="15"/>
        <v>1</v>
      </c>
      <c r="AB187" s="537">
        <f t="shared" si="15"/>
        <v>0.99999999999999989</v>
      </c>
      <c r="AC187" s="537">
        <f t="shared" si="15"/>
        <v>1</v>
      </c>
      <c r="AD187" s="537">
        <f t="shared" si="15"/>
        <v>1</v>
      </c>
      <c r="AE187" s="540">
        <f t="shared" si="15"/>
        <v>1</v>
      </c>
      <c r="AF187" s="540">
        <f t="shared" si="15"/>
        <v>1</v>
      </c>
    </row>
    <row r="188" spans="1:32" x14ac:dyDescent="0.25">
      <c r="A188" s="138">
        <v>200</v>
      </c>
      <c r="B188" s="295">
        <v>77</v>
      </c>
      <c r="C188" s="539">
        <v>0</v>
      </c>
      <c r="D188" s="539">
        <v>0</v>
      </c>
      <c r="E188" s="539">
        <v>0</v>
      </c>
      <c r="F188" s="539">
        <v>0</v>
      </c>
      <c r="G188" s="539">
        <v>0</v>
      </c>
      <c r="H188" s="539">
        <v>0</v>
      </c>
      <c r="I188" s="539">
        <v>0</v>
      </c>
      <c r="J188" s="539">
        <v>0</v>
      </c>
      <c r="K188" s="539">
        <v>0</v>
      </c>
      <c r="L188" s="539">
        <v>0</v>
      </c>
      <c r="M188" s="539">
        <v>0</v>
      </c>
      <c r="N188" s="539">
        <v>0</v>
      </c>
      <c r="O188" s="539">
        <v>0</v>
      </c>
      <c r="P188" s="538">
        <v>0</v>
      </c>
      <c r="Q188" s="538">
        <v>0</v>
      </c>
      <c r="R188" s="537">
        <f t="shared" si="15"/>
        <v>1</v>
      </c>
      <c r="S188" s="537">
        <f t="shared" si="15"/>
        <v>1</v>
      </c>
      <c r="T188" s="537">
        <f t="shared" si="15"/>
        <v>1</v>
      </c>
      <c r="U188" s="537">
        <f t="shared" si="15"/>
        <v>1</v>
      </c>
      <c r="V188" s="537">
        <f t="shared" si="15"/>
        <v>1</v>
      </c>
      <c r="W188" s="537">
        <f t="shared" si="15"/>
        <v>0.99999999999999989</v>
      </c>
      <c r="X188" s="537">
        <f t="shared" si="15"/>
        <v>1</v>
      </c>
      <c r="Y188" s="537">
        <f t="shared" si="15"/>
        <v>0.99999999999999989</v>
      </c>
      <c r="Z188" s="537">
        <f t="shared" si="15"/>
        <v>1</v>
      </c>
      <c r="AA188" s="537">
        <f t="shared" si="15"/>
        <v>1</v>
      </c>
      <c r="AB188" s="537">
        <f t="shared" si="15"/>
        <v>0.99999999999999989</v>
      </c>
      <c r="AC188" s="537">
        <f t="shared" si="15"/>
        <v>1</v>
      </c>
      <c r="AD188" s="537">
        <f t="shared" si="15"/>
        <v>1</v>
      </c>
      <c r="AE188" s="540">
        <f t="shared" si="15"/>
        <v>1</v>
      </c>
      <c r="AF188" s="540">
        <f t="shared" si="15"/>
        <v>1</v>
      </c>
    </row>
    <row r="189" spans="1:32" x14ac:dyDescent="0.25">
      <c r="A189" s="138">
        <v>200</v>
      </c>
      <c r="B189" s="295">
        <v>78</v>
      </c>
      <c r="C189" s="539">
        <v>0</v>
      </c>
      <c r="D189" s="539">
        <v>0</v>
      </c>
      <c r="E189" s="539">
        <v>0</v>
      </c>
      <c r="F189" s="539">
        <v>0</v>
      </c>
      <c r="G189" s="539">
        <v>0</v>
      </c>
      <c r="H189" s="539">
        <v>0</v>
      </c>
      <c r="I189" s="539">
        <v>0</v>
      </c>
      <c r="J189" s="539">
        <v>0</v>
      </c>
      <c r="K189" s="539">
        <v>0</v>
      </c>
      <c r="L189" s="539">
        <v>0</v>
      </c>
      <c r="M189" s="539">
        <v>0</v>
      </c>
      <c r="N189" s="539">
        <v>0</v>
      </c>
      <c r="O189" s="539">
        <v>0</v>
      </c>
      <c r="P189" s="538">
        <v>0</v>
      </c>
      <c r="Q189" s="538">
        <v>0</v>
      </c>
      <c r="R189" s="537">
        <f t="shared" si="15"/>
        <v>1</v>
      </c>
      <c r="S189" s="537">
        <f t="shared" si="15"/>
        <v>1</v>
      </c>
      <c r="T189" s="537">
        <f t="shared" si="15"/>
        <v>1</v>
      </c>
      <c r="U189" s="537">
        <f t="shared" si="15"/>
        <v>1</v>
      </c>
      <c r="V189" s="537">
        <f t="shared" si="15"/>
        <v>1</v>
      </c>
      <c r="W189" s="537">
        <f t="shared" si="15"/>
        <v>0.99999999999999989</v>
      </c>
      <c r="X189" s="537">
        <f t="shared" si="15"/>
        <v>1</v>
      </c>
      <c r="Y189" s="537">
        <f t="shared" si="15"/>
        <v>0.99999999999999989</v>
      </c>
      <c r="Z189" s="537">
        <f t="shared" si="15"/>
        <v>1</v>
      </c>
      <c r="AA189" s="537">
        <f t="shared" si="15"/>
        <v>1</v>
      </c>
      <c r="AB189" s="537">
        <f t="shared" si="15"/>
        <v>0.99999999999999989</v>
      </c>
      <c r="AC189" s="537">
        <f t="shared" si="15"/>
        <v>1</v>
      </c>
      <c r="AD189" s="537">
        <f t="shared" si="15"/>
        <v>1</v>
      </c>
      <c r="AE189" s="540">
        <f t="shared" si="15"/>
        <v>1</v>
      </c>
      <c r="AF189" s="540">
        <f t="shared" si="15"/>
        <v>1</v>
      </c>
    </row>
    <row r="190" spans="1:32" x14ac:dyDescent="0.25">
      <c r="A190" s="138">
        <v>200</v>
      </c>
      <c r="B190" s="295">
        <v>79</v>
      </c>
      <c r="C190" s="539">
        <v>0</v>
      </c>
      <c r="D190" s="539">
        <v>0</v>
      </c>
      <c r="E190" s="539">
        <v>0</v>
      </c>
      <c r="F190" s="539">
        <v>0</v>
      </c>
      <c r="G190" s="539">
        <v>0</v>
      </c>
      <c r="H190" s="539">
        <v>0</v>
      </c>
      <c r="I190" s="539">
        <v>0</v>
      </c>
      <c r="J190" s="539">
        <v>0</v>
      </c>
      <c r="K190" s="539">
        <v>0</v>
      </c>
      <c r="L190" s="539">
        <v>0</v>
      </c>
      <c r="M190" s="539">
        <v>0</v>
      </c>
      <c r="N190" s="539">
        <v>0</v>
      </c>
      <c r="O190" s="539">
        <v>0</v>
      </c>
      <c r="P190" s="538">
        <v>0</v>
      </c>
      <c r="Q190" s="538">
        <v>0</v>
      </c>
      <c r="R190" s="537">
        <f t="shared" si="15"/>
        <v>1</v>
      </c>
      <c r="S190" s="537">
        <f t="shared" si="15"/>
        <v>1</v>
      </c>
      <c r="T190" s="537">
        <f t="shared" si="15"/>
        <v>1</v>
      </c>
      <c r="U190" s="537">
        <f t="shared" si="15"/>
        <v>1</v>
      </c>
      <c r="V190" s="537">
        <f t="shared" si="15"/>
        <v>1</v>
      </c>
      <c r="W190" s="537">
        <f t="shared" si="15"/>
        <v>0.99999999999999989</v>
      </c>
      <c r="X190" s="537">
        <f t="shared" si="15"/>
        <v>1</v>
      </c>
      <c r="Y190" s="537">
        <f t="shared" si="15"/>
        <v>0.99999999999999989</v>
      </c>
      <c r="Z190" s="537">
        <f t="shared" si="15"/>
        <v>1</v>
      </c>
      <c r="AA190" s="537">
        <f t="shared" si="15"/>
        <v>1</v>
      </c>
      <c r="AB190" s="537">
        <f t="shared" si="15"/>
        <v>0.99999999999999989</v>
      </c>
      <c r="AC190" s="537">
        <f t="shared" si="15"/>
        <v>1</v>
      </c>
      <c r="AD190" s="537">
        <f t="shared" si="15"/>
        <v>1</v>
      </c>
      <c r="AE190" s="540">
        <f t="shared" si="15"/>
        <v>1</v>
      </c>
      <c r="AF190" s="540">
        <f t="shared" si="15"/>
        <v>1</v>
      </c>
    </row>
    <row r="191" spans="1:32" x14ac:dyDescent="0.25">
      <c r="A191" s="138">
        <v>200</v>
      </c>
      <c r="B191" s="295">
        <v>80</v>
      </c>
      <c r="C191" s="539">
        <v>0</v>
      </c>
      <c r="D191" s="539">
        <v>0</v>
      </c>
      <c r="E191" s="539">
        <v>0</v>
      </c>
      <c r="F191" s="539">
        <v>0</v>
      </c>
      <c r="G191" s="539">
        <v>0</v>
      </c>
      <c r="H191" s="539">
        <v>0</v>
      </c>
      <c r="I191" s="539">
        <v>0</v>
      </c>
      <c r="J191" s="539">
        <v>0</v>
      </c>
      <c r="K191" s="539">
        <v>0</v>
      </c>
      <c r="L191" s="539">
        <v>0</v>
      </c>
      <c r="M191" s="539">
        <v>0</v>
      </c>
      <c r="N191" s="539">
        <v>0</v>
      </c>
      <c r="O191" s="539">
        <v>0</v>
      </c>
      <c r="P191" s="538">
        <v>0</v>
      </c>
      <c r="Q191" s="538">
        <v>0</v>
      </c>
      <c r="R191" s="537">
        <f t="shared" si="15"/>
        <v>1</v>
      </c>
      <c r="S191" s="537">
        <f t="shared" si="15"/>
        <v>1</v>
      </c>
      <c r="T191" s="537">
        <f t="shared" si="15"/>
        <v>1</v>
      </c>
      <c r="U191" s="537">
        <f t="shared" si="15"/>
        <v>1</v>
      </c>
      <c r="V191" s="537">
        <f t="shared" si="15"/>
        <v>1</v>
      </c>
      <c r="W191" s="537">
        <f t="shared" si="15"/>
        <v>0.99999999999999989</v>
      </c>
      <c r="X191" s="537">
        <f t="shared" si="15"/>
        <v>1</v>
      </c>
      <c r="Y191" s="537">
        <f t="shared" si="15"/>
        <v>0.99999999999999989</v>
      </c>
      <c r="Z191" s="537">
        <f t="shared" si="15"/>
        <v>1</v>
      </c>
      <c r="AA191" s="537">
        <f t="shared" si="15"/>
        <v>1</v>
      </c>
      <c r="AB191" s="537">
        <f t="shared" si="15"/>
        <v>0.99999999999999989</v>
      </c>
      <c r="AC191" s="537">
        <f t="shared" si="15"/>
        <v>1</v>
      </c>
      <c r="AD191" s="537">
        <f t="shared" si="15"/>
        <v>1</v>
      </c>
      <c r="AE191" s="540">
        <f t="shared" si="15"/>
        <v>1</v>
      </c>
      <c r="AF191" s="540">
        <f t="shared" si="15"/>
        <v>1</v>
      </c>
    </row>
    <row r="192" spans="1:32" x14ac:dyDescent="0.25">
      <c r="A192" s="138">
        <v>200</v>
      </c>
      <c r="B192" s="295">
        <v>81</v>
      </c>
      <c r="C192" s="539">
        <v>0</v>
      </c>
      <c r="D192" s="539">
        <v>0</v>
      </c>
      <c r="E192" s="539">
        <v>0</v>
      </c>
      <c r="F192" s="539">
        <v>0</v>
      </c>
      <c r="G192" s="539">
        <v>0</v>
      </c>
      <c r="H192" s="539">
        <v>0</v>
      </c>
      <c r="I192" s="539">
        <v>0</v>
      </c>
      <c r="J192" s="539">
        <v>0</v>
      </c>
      <c r="K192" s="539">
        <v>0</v>
      </c>
      <c r="L192" s="539">
        <v>0</v>
      </c>
      <c r="M192" s="539">
        <v>0</v>
      </c>
      <c r="N192" s="539">
        <v>0</v>
      </c>
      <c r="O192" s="539">
        <v>0</v>
      </c>
      <c r="P192" s="538">
        <v>0</v>
      </c>
      <c r="Q192" s="538">
        <v>0</v>
      </c>
      <c r="R192" s="537">
        <f t="shared" si="15"/>
        <v>1</v>
      </c>
      <c r="S192" s="537">
        <f t="shared" si="15"/>
        <v>1</v>
      </c>
      <c r="T192" s="537">
        <f t="shared" si="15"/>
        <v>1</v>
      </c>
      <c r="U192" s="537">
        <f t="shared" si="15"/>
        <v>1</v>
      </c>
      <c r="V192" s="537">
        <f t="shared" si="15"/>
        <v>1</v>
      </c>
      <c r="W192" s="537">
        <f t="shared" si="15"/>
        <v>0.99999999999999989</v>
      </c>
      <c r="X192" s="537">
        <f t="shared" si="15"/>
        <v>1</v>
      </c>
      <c r="Y192" s="537">
        <f t="shared" si="15"/>
        <v>0.99999999999999989</v>
      </c>
      <c r="Z192" s="537">
        <f t="shared" si="15"/>
        <v>1</v>
      </c>
      <c r="AA192" s="537">
        <f t="shared" si="15"/>
        <v>1</v>
      </c>
      <c r="AB192" s="537">
        <f t="shared" si="15"/>
        <v>0.99999999999999989</v>
      </c>
      <c r="AC192" s="537">
        <f t="shared" si="15"/>
        <v>1</v>
      </c>
      <c r="AD192" s="537">
        <f t="shared" si="15"/>
        <v>1</v>
      </c>
      <c r="AE192" s="540">
        <f t="shared" si="15"/>
        <v>1</v>
      </c>
      <c r="AF192" s="540">
        <f t="shared" si="15"/>
        <v>1</v>
      </c>
    </row>
    <row r="193" spans="1:32" x14ac:dyDescent="0.25">
      <c r="A193" s="138">
        <v>200</v>
      </c>
      <c r="B193" s="295">
        <v>82</v>
      </c>
      <c r="C193" s="539">
        <v>0</v>
      </c>
      <c r="D193" s="539">
        <v>0</v>
      </c>
      <c r="E193" s="539">
        <v>0</v>
      </c>
      <c r="F193" s="539">
        <v>0</v>
      </c>
      <c r="G193" s="539">
        <v>0</v>
      </c>
      <c r="H193" s="539">
        <v>0</v>
      </c>
      <c r="I193" s="539">
        <v>0</v>
      </c>
      <c r="J193" s="539">
        <v>0</v>
      </c>
      <c r="K193" s="539">
        <v>0</v>
      </c>
      <c r="L193" s="539">
        <v>0</v>
      </c>
      <c r="M193" s="539">
        <v>0</v>
      </c>
      <c r="N193" s="539">
        <v>0</v>
      </c>
      <c r="O193" s="539">
        <v>0</v>
      </c>
      <c r="P193" s="538">
        <v>0</v>
      </c>
      <c r="Q193" s="538">
        <v>0</v>
      </c>
      <c r="R193" s="537">
        <f t="shared" ref="R193:AF208" si="16">C193+R192</f>
        <v>1</v>
      </c>
      <c r="S193" s="537">
        <f t="shared" si="16"/>
        <v>1</v>
      </c>
      <c r="T193" s="537">
        <f t="shared" si="16"/>
        <v>1</v>
      </c>
      <c r="U193" s="537">
        <f t="shared" si="16"/>
        <v>1</v>
      </c>
      <c r="V193" s="537">
        <f t="shared" si="16"/>
        <v>1</v>
      </c>
      <c r="W193" s="537">
        <f t="shared" si="16"/>
        <v>0.99999999999999989</v>
      </c>
      <c r="X193" s="537">
        <f t="shared" si="16"/>
        <v>1</v>
      </c>
      <c r="Y193" s="537">
        <f t="shared" si="16"/>
        <v>0.99999999999999989</v>
      </c>
      <c r="Z193" s="537">
        <f t="shared" si="16"/>
        <v>1</v>
      </c>
      <c r="AA193" s="537">
        <f t="shared" si="16"/>
        <v>1</v>
      </c>
      <c r="AB193" s="537">
        <f t="shared" si="16"/>
        <v>0.99999999999999989</v>
      </c>
      <c r="AC193" s="537">
        <f t="shared" si="16"/>
        <v>1</v>
      </c>
      <c r="AD193" s="537">
        <f t="shared" si="16"/>
        <v>1</v>
      </c>
      <c r="AE193" s="540">
        <f t="shared" si="16"/>
        <v>1</v>
      </c>
      <c r="AF193" s="540">
        <f t="shared" si="16"/>
        <v>1</v>
      </c>
    </row>
    <row r="194" spans="1:32" x14ac:dyDescent="0.25">
      <c r="A194" s="138">
        <v>200</v>
      </c>
      <c r="B194" s="295">
        <v>83</v>
      </c>
      <c r="C194" s="539">
        <v>0</v>
      </c>
      <c r="D194" s="539">
        <v>0</v>
      </c>
      <c r="E194" s="539">
        <v>0</v>
      </c>
      <c r="F194" s="539">
        <v>0</v>
      </c>
      <c r="G194" s="539">
        <v>0</v>
      </c>
      <c r="H194" s="539">
        <v>0</v>
      </c>
      <c r="I194" s="539">
        <v>0</v>
      </c>
      <c r="J194" s="539">
        <v>0</v>
      </c>
      <c r="K194" s="539">
        <v>0</v>
      </c>
      <c r="L194" s="539">
        <v>0</v>
      </c>
      <c r="M194" s="539">
        <v>0</v>
      </c>
      <c r="N194" s="539">
        <v>0</v>
      </c>
      <c r="O194" s="539">
        <v>0</v>
      </c>
      <c r="P194" s="538">
        <v>0</v>
      </c>
      <c r="Q194" s="538">
        <v>0</v>
      </c>
      <c r="R194" s="537">
        <f t="shared" si="16"/>
        <v>1</v>
      </c>
      <c r="S194" s="537">
        <f t="shared" si="16"/>
        <v>1</v>
      </c>
      <c r="T194" s="537">
        <f t="shared" si="16"/>
        <v>1</v>
      </c>
      <c r="U194" s="537">
        <f t="shared" si="16"/>
        <v>1</v>
      </c>
      <c r="V194" s="537">
        <f t="shared" si="16"/>
        <v>1</v>
      </c>
      <c r="W194" s="537">
        <f t="shared" si="16"/>
        <v>0.99999999999999989</v>
      </c>
      <c r="X194" s="537">
        <f t="shared" si="16"/>
        <v>1</v>
      </c>
      <c r="Y194" s="537">
        <f t="shared" si="16"/>
        <v>0.99999999999999989</v>
      </c>
      <c r="Z194" s="537">
        <f t="shared" si="16"/>
        <v>1</v>
      </c>
      <c r="AA194" s="537">
        <f t="shared" si="16"/>
        <v>1</v>
      </c>
      <c r="AB194" s="537">
        <f t="shared" si="16"/>
        <v>0.99999999999999989</v>
      </c>
      <c r="AC194" s="537">
        <f t="shared" si="16"/>
        <v>1</v>
      </c>
      <c r="AD194" s="537">
        <f t="shared" si="16"/>
        <v>1</v>
      </c>
      <c r="AE194" s="540">
        <f t="shared" si="16"/>
        <v>1</v>
      </c>
      <c r="AF194" s="540">
        <f t="shared" si="16"/>
        <v>1</v>
      </c>
    </row>
    <row r="195" spans="1:32" x14ac:dyDescent="0.25">
      <c r="A195" s="138">
        <v>200</v>
      </c>
      <c r="B195" s="295">
        <v>84</v>
      </c>
      <c r="C195" s="539">
        <v>0</v>
      </c>
      <c r="D195" s="539">
        <v>0</v>
      </c>
      <c r="E195" s="539">
        <v>0</v>
      </c>
      <c r="F195" s="539">
        <v>0</v>
      </c>
      <c r="G195" s="539">
        <v>0</v>
      </c>
      <c r="H195" s="539">
        <v>0</v>
      </c>
      <c r="I195" s="539">
        <v>0</v>
      </c>
      <c r="J195" s="539">
        <v>0</v>
      </c>
      <c r="K195" s="539">
        <v>0</v>
      </c>
      <c r="L195" s="539">
        <v>0</v>
      </c>
      <c r="M195" s="539">
        <v>0</v>
      </c>
      <c r="N195" s="539">
        <v>0</v>
      </c>
      <c r="O195" s="539">
        <v>0</v>
      </c>
      <c r="P195" s="538">
        <v>0</v>
      </c>
      <c r="Q195" s="538">
        <v>0</v>
      </c>
      <c r="R195" s="537">
        <f t="shared" si="16"/>
        <v>1</v>
      </c>
      <c r="S195" s="537">
        <f t="shared" si="16"/>
        <v>1</v>
      </c>
      <c r="T195" s="537">
        <f t="shared" si="16"/>
        <v>1</v>
      </c>
      <c r="U195" s="537">
        <f t="shared" si="16"/>
        <v>1</v>
      </c>
      <c r="V195" s="537">
        <f t="shared" si="16"/>
        <v>1</v>
      </c>
      <c r="W195" s="537">
        <f t="shared" si="16"/>
        <v>0.99999999999999989</v>
      </c>
      <c r="X195" s="537">
        <f t="shared" si="16"/>
        <v>1</v>
      </c>
      <c r="Y195" s="537">
        <f t="shared" si="16"/>
        <v>0.99999999999999989</v>
      </c>
      <c r="Z195" s="537">
        <f t="shared" si="16"/>
        <v>1</v>
      </c>
      <c r="AA195" s="537">
        <f t="shared" si="16"/>
        <v>1</v>
      </c>
      <c r="AB195" s="537">
        <f t="shared" si="16"/>
        <v>0.99999999999999989</v>
      </c>
      <c r="AC195" s="537">
        <f t="shared" si="16"/>
        <v>1</v>
      </c>
      <c r="AD195" s="537">
        <f t="shared" si="16"/>
        <v>1</v>
      </c>
      <c r="AE195" s="540">
        <f t="shared" si="16"/>
        <v>1</v>
      </c>
      <c r="AF195" s="540">
        <f t="shared" si="16"/>
        <v>1</v>
      </c>
    </row>
    <row r="196" spans="1:32" x14ac:dyDescent="0.25">
      <c r="A196" s="138">
        <v>200</v>
      </c>
      <c r="B196" s="295">
        <v>85</v>
      </c>
      <c r="C196" s="539">
        <v>0</v>
      </c>
      <c r="D196" s="539">
        <v>0</v>
      </c>
      <c r="E196" s="539">
        <v>0</v>
      </c>
      <c r="F196" s="539">
        <v>0</v>
      </c>
      <c r="G196" s="539">
        <v>0</v>
      </c>
      <c r="H196" s="539">
        <v>0</v>
      </c>
      <c r="I196" s="539">
        <v>0</v>
      </c>
      <c r="J196" s="539">
        <v>0</v>
      </c>
      <c r="K196" s="539">
        <v>0</v>
      </c>
      <c r="L196" s="539">
        <v>0</v>
      </c>
      <c r="M196" s="539">
        <v>0</v>
      </c>
      <c r="N196" s="539">
        <v>0</v>
      </c>
      <c r="O196" s="539">
        <v>0</v>
      </c>
      <c r="P196" s="538">
        <v>0</v>
      </c>
      <c r="Q196" s="538">
        <v>0</v>
      </c>
      <c r="R196" s="537">
        <f t="shared" si="16"/>
        <v>1</v>
      </c>
      <c r="S196" s="537">
        <f t="shared" si="16"/>
        <v>1</v>
      </c>
      <c r="T196" s="537">
        <f t="shared" si="16"/>
        <v>1</v>
      </c>
      <c r="U196" s="537">
        <f t="shared" si="16"/>
        <v>1</v>
      </c>
      <c r="V196" s="537">
        <f t="shared" si="16"/>
        <v>1</v>
      </c>
      <c r="W196" s="537">
        <f t="shared" si="16"/>
        <v>0.99999999999999989</v>
      </c>
      <c r="X196" s="537">
        <f t="shared" si="16"/>
        <v>1</v>
      </c>
      <c r="Y196" s="537">
        <f t="shared" si="16"/>
        <v>0.99999999999999989</v>
      </c>
      <c r="Z196" s="537">
        <f t="shared" si="16"/>
        <v>1</v>
      </c>
      <c r="AA196" s="537">
        <f t="shared" si="16"/>
        <v>1</v>
      </c>
      <c r="AB196" s="537">
        <f t="shared" si="16"/>
        <v>0.99999999999999989</v>
      </c>
      <c r="AC196" s="537">
        <f t="shared" si="16"/>
        <v>1</v>
      </c>
      <c r="AD196" s="537">
        <f t="shared" si="16"/>
        <v>1</v>
      </c>
      <c r="AE196" s="540">
        <f t="shared" si="16"/>
        <v>1</v>
      </c>
      <c r="AF196" s="540">
        <f t="shared" si="16"/>
        <v>1</v>
      </c>
    </row>
    <row r="197" spans="1:32" x14ac:dyDescent="0.25">
      <c r="A197" s="138">
        <v>200</v>
      </c>
      <c r="B197" s="295">
        <v>86</v>
      </c>
      <c r="C197" s="539">
        <v>0</v>
      </c>
      <c r="D197" s="539">
        <v>0</v>
      </c>
      <c r="E197" s="539">
        <v>0</v>
      </c>
      <c r="F197" s="539">
        <v>0</v>
      </c>
      <c r="G197" s="539">
        <v>0</v>
      </c>
      <c r="H197" s="539">
        <v>0</v>
      </c>
      <c r="I197" s="539">
        <v>0</v>
      </c>
      <c r="J197" s="539">
        <v>0</v>
      </c>
      <c r="K197" s="539">
        <v>0</v>
      </c>
      <c r="L197" s="539">
        <v>0</v>
      </c>
      <c r="M197" s="539">
        <v>0</v>
      </c>
      <c r="N197" s="539">
        <v>0</v>
      </c>
      <c r="O197" s="539">
        <v>0</v>
      </c>
      <c r="P197" s="538">
        <v>0</v>
      </c>
      <c r="Q197" s="538">
        <v>0</v>
      </c>
      <c r="R197" s="537">
        <f t="shared" si="16"/>
        <v>1</v>
      </c>
      <c r="S197" s="537">
        <f t="shared" si="16"/>
        <v>1</v>
      </c>
      <c r="T197" s="537">
        <f t="shared" si="16"/>
        <v>1</v>
      </c>
      <c r="U197" s="537">
        <f t="shared" si="16"/>
        <v>1</v>
      </c>
      <c r="V197" s="537">
        <f t="shared" si="16"/>
        <v>1</v>
      </c>
      <c r="W197" s="537">
        <f t="shared" si="16"/>
        <v>0.99999999999999989</v>
      </c>
      <c r="X197" s="537">
        <f t="shared" si="16"/>
        <v>1</v>
      </c>
      <c r="Y197" s="537">
        <f t="shared" si="16"/>
        <v>0.99999999999999989</v>
      </c>
      <c r="Z197" s="537">
        <f t="shared" si="16"/>
        <v>1</v>
      </c>
      <c r="AA197" s="537">
        <f t="shared" si="16"/>
        <v>1</v>
      </c>
      <c r="AB197" s="537">
        <f t="shared" si="16"/>
        <v>0.99999999999999989</v>
      </c>
      <c r="AC197" s="537">
        <f t="shared" si="16"/>
        <v>1</v>
      </c>
      <c r="AD197" s="537">
        <f t="shared" si="16"/>
        <v>1</v>
      </c>
      <c r="AE197" s="540">
        <f t="shared" si="16"/>
        <v>1</v>
      </c>
      <c r="AF197" s="540">
        <f t="shared" si="16"/>
        <v>1</v>
      </c>
    </row>
    <row r="198" spans="1:32" x14ac:dyDescent="0.25">
      <c r="A198" s="138">
        <v>200</v>
      </c>
      <c r="B198" s="295">
        <v>87</v>
      </c>
      <c r="C198" s="539">
        <v>0</v>
      </c>
      <c r="D198" s="539">
        <v>0</v>
      </c>
      <c r="E198" s="539">
        <v>0</v>
      </c>
      <c r="F198" s="539">
        <v>0</v>
      </c>
      <c r="G198" s="539">
        <v>0</v>
      </c>
      <c r="H198" s="539">
        <v>0</v>
      </c>
      <c r="I198" s="539">
        <v>0</v>
      </c>
      <c r="J198" s="539">
        <v>0</v>
      </c>
      <c r="K198" s="539">
        <v>0</v>
      </c>
      <c r="L198" s="539">
        <v>0</v>
      </c>
      <c r="M198" s="539">
        <v>0</v>
      </c>
      <c r="N198" s="539">
        <v>0</v>
      </c>
      <c r="O198" s="539">
        <v>0</v>
      </c>
      <c r="P198" s="538">
        <v>0</v>
      </c>
      <c r="Q198" s="538">
        <v>0</v>
      </c>
      <c r="R198" s="537">
        <f t="shared" si="16"/>
        <v>1</v>
      </c>
      <c r="S198" s="537">
        <f t="shared" si="16"/>
        <v>1</v>
      </c>
      <c r="T198" s="537">
        <f t="shared" si="16"/>
        <v>1</v>
      </c>
      <c r="U198" s="537">
        <f t="shared" si="16"/>
        <v>1</v>
      </c>
      <c r="V198" s="537">
        <f t="shared" si="16"/>
        <v>1</v>
      </c>
      <c r="W198" s="537">
        <f t="shared" si="16"/>
        <v>0.99999999999999989</v>
      </c>
      <c r="X198" s="537">
        <f t="shared" si="16"/>
        <v>1</v>
      </c>
      <c r="Y198" s="537">
        <f t="shared" si="16"/>
        <v>0.99999999999999989</v>
      </c>
      <c r="Z198" s="537">
        <f t="shared" si="16"/>
        <v>1</v>
      </c>
      <c r="AA198" s="537">
        <f t="shared" si="16"/>
        <v>1</v>
      </c>
      <c r="AB198" s="537">
        <f t="shared" si="16"/>
        <v>0.99999999999999989</v>
      </c>
      <c r="AC198" s="537">
        <f t="shared" si="16"/>
        <v>1</v>
      </c>
      <c r="AD198" s="537">
        <f t="shared" si="16"/>
        <v>1</v>
      </c>
      <c r="AE198" s="540">
        <f t="shared" si="16"/>
        <v>1</v>
      </c>
      <c r="AF198" s="540">
        <f t="shared" si="16"/>
        <v>1</v>
      </c>
    </row>
    <row r="199" spans="1:32" x14ac:dyDescent="0.25">
      <c r="A199" s="138">
        <v>200</v>
      </c>
      <c r="B199" s="295">
        <v>88</v>
      </c>
      <c r="C199" s="539">
        <v>0</v>
      </c>
      <c r="D199" s="539">
        <v>0</v>
      </c>
      <c r="E199" s="539">
        <v>0</v>
      </c>
      <c r="F199" s="539">
        <v>0</v>
      </c>
      <c r="G199" s="539">
        <v>0</v>
      </c>
      <c r="H199" s="539">
        <v>0</v>
      </c>
      <c r="I199" s="539">
        <v>0</v>
      </c>
      <c r="J199" s="539">
        <v>0</v>
      </c>
      <c r="K199" s="539">
        <v>0</v>
      </c>
      <c r="L199" s="539">
        <v>0</v>
      </c>
      <c r="M199" s="539">
        <v>0</v>
      </c>
      <c r="N199" s="539">
        <v>0</v>
      </c>
      <c r="O199" s="539">
        <v>0</v>
      </c>
      <c r="P199" s="538">
        <v>0</v>
      </c>
      <c r="Q199" s="538">
        <v>0</v>
      </c>
      <c r="R199" s="537">
        <f t="shared" si="16"/>
        <v>1</v>
      </c>
      <c r="S199" s="537">
        <f t="shared" si="16"/>
        <v>1</v>
      </c>
      <c r="T199" s="537">
        <f t="shared" si="16"/>
        <v>1</v>
      </c>
      <c r="U199" s="537">
        <f t="shared" si="16"/>
        <v>1</v>
      </c>
      <c r="V199" s="537">
        <f t="shared" si="16"/>
        <v>1</v>
      </c>
      <c r="W199" s="537">
        <f t="shared" si="16"/>
        <v>0.99999999999999989</v>
      </c>
      <c r="X199" s="537">
        <f t="shared" si="16"/>
        <v>1</v>
      </c>
      <c r="Y199" s="537">
        <f t="shared" si="16"/>
        <v>0.99999999999999989</v>
      </c>
      <c r="Z199" s="537">
        <f t="shared" si="16"/>
        <v>1</v>
      </c>
      <c r="AA199" s="537">
        <f t="shared" si="16"/>
        <v>1</v>
      </c>
      <c r="AB199" s="537">
        <f t="shared" si="16"/>
        <v>0.99999999999999989</v>
      </c>
      <c r="AC199" s="537">
        <f t="shared" si="16"/>
        <v>1</v>
      </c>
      <c r="AD199" s="537">
        <f t="shared" si="16"/>
        <v>1</v>
      </c>
      <c r="AE199" s="540">
        <f t="shared" si="16"/>
        <v>1</v>
      </c>
      <c r="AF199" s="540">
        <f t="shared" si="16"/>
        <v>1</v>
      </c>
    </row>
    <row r="200" spans="1:32" x14ac:dyDescent="0.25">
      <c r="A200" s="138">
        <v>200</v>
      </c>
      <c r="B200" s="295">
        <v>89</v>
      </c>
      <c r="C200" s="539">
        <v>0</v>
      </c>
      <c r="D200" s="539">
        <v>0</v>
      </c>
      <c r="E200" s="539">
        <v>0</v>
      </c>
      <c r="F200" s="539">
        <v>0</v>
      </c>
      <c r="G200" s="539">
        <v>0</v>
      </c>
      <c r="H200" s="539">
        <v>0</v>
      </c>
      <c r="I200" s="539">
        <v>0</v>
      </c>
      <c r="J200" s="539">
        <v>0</v>
      </c>
      <c r="K200" s="539">
        <v>0</v>
      </c>
      <c r="L200" s="539">
        <v>0</v>
      </c>
      <c r="M200" s="539">
        <v>0</v>
      </c>
      <c r="N200" s="539">
        <v>0</v>
      </c>
      <c r="O200" s="539">
        <v>0</v>
      </c>
      <c r="P200" s="538">
        <v>0</v>
      </c>
      <c r="Q200" s="538">
        <v>0</v>
      </c>
      <c r="R200" s="537">
        <f t="shared" si="16"/>
        <v>1</v>
      </c>
      <c r="S200" s="537">
        <f t="shared" si="16"/>
        <v>1</v>
      </c>
      <c r="T200" s="537">
        <f t="shared" si="16"/>
        <v>1</v>
      </c>
      <c r="U200" s="537">
        <f t="shared" si="16"/>
        <v>1</v>
      </c>
      <c r="V200" s="537">
        <f t="shared" si="16"/>
        <v>1</v>
      </c>
      <c r="W200" s="537">
        <f t="shared" si="16"/>
        <v>0.99999999999999989</v>
      </c>
      <c r="X200" s="537">
        <f t="shared" si="16"/>
        <v>1</v>
      </c>
      <c r="Y200" s="537">
        <f t="shared" si="16"/>
        <v>0.99999999999999989</v>
      </c>
      <c r="Z200" s="537">
        <f t="shared" si="16"/>
        <v>1</v>
      </c>
      <c r="AA200" s="537">
        <f t="shared" si="16"/>
        <v>1</v>
      </c>
      <c r="AB200" s="537">
        <f t="shared" si="16"/>
        <v>0.99999999999999989</v>
      </c>
      <c r="AC200" s="537">
        <f t="shared" si="16"/>
        <v>1</v>
      </c>
      <c r="AD200" s="537">
        <f t="shared" si="16"/>
        <v>1</v>
      </c>
      <c r="AE200" s="540">
        <f t="shared" si="16"/>
        <v>1</v>
      </c>
      <c r="AF200" s="540">
        <f t="shared" si="16"/>
        <v>1</v>
      </c>
    </row>
    <row r="201" spans="1:32" x14ac:dyDescent="0.25">
      <c r="A201" s="138">
        <v>200</v>
      </c>
      <c r="B201" s="295">
        <v>90</v>
      </c>
      <c r="C201" s="539">
        <v>0</v>
      </c>
      <c r="D201" s="539">
        <v>0</v>
      </c>
      <c r="E201" s="539">
        <v>0</v>
      </c>
      <c r="F201" s="539">
        <v>0</v>
      </c>
      <c r="G201" s="539">
        <v>0</v>
      </c>
      <c r="H201" s="539">
        <v>0</v>
      </c>
      <c r="I201" s="539">
        <v>0</v>
      </c>
      <c r="J201" s="539">
        <v>0</v>
      </c>
      <c r="K201" s="539">
        <v>0</v>
      </c>
      <c r="L201" s="539">
        <v>0</v>
      </c>
      <c r="M201" s="539">
        <v>0</v>
      </c>
      <c r="N201" s="539">
        <v>0</v>
      </c>
      <c r="O201" s="539">
        <v>0</v>
      </c>
      <c r="P201" s="538">
        <v>0</v>
      </c>
      <c r="Q201" s="538">
        <v>0</v>
      </c>
      <c r="R201" s="537">
        <f t="shared" si="16"/>
        <v>1</v>
      </c>
      <c r="S201" s="537">
        <f t="shared" si="16"/>
        <v>1</v>
      </c>
      <c r="T201" s="537">
        <f t="shared" si="16"/>
        <v>1</v>
      </c>
      <c r="U201" s="537">
        <f t="shared" si="16"/>
        <v>1</v>
      </c>
      <c r="V201" s="537">
        <f t="shared" si="16"/>
        <v>1</v>
      </c>
      <c r="W201" s="537">
        <f t="shared" si="16"/>
        <v>0.99999999999999989</v>
      </c>
      <c r="X201" s="537">
        <f t="shared" si="16"/>
        <v>1</v>
      </c>
      <c r="Y201" s="537">
        <f t="shared" si="16"/>
        <v>0.99999999999999989</v>
      </c>
      <c r="Z201" s="537">
        <f t="shared" si="16"/>
        <v>1</v>
      </c>
      <c r="AA201" s="537">
        <f t="shared" si="16"/>
        <v>1</v>
      </c>
      <c r="AB201" s="537">
        <f t="shared" si="16"/>
        <v>0.99999999999999989</v>
      </c>
      <c r="AC201" s="537">
        <f t="shared" si="16"/>
        <v>1</v>
      </c>
      <c r="AD201" s="537">
        <f t="shared" si="16"/>
        <v>1</v>
      </c>
      <c r="AE201" s="540">
        <f t="shared" si="16"/>
        <v>1</v>
      </c>
      <c r="AF201" s="540">
        <f t="shared" si="16"/>
        <v>1</v>
      </c>
    </row>
    <row r="202" spans="1:32" x14ac:dyDescent="0.25">
      <c r="A202" s="138">
        <v>200</v>
      </c>
      <c r="B202" s="295">
        <v>91</v>
      </c>
      <c r="C202" s="539">
        <v>0</v>
      </c>
      <c r="D202" s="539">
        <v>0</v>
      </c>
      <c r="E202" s="539">
        <v>0</v>
      </c>
      <c r="F202" s="539">
        <v>0</v>
      </c>
      <c r="G202" s="539">
        <v>0</v>
      </c>
      <c r="H202" s="539">
        <v>0</v>
      </c>
      <c r="I202" s="539">
        <v>0</v>
      </c>
      <c r="J202" s="539">
        <v>0</v>
      </c>
      <c r="K202" s="539">
        <v>0</v>
      </c>
      <c r="L202" s="539">
        <v>0</v>
      </c>
      <c r="M202" s="539">
        <v>0</v>
      </c>
      <c r="N202" s="539">
        <v>0</v>
      </c>
      <c r="O202" s="539">
        <v>0</v>
      </c>
      <c r="P202" s="538">
        <v>0</v>
      </c>
      <c r="Q202" s="538">
        <v>0</v>
      </c>
      <c r="R202" s="537">
        <f t="shared" si="16"/>
        <v>1</v>
      </c>
      <c r="S202" s="537">
        <f t="shared" si="16"/>
        <v>1</v>
      </c>
      <c r="T202" s="537">
        <f t="shared" si="16"/>
        <v>1</v>
      </c>
      <c r="U202" s="537">
        <f t="shared" si="16"/>
        <v>1</v>
      </c>
      <c r="V202" s="537">
        <f t="shared" si="16"/>
        <v>1</v>
      </c>
      <c r="W202" s="537">
        <f t="shared" si="16"/>
        <v>0.99999999999999989</v>
      </c>
      <c r="X202" s="537">
        <f t="shared" si="16"/>
        <v>1</v>
      </c>
      <c r="Y202" s="537">
        <f t="shared" si="16"/>
        <v>0.99999999999999989</v>
      </c>
      <c r="Z202" s="537">
        <f t="shared" si="16"/>
        <v>1</v>
      </c>
      <c r="AA202" s="537">
        <f t="shared" si="16"/>
        <v>1</v>
      </c>
      <c r="AB202" s="537">
        <f t="shared" si="16"/>
        <v>0.99999999999999989</v>
      </c>
      <c r="AC202" s="537">
        <f t="shared" si="16"/>
        <v>1</v>
      </c>
      <c r="AD202" s="537">
        <f t="shared" si="16"/>
        <v>1</v>
      </c>
      <c r="AE202" s="540">
        <f t="shared" si="16"/>
        <v>1</v>
      </c>
      <c r="AF202" s="540">
        <f t="shared" si="16"/>
        <v>1</v>
      </c>
    </row>
    <row r="203" spans="1:32" x14ac:dyDescent="0.25">
      <c r="A203" s="138">
        <v>200</v>
      </c>
      <c r="B203" s="295">
        <v>92</v>
      </c>
      <c r="C203" s="539">
        <v>0</v>
      </c>
      <c r="D203" s="539">
        <v>0</v>
      </c>
      <c r="E203" s="539">
        <v>0</v>
      </c>
      <c r="F203" s="539">
        <v>0</v>
      </c>
      <c r="G203" s="539">
        <v>0</v>
      </c>
      <c r="H203" s="539">
        <v>0</v>
      </c>
      <c r="I203" s="539">
        <v>0</v>
      </c>
      <c r="J203" s="539">
        <v>0</v>
      </c>
      <c r="K203" s="539">
        <v>0</v>
      </c>
      <c r="L203" s="539">
        <v>0</v>
      </c>
      <c r="M203" s="539">
        <v>0</v>
      </c>
      <c r="N203" s="539">
        <v>0</v>
      </c>
      <c r="O203" s="539">
        <v>0</v>
      </c>
      <c r="P203" s="538">
        <v>0</v>
      </c>
      <c r="Q203" s="538">
        <v>0</v>
      </c>
      <c r="R203" s="537">
        <f t="shared" si="16"/>
        <v>1</v>
      </c>
      <c r="S203" s="537">
        <f t="shared" si="16"/>
        <v>1</v>
      </c>
      <c r="T203" s="537">
        <f t="shared" si="16"/>
        <v>1</v>
      </c>
      <c r="U203" s="537">
        <f t="shared" si="16"/>
        <v>1</v>
      </c>
      <c r="V203" s="537">
        <f t="shared" si="16"/>
        <v>1</v>
      </c>
      <c r="W203" s="537">
        <f t="shared" si="16"/>
        <v>0.99999999999999989</v>
      </c>
      <c r="X203" s="537">
        <f t="shared" si="16"/>
        <v>1</v>
      </c>
      <c r="Y203" s="537">
        <f t="shared" si="16"/>
        <v>0.99999999999999989</v>
      </c>
      <c r="Z203" s="537">
        <f t="shared" si="16"/>
        <v>1</v>
      </c>
      <c r="AA203" s="537">
        <f t="shared" si="16"/>
        <v>1</v>
      </c>
      <c r="AB203" s="537">
        <f t="shared" si="16"/>
        <v>0.99999999999999989</v>
      </c>
      <c r="AC203" s="537">
        <f t="shared" si="16"/>
        <v>1</v>
      </c>
      <c r="AD203" s="537">
        <f t="shared" si="16"/>
        <v>1</v>
      </c>
      <c r="AE203" s="540">
        <f t="shared" si="16"/>
        <v>1</v>
      </c>
      <c r="AF203" s="540">
        <f t="shared" si="16"/>
        <v>1</v>
      </c>
    </row>
    <row r="204" spans="1:32" x14ac:dyDescent="0.25">
      <c r="A204" s="138">
        <v>200</v>
      </c>
      <c r="B204" s="295">
        <v>93</v>
      </c>
      <c r="C204" s="539">
        <v>0</v>
      </c>
      <c r="D204" s="539">
        <v>0</v>
      </c>
      <c r="E204" s="539">
        <v>0</v>
      </c>
      <c r="F204" s="539">
        <v>0</v>
      </c>
      <c r="G204" s="539">
        <v>0</v>
      </c>
      <c r="H204" s="539">
        <v>0</v>
      </c>
      <c r="I204" s="539">
        <v>0</v>
      </c>
      <c r="J204" s="539">
        <v>0</v>
      </c>
      <c r="K204" s="539">
        <v>0</v>
      </c>
      <c r="L204" s="539">
        <v>0</v>
      </c>
      <c r="M204" s="539">
        <v>0</v>
      </c>
      <c r="N204" s="539">
        <v>0</v>
      </c>
      <c r="O204" s="539">
        <v>0</v>
      </c>
      <c r="P204" s="538">
        <v>0</v>
      </c>
      <c r="Q204" s="538">
        <v>0</v>
      </c>
      <c r="R204" s="537">
        <f t="shared" si="16"/>
        <v>1</v>
      </c>
      <c r="S204" s="537">
        <f t="shared" si="16"/>
        <v>1</v>
      </c>
      <c r="T204" s="537">
        <f t="shared" si="16"/>
        <v>1</v>
      </c>
      <c r="U204" s="537">
        <f t="shared" si="16"/>
        <v>1</v>
      </c>
      <c r="V204" s="537">
        <f t="shared" si="16"/>
        <v>1</v>
      </c>
      <c r="W204" s="537">
        <f t="shared" si="16"/>
        <v>0.99999999999999989</v>
      </c>
      <c r="X204" s="537">
        <f t="shared" si="16"/>
        <v>1</v>
      </c>
      <c r="Y204" s="537">
        <f t="shared" si="16"/>
        <v>0.99999999999999989</v>
      </c>
      <c r="Z204" s="537">
        <f t="shared" si="16"/>
        <v>1</v>
      </c>
      <c r="AA204" s="537">
        <f t="shared" si="16"/>
        <v>1</v>
      </c>
      <c r="AB204" s="537">
        <f t="shared" si="16"/>
        <v>0.99999999999999989</v>
      </c>
      <c r="AC204" s="537">
        <f t="shared" si="16"/>
        <v>1</v>
      </c>
      <c r="AD204" s="537">
        <f t="shared" si="16"/>
        <v>1</v>
      </c>
      <c r="AE204" s="540">
        <f t="shared" si="16"/>
        <v>1</v>
      </c>
      <c r="AF204" s="540">
        <f t="shared" si="16"/>
        <v>1</v>
      </c>
    </row>
    <row r="205" spans="1:32" x14ac:dyDescent="0.25">
      <c r="A205" s="138">
        <v>200</v>
      </c>
      <c r="B205" s="295">
        <v>94</v>
      </c>
      <c r="C205" s="539">
        <v>0</v>
      </c>
      <c r="D205" s="539">
        <v>0</v>
      </c>
      <c r="E205" s="539">
        <v>0</v>
      </c>
      <c r="F205" s="539">
        <v>0</v>
      </c>
      <c r="G205" s="539">
        <v>0</v>
      </c>
      <c r="H205" s="539">
        <v>0</v>
      </c>
      <c r="I205" s="539">
        <v>0</v>
      </c>
      <c r="J205" s="539">
        <v>0</v>
      </c>
      <c r="K205" s="539">
        <v>0</v>
      </c>
      <c r="L205" s="539">
        <v>0</v>
      </c>
      <c r="M205" s="539">
        <v>0</v>
      </c>
      <c r="N205" s="539">
        <v>0</v>
      </c>
      <c r="O205" s="539">
        <v>0</v>
      </c>
      <c r="P205" s="538">
        <v>0</v>
      </c>
      <c r="Q205" s="538">
        <v>0</v>
      </c>
      <c r="R205" s="537">
        <f t="shared" si="16"/>
        <v>1</v>
      </c>
      <c r="S205" s="537">
        <f t="shared" si="16"/>
        <v>1</v>
      </c>
      <c r="T205" s="537">
        <f t="shared" si="16"/>
        <v>1</v>
      </c>
      <c r="U205" s="537">
        <f t="shared" si="16"/>
        <v>1</v>
      </c>
      <c r="V205" s="537">
        <f t="shared" si="16"/>
        <v>1</v>
      </c>
      <c r="W205" s="537">
        <f t="shared" si="16"/>
        <v>0.99999999999999989</v>
      </c>
      <c r="X205" s="537">
        <f t="shared" si="16"/>
        <v>1</v>
      </c>
      <c r="Y205" s="537">
        <f t="shared" si="16"/>
        <v>0.99999999999999989</v>
      </c>
      <c r="Z205" s="537">
        <f t="shared" si="16"/>
        <v>1</v>
      </c>
      <c r="AA205" s="537">
        <f t="shared" si="16"/>
        <v>1</v>
      </c>
      <c r="AB205" s="537">
        <f t="shared" si="16"/>
        <v>0.99999999999999989</v>
      </c>
      <c r="AC205" s="537">
        <f t="shared" si="16"/>
        <v>1</v>
      </c>
      <c r="AD205" s="537">
        <f t="shared" si="16"/>
        <v>1</v>
      </c>
      <c r="AE205" s="540">
        <f t="shared" si="16"/>
        <v>1</v>
      </c>
      <c r="AF205" s="540">
        <f t="shared" si="16"/>
        <v>1</v>
      </c>
    </row>
    <row r="206" spans="1:32" x14ac:dyDescent="0.25">
      <c r="A206" s="138">
        <v>200</v>
      </c>
      <c r="B206" s="295">
        <v>95</v>
      </c>
      <c r="C206" s="539">
        <v>0</v>
      </c>
      <c r="D206" s="539">
        <v>0</v>
      </c>
      <c r="E206" s="539">
        <v>0</v>
      </c>
      <c r="F206" s="539">
        <v>0</v>
      </c>
      <c r="G206" s="539">
        <v>0</v>
      </c>
      <c r="H206" s="539">
        <v>0</v>
      </c>
      <c r="I206" s="539">
        <v>0</v>
      </c>
      <c r="J206" s="539">
        <v>0</v>
      </c>
      <c r="K206" s="539">
        <v>0</v>
      </c>
      <c r="L206" s="539">
        <v>0</v>
      </c>
      <c r="M206" s="539">
        <v>0</v>
      </c>
      <c r="N206" s="539">
        <v>0</v>
      </c>
      <c r="O206" s="539">
        <v>0</v>
      </c>
      <c r="P206" s="538">
        <v>0</v>
      </c>
      <c r="Q206" s="538">
        <v>0</v>
      </c>
      <c r="R206" s="537">
        <f t="shared" si="16"/>
        <v>1</v>
      </c>
      <c r="S206" s="537">
        <f t="shared" si="16"/>
        <v>1</v>
      </c>
      <c r="T206" s="537">
        <f t="shared" si="16"/>
        <v>1</v>
      </c>
      <c r="U206" s="537">
        <f t="shared" si="16"/>
        <v>1</v>
      </c>
      <c r="V206" s="537">
        <f t="shared" si="16"/>
        <v>1</v>
      </c>
      <c r="W206" s="537">
        <f t="shared" si="16"/>
        <v>0.99999999999999989</v>
      </c>
      <c r="X206" s="537">
        <f t="shared" si="16"/>
        <v>1</v>
      </c>
      <c r="Y206" s="537">
        <f t="shared" si="16"/>
        <v>0.99999999999999989</v>
      </c>
      <c r="Z206" s="537">
        <f t="shared" si="16"/>
        <v>1</v>
      </c>
      <c r="AA206" s="537">
        <f t="shared" si="16"/>
        <v>1</v>
      </c>
      <c r="AB206" s="537">
        <f t="shared" si="16"/>
        <v>0.99999999999999989</v>
      </c>
      <c r="AC206" s="537">
        <f t="shared" si="16"/>
        <v>1</v>
      </c>
      <c r="AD206" s="537">
        <f t="shared" si="16"/>
        <v>1</v>
      </c>
      <c r="AE206" s="540">
        <f t="shared" si="16"/>
        <v>1</v>
      </c>
      <c r="AF206" s="540">
        <f t="shared" si="16"/>
        <v>1</v>
      </c>
    </row>
    <row r="207" spans="1:32" x14ac:dyDescent="0.25">
      <c r="A207" s="138">
        <v>200</v>
      </c>
      <c r="B207" s="295">
        <v>96</v>
      </c>
      <c r="C207" s="539">
        <v>0</v>
      </c>
      <c r="D207" s="539">
        <v>0</v>
      </c>
      <c r="E207" s="539">
        <v>0</v>
      </c>
      <c r="F207" s="539">
        <v>0</v>
      </c>
      <c r="G207" s="539">
        <v>0</v>
      </c>
      <c r="H207" s="539">
        <v>0</v>
      </c>
      <c r="I207" s="539">
        <v>0</v>
      </c>
      <c r="J207" s="539">
        <v>0</v>
      </c>
      <c r="K207" s="539">
        <v>0</v>
      </c>
      <c r="L207" s="539">
        <v>0</v>
      </c>
      <c r="M207" s="539">
        <v>0</v>
      </c>
      <c r="N207" s="539">
        <v>0</v>
      </c>
      <c r="O207" s="539">
        <v>0</v>
      </c>
      <c r="P207" s="538">
        <v>0</v>
      </c>
      <c r="Q207" s="538">
        <v>0</v>
      </c>
      <c r="R207" s="537">
        <f t="shared" si="16"/>
        <v>1</v>
      </c>
      <c r="S207" s="537">
        <f t="shared" si="16"/>
        <v>1</v>
      </c>
      <c r="T207" s="537">
        <f t="shared" si="16"/>
        <v>1</v>
      </c>
      <c r="U207" s="537">
        <f t="shared" si="16"/>
        <v>1</v>
      </c>
      <c r="V207" s="537">
        <f t="shared" si="16"/>
        <v>1</v>
      </c>
      <c r="W207" s="537">
        <f t="shared" si="16"/>
        <v>0.99999999999999989</v>
      </c>
      <c r="X207" s="537">
        <f t="shared" si="16"/>
        <v>1</v>
      </c>
      <c r="Y207" s="537">
        <f t="shared" si="16"/>
        <v>0.99999999999999989</v>
      </c>
      <c r="Z207" s="537">
        <f t="shared" si="16"/>
        <v>1</v>
      </c>
      <c r="AA207" s="537">
        <f t="shared" si="16"/>
        <v>1</v>
      </c>
      <c r="AB207" s="537">
        <f t="shared" si="16"/>
        <v>0.99999999999999989</v>
      </c>
      <c r="AC207" s="537">
        <f t="shared" si="16"/>
        <v>1</v>
      </c>
      <c r="AD207" s="537">
        <f t="shared" si="16"/>
        <v>1</v>
      </c>
      <c r="AE207" s="540">
        <f t="shared" si="16"/>
        <v>1</v>
      </c>
      <c r="AF207" s="540">
        <f t="shared" si="16"/>
        <v>1</v>
      </c>
    </row>
    <row r="208" spans="1:32" x14ac:dyDescent="0.25">
      <c r="A208" s="138">
        <v>200</v>
      </c>
      <c r="B208" s="295">
        <v>97</v>
      </c>
      <c r="C208" s="539">
        <v>0</v>
      </c>
      <c r="D208" s="539">
        <v>0</v>
      </c>
      <c r="E208" s="539">
        <v>0</v>
      </c>
      <c r="F208" s="539">
        <v>0</v>
      </c>
      <c r="G208" s="539">
        <v>0</v>
      </c>
      <c r="H208" s="539">
        <v>0</v>
      </c>
      <c r="I208" s="539">
        <v>0</v>
      </c>
      <c r="J208" s="539">
        <v>0</v>
      </c>
      <c r="K208" s="539">
        <v>0</v>
      </c>
      <c r="L208" s="539">
        <v>0</v>
      </c>
      <c r="M208" s="539">
        <v>0</v>
      </c>
      <c r="N208" s="539">
        <v>0</v>
      </c>
      <c r="O208" s="539">
        <v>0</v>
      </c>
      <c r="P208" s="538">
        <v>0</v>
      </c>
      <c r="Q208" s="538">
        <v>0</v>
      </c>
      <c r="R208" s="537">
        <f t="shared" si="16"/>
        <v>1</v>
      </c>
      <c r="S208" s="537">
        <f t="shared" si="16"/>
        <v>1</v>
      </c>
      <c r="T208" s="537">
        <f t="shared" si="16"/>
        <v>1</v>
      </c>
      <c r="U208" s="537">
        <f t="shared" si="16"/>
        <v>1</v>
      </c>
      <c r="V208" s="537">
        <f t="shared" si="16"/>
        <v>1</v>
      </c>
      <c r="W208" s="537">
        <f t="shared" si="16"/>
        <v>0.99999999999999989</v>
      </c>
      <c r="X208" s="537">
        <f t="shared" si="16"/>
        <v>1</v>
      </c>
      <c r="Y208" s="537">
        <f t="shared" si="16"/>
        <v>0.99999999999999989</v>
      </c>
      <c r="Z208" s="537">
        <f t="shared" si="16"/>
        <v>1</v>
      </c>
      <c r="AA208" s="537">
        <f t="shared" si="16"/>
        <v>1</v>
      </c>
      <c r="AB208" s="537">
        <f t="shared" si="16"/>
        <v>0.99999999999999989</v>
      </c>
      <c r="AC208" s="537">
        <f t="shared" si="16"/>
        <v>1</v>
      </c>
      <c r="AD208" s="537">
        <f t="shared" si="16"/>
        <v>1</v>
      </c>
      <c r="AE208" s="540">
        <f t="shared" si="16"/>
        <v>1</v>
      </c>
      <c r="AF208" s="540">
        <f t="shared" si="16"/>
        <v>1</v>
      </c>
    </row>
    <row r="209" spans="1:32" x14ac:dyDescent="0.25">
      <c r="A209" s="138">
        <v>200</v>
      </c>
      <c r="B209" s="295">
        <v>98</v>
      </c>
      <c r="C209" s="539">
        <v>0</v>
      </c>
      <c r="D209" s="539">
        <v>0</v>
      </c>
      <c r="E209" s="539">
        <v>0</v>
      </c>
      <c r="F209" s="539">
        <v>0</v>
      </c>
      <c r="G209" s="539">
        <v>0</v>
      </c>
      <c r="H209" s="539">
        <v>0</v>
      </c>
      <c r="I209" s="539">
        <v>0</v>
      </c>
      <c r="J209" s="539">
        <v>0</v>
      </c>
      <c r="K209" s="539">
        <v>0</v>
      </c>
      <c r="L209" s="539">
        <v>0</v>
      </c>
      <c r="M209" s="539">
        <v>0</v>
      </c>
      <c r="N209" s="539">
        <v>0</v>
      </c>
      <c r="O209" s="539">
        <v>0</v>
      </c>
      <c r="P209" s="538">
        <v>0</v>
      </c>
      <c r="Q209" s="538">
        <v>0</v>
      </c>
      <c r="R209" s="537">
        <f t="shared" ref="R209:AF211" si="17">C209+R208</f>
        <v>1</v>
      </c>
      <c r="S209" s="537">
        <f t="shared" si="17"/>
        <v>1</v>
      </c>
      <c r="T209" s="537">
        <f t="shared" si="17"/>
        <v>1</v>
      </c>
      <c r="U209" s="537">
        <f t="shared" si="17"/>
        <v>1</v>
      </c>
      <c r="V209" s="537">
        <f t="shared" si="17"/>
        <v>1</v>
      </c>
      <c r="W209" s="537">
        <f t="shared" si="17"/>
        <v>0.99999999999999989</v>
      </c>
      <c r="X209" s="537">
        <f t="shared" si="17"/>
        <v>1</v>
      </c>
      <c r="Y209" s="537">
        <f t="shared" si="17"/>
        <v>0.99999999999999989</v>
      </c>
      <c r="Z209" s="537">
        <f t="shared" si="17"/>
        <v>1</v>
      </c>
      <c r="AA209" s="537">
        <f t="shared" si="17"/>
        <v>1</v>
      </c>
      <c r="AB209" s="537">
        <f t="shared" si="17"/>
        <v>0.99999999999999989</v>
      </c>
      <c r="AC209" s="537">
        <f t="shared" si="17"/>
        <v>1</v>
      </c>
      <c r="AD209" s="537">
        <f t="shared" si="17"/>
        <v>1</v>
      </c>
      <c r="AE209" s="540">
        <f t="shared" si="17"/>
        <v>1</v>
      </c>
      <c r="AF209" s="540">
        <f t="shared" si="17"/>
        <v>1</v>
      </c>
    </row>
    <row r="210" spans="1:32" x14ac:dyDescent="0.25">
      <c r="A210" s="138">
        <v>200</v>
      </c>
      <c r="B210" s="295">
        <v>99</v>
      </c>
      <c r="C210" s="539">
        <v>0</v>
      </c>
      <c r="D210" s="539">
        <v>0</v>
      </c>
      <c r="E210" s="539">
        <v>0</v>
      </c>
      <c r="F210" s="539">
        <v>0</v>
      </c>
      <c r="G210" s="539">
        <v>0</v>
      </c>
      <c r="H210" s="539">
        <v>0</v>
      </c>
      <c r="I210" s="539">
        <v>0</v>
      </c>
      <c r="J210" s="539">
        <v>0</v>
      </c>
      <c r="K210" s="539">
        <v>0</v>
      </c>
      <c r="L210" s="539">
        <v>0</v>
      </c>
      <c r="M210" s="539">
        <v>0</v>
      </c>
      <c r="N210" s="539">
        <v>0</v>
      </c>
      <c r="O210" s="539">
        <v>0</v>
      </c>
      <c r="P210" s="538">
        <v>0</v>
      </c>
      <c r="Q210" s="538">
        <v>0</v>
      </c>
      <c r="R210" s="537">
        <f t="shared" si="17"/>
        <v>1</v>
      </c>
      <c r="S210" s="537">
        <f t="shared" si="17"/>
        <v>1</v>
      </c>
      <c r="T210" s="537">
        <f t="shared" si="17"/>
        <v>1</v>
      </c>
      <c r="U210" s="537">
        <f t="shared" si="17"/>
        <v>1</v>
      </c>
      <c r="V210" s="537">
        <f t="shared" si="17"/>
        <v>1</v>
      </c>
      <c r="W210" s="537">
        <f t="shared" si="17"/>
        <v>0.99999999999999989</v>
      </c>
      <c r="X210" s="537">
        <f t="shared" si="17"/>
        <v>1</v>
      </c>
      <c r="Y210" s="537">
        <f t="shared" si="17"/>
        <v>0.99999999999999989</v>
      </c>
      <c r="Z210" s="537">
        <f t="shared" si="17"/>
        <v>1</v>
      </c>
      <c r="AA210" s="537">
        <f t="shared" si="17"/>
        <v>1</v>
      </c>
      <c r="AB210" s="537">
        <f t="shared" si="17"/>
        <v>0.99999999999999989</v>
      </c>
      <c r="AC210" s="537">
        <f t="shared" si="17"/>
        <v>1</v>
      </c>
      <c r="AD210" s="537">
        <f t="shared" si="17"/>
        <v>1</v>
      </c>
      <c r="AE210" s="540">
        <f t="shared" si="17"/>
        <v>1</v>
      </c>
      <c r="AF210" s="540">
        <f t="shared" si="17"/>
        <v>1</v>
      </c>
    </row>
    <row r="211" spans="1:32" x14ac:dyDescent="0.25">
      <c r="A211" s="138">
        <v>200</v>
      </c>
      <c r="B211" s="295">
        <v>100</v>
      </c>
      <c r="C211" s="539">
        <v>0</v>
      </c>
      <c r="D211" s="539">
        <v>0</v>
      </c>
      <c r="E211" s="539">
        <v>0</v>
      </c>
      <c r="F211" s="539">
        <v>0</v>
      </c>
      <c r="G211" s="539">
        <v>0</v>
      </c>
      <c r="H211" s="539">
        <v>0</v>
      </c>
      <c r="I211" s="539">
        <v>0</v>
      </c>
      <c r="J211" s="539">
        <v>0</v>
      </c>
      <c r="K211" s="539">
        <v>0</v>
      </c>
      <c r="L211" s="539">
        <v>0</v>
      </c>
      <c r="M211" s="539">
        <v>0</v>
      </c>
      <c r="N211" s="539">
        <v>0</v>
      </c>
      <c r="O211" s="539">
        <v>0</v>
      </c>
      <c r="P211" s="538">
        <v>0</v>
      </c>
      <c r="Q211" s="538">
        <v>0</v>
      </c>
      <c r="R211" s="537">
        <f t="shared" si="17"/>
        <v>1</v>
      </c>
      <c r="S211" s="537">
        <f t="shared" si="17"/>
        <v>1</v>
      </c>
      <c r="T211" s="537">
        <f t="shared" si="17"/>
        <v>1</v>
      </c>
      <c r="U211" s="537">
        <f t="shared" si="17"/>
        <v>1</v>
      </c>
      <c r="V211" s="537">
        <f t="shared" si="17"/>
        <v>1</v>
      </c>
      <c r="W211" s="537">
        <f t="shared" si="17"/>
        <v>0.99999999999999989</v>
      </c>
      <c r="X211" s="537">
        <f t="shared" si="17"/>
        <v>1</v>
      </c>
      <c r="Y211" s="537">
        <f t="shared" si="17"/>
        <v>0.99999999999999989</v>
      </c>
      <c r="Z211" s="537">
        <f t="shared" si="17"/>
        <v>1</v>
      </c>
      <c r="AA211" s="537">
        <f t="shared" si="17"/>
        <v>1</v>
      </c>
      <c r="AB211" s="537">
        <f t="shared" si="17"/>
        <v>0.99999999999999989</v>
      </c>
      <c r="AC211" s="537">
        <f t="shared" si="17"/>
        <v>1</v>
      </c>
      <c r="AD211" s="537">
        <f t="shared" si="17"/>
        <v>1</v>
      </c>
      <c r="AE211" s="540">
        <f t="shared" si="17"/>
        <v>1</v>
      </c>
      <c r="AF211" s="540">
        <f t="shared" si="17"/>
        <v>1</v>
      </c>
    </row>
    <row r="212" spans="1:32" x14ac:dyDescent="0.25">
      <c r="AE212" s="270"/>
      <c r="AF212" s="270"/>
    </row>
    <row r="213" spans="1:32" x14ac:dyDescent="0.25">
      <c r="AE213" s="270"/>
      <c r="AF213" s="270"/>
    </row>
  </sheetData>
  <phoneticPr fontId="36" type="noConversion"/>
  <pageMargins left="0.7" right="0.7" top="0.75" bottom="0.75" header="0.3" footer="0.3"/>
  <pageSetup paperSize="9" scale="47" orientation="portrait" r:id="rId1"/>
  <rowBreaks count="2" manualBreakCount="2">
    <brk id="101" max="16383" man="1"/>
    <brk id="211" max="16383" man="1"/>
  </rowBreaks>
  <colBreaks count="1" manualBreakCount="1">
    <brk id="17" max="21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249977111117893"/>
  </sheetPr>
  <dimension ref="A1:AF131"/>
  <sheetViews>
    <sheetView view="pageBreakPreview" topLeftCell="A58" zoomScale="60" zoomScaleNormal="70" workbookViewId="0">
      <selection activeCell="V17" sqref="V17"/>
    </sheetView>
  </sheetViews>
  <sheetFormatPr defaultColWidth="9" defaultRowHeight="15.75" x14ac:dyDescent="0.25"/>
  <cols>
    <col min="1" max="1" width="9" style="135"/>
    <col min="2" max="2" width="9" style="304"/>
    <col min="3" max="32" width="9.625" style="304" customWidth="1"/>
    <col min="33" max="16384" width="9" style="134"/>
  </cols>
  <sheetData>
    <row r="1" spans="1:32" s="132" customFormat="1" x14ac:dyDescent="0.25">
      <c r="A1" s="131" t="s">
        <v>518</v>
      </c>
      <c r="B1" s="301" t="s">
        <v>19</v>
      </c>
      <c r="C1" s="302" t="s">
        <v>5</v>
      </c>
      <c r="D1" s="302" t="s">
        <v>6</v>
      </c>
      <c r="E1" s="302" t="s">
        <v>7</v>
      </c>
      <c r="F1" s="302" t="s">
        <v>8</v>
      </c>
      <c r="G1" s="302" t="s">
        <v>9</v>
      </c>
      <c r="H1" s="302" t="s">
        <v>10</v>
      </c>
      <c r="I1" s="302" t="s">
        <v>11</v>
      </c>
      <c r="J1" s="302" t="s">
        <v>12</v>
      </c>
      <c r="K1" s="302" t="s">
        <v>13</v>
      </c>
      <c r="L1" s="302" t="s">
        <v>14</v>
      </c>
      <c r="M1" s="302" t="s">
        <v>15</v>
      </c>
      <c r="N1" s="302" t="s">
        <v>16</v>
      </c>
      <c r="O1" s="302" t="s">
        <v>17</v>
      </c>
      <c r="P1" s="302" t="s">
        <v>611</v>
      </c>
      <c r="Q1" s="302" t="s">
        <v>612</v>
      </c>
      <c r="R1" s="297" t="str">
        <f t="shared" ref="R1:AD1" si="0">C1&amp;"a"</f>
        <v>Z1a</v>
      </c>
      <c r="S1" s="297" t="str">
        <f t="shared" si="0"/>
        <v>Z1p1a</v>
      </c>
      <c r="T1" s="297" t="str">
        <f t="shared" si="0"/>
        <v>Z2a</v>
      </c>
      <c r="U1" s="297" t="str">
        <f t="shared" si="0"/>
        <v>Z3a</v>
      </c>
      <c r="V1" s="297" t="str">
        <f t="shared" si="0"/>
        <v>Z4a</v>
      </c>
      <c r="W1" s="297" t="str">
        <f t="shared" si="0"/>
        <v>Z5a</v>
      </c>
      <c r="X1" s="297" t="str">
        <f t="shared" si="0"/>
        <v>Z6a</v>
      </c>
      <c r="Y1" s="297" t="str">
        <f t="shared" si="0"/>
        <v>Z7a</v>
      </c>
      <c r="Z1" s="297" t="str">
        <f t="shared" si="0"/>
        <v>Z8a</v>
      </c>
      <c r="AA1" s="297" t="str">
        <f t="shared" si="0"/>
        <v>Z9a</v>
      </c>
      <c r="AB1" s="297" t="str">
        <f t="shared" si="0"/>
        <v>Z10a</v>
      </c>
      <c r="AC1" s="297" t="str">
        <f t="shared" si="0"/>
        <v>Z11a</v>
      </c>
      <c r="AD1" s="297" t="str">
        <f t="shared" si="0"/>
        <v>Z12a</v>
      </c>
      <c r="AE1" s="297" t="str">
        <f t="shared" ref="AE1:AF1" si="1">P1&amp;"a"</f>
        <v>Z13a</v>
      </c>
      <c r="AF1" s="297" t="str">
        <f t="shared" si="1"/>
        <v>Z14a</v>
      </c>
    </row>
    <row r="2" spans="1:32" x14ac:dyDescent="0.25">
      <c r="A2" s="133">
        <v>100</v>
      </c>
      <c r="B2" s="303">
        <v>1</v>
      </c>
      <c r="C2" s="538">
        <v>0.49140065755488183</v>
      </c>
      <c r="D2" s="538">
        <v>0.99923840915058593</v>
      </c>
      <c r="E2" s="538">
        <v>0.47585568537992246</v>
      </c>
      <c r="F2" s="538">
        <v>1</v>
      </c>
      <c r="G2" s="538">
        <v>0.97201791667576831</v>
      </c>
      <c r="H2" s="538">
        <v>0.97074134133736467</v>
      </c>
      <c r="I2" s="538">
        <v>0.81107689698485808</v>
      </c>
      <c r="J2" s="538">
        <v>0.58556967745568633</v>
      </c>
      <c r="K2" s="538">
        <v>0.45134027802893756</v>
      </c>
      <c r="L2" s="538">
        <v>1</v>
      </c>
      <c r="M2" s="538">
        <v>0.98806258305100703</v>
      </c>
      <c r="N2" s="538">
        <v>0.60790122829540683</v>
      </c>
      <c r="O2" s="538">
        <v>0.1024720946174114</v>
      </c>
      <c r="P2" s="538">
        <v>1</v>
      </c>
      <c r="Q2" s="538">
        <v>1</v>
      </c>
      <c r="R2" s="537">
        <f t="shared" ref="R2:AD2" si="2">C2</f>
        <v>0.49140065755488183</v>
      </c>
      <c r="S2" s="537">
        <f t="shared" si="2"/>
        <v>0.99923840915058593</v>
      </c>
      <c r="T2" s="537">
        <f t="shared" si="2"/>
        <v>0.47585568537992246</v>
      </c>
      <c r="U2" s="537">
        <f t="shared" si="2"/>
        <v>1</v>
      </c>
      <c r="V2" s="537">
        <f t="shared" si="2"/>
        <v>0.97201791667576831</v>
      </c>
      <c r="W2" s="537">
        <f t="shared" si="2"/>
        <v>0.97074134133736467</v>
      </c>
      <c r="X2" s="537">
        <f t="shared" si="2"/>
        <v>0.81107689698485808</v>
      </c>
      <c r="Y2" s="537">
        <f t="shared" si="2"/>
        <v>0.58556967745568633</v>
      </c>
      <c r="Z2" s="537">
        <f t="shared" si="2"/>
        <v>0.45134027802893756</v>
      </c>
      <c r="AA2" s="537">
        <f t="shared" si="2"/>
        <v>1</v>
      </c>
      <c r="AB2" s="537">
        <f t="shared" si="2"/>
        <v>0.98806258305100703</v>
      </c>
      <c r="AC2" s="537">
        <f t="shared" si="2"/>
        <v>0.60790122829540683</v>
      </c>
      <c r="AD2" s="537">
        <f t="shared" si="2"/>
        <v>0.1024720946174114</v>
      </c>
      <c r="AE2" s="537">
        <f t="shared" ref="AE2:AF2" si="3">P2</f>
        <v>1</v>
      </c>
      <c r="AF2" s="537">
        <f t="shared" si="3"/>
        <v>1</v>
      </c>
    </row>
    <row r="3" spans="1:32" x14ac:dyDescent="0.25">
      <c r="A3" s="133">
        <v>100</v>
      </c>
      <c r="B3" s="303">
        <v>2</v>
      </c>
      <c r="C3" s="538">
        <v>0.35727704798185161</v>
      </c>
      <c r="D3" s="538">
        <v>7.6159084941409606E-4</v>
      </c>
      <c r="E3" s="538">
        <v>0.38594070599587077</v>
      </c>
      <c r="F3" s="538">
        <v>0</v>
      </c>
      <c r="G3" s="538">
        <v>2.798208332423173E-2</v>
      </c>
      <c r="H3" s="538">
        <v>2.9258658662635328E-2</v>
      </c>
      <c r="I3" s="538">
        <v>0.18892310301514195</v>
      </c>
      <c r="J3" s="538">
        <v>0.41443032254431361</v>
      </c>
      <c r="K3" s="538">
        <v>0.41240639917891009</v>
      </c>
      <c r="L3" s="538">
        <v>0</v>
      </c>
      <c r="M3" s="538">
        <v>1.1937416948992936E-2</v>
      </c>
      <c r="N3" s="538">
        <v>0.39209877170459317</v>
      </c>
      <c r="O3" s="538">
        <v>0.1024720946174114</v>
      </c>
      <c r="P3" s="538">
        <v>0</v>
      </c>
      <c r="Q3" s="538">
        <v>0</v>
      </c>
      <c r="R3" s="537">
        <f t="shared" ref="R3:AD3" si="4">C3+R2</f>
        <v>0.84867770553673338</v>
      </c>
      <c r="S3" s="537">
        <f t="shared" si="4"/>
        <v>1</v>
      </c>
      <c r="T3" s="537">
        <f t="shared" si="4"/>
        <v>0.86179639137579322</v>
      </c>
      <c r="U3" s="537">
        <f t="shared" si="4"/>
        <v>1</v>
      </c>
      <c r="V3" s="537">
        <f t="shared" si="4"/>
        <v>1</v>
      </c>
      <c r="W3" s="537">
        <f t="shared" si="4"/>
        <v>1</v>
      </c>
      <c r="X3" s="537">
        <f t="shared" si="4"/>
        <v>1</v>
      </c>
      <c r="Y3" s="537">
        <f t="shared" si="4"/>
        <v>1</v>
      </c>
      <c r="Z3" s="537">
        <f t="shared" si="4"/>
        <v>0.8637466772078477</v>
      </c>
      <c r="AA3" s="537">
        <f t="shared" si="4"/>
        <v>1</v>
      </c>
      <c r="AB3" s="537">
        <f t="shared" si="4"/>
        <v>1</v>
      </c>
      <c r="AC3" s="537">
        <f t="shared" si="4"/>
        <v>1</v>
      </c>
      <c r="AD3" s="537">
        <f t="shared" si="4"/>
        <v>0.2049441892348228</v>
      </c>
      <c r="AE3" s="537">
        <f t="shared" ref="AE3:AF18" si="5">P3+AE2</f>
        <v>1</v>
      </c>
      <c r="AF3" s="537">
        <f t="shared" si="5"/>
        <v>1</v>
      </c>
    </row>
    <row r="4" spans="1:32" x14ac:dyDescent="0.25">
      <c r="A4" s="133">
        <v>100</v>
      </c>
      <c r="B4" s="303">
        <v>3</v>
      </c>
      <c r="C4" s="538">
        <v>0.1253874973011794</v>
      </c>
      <c r="D4" s="538">
        <v>0</v>
      </c>
      <c r="E4" s="538">
        <v>0.12551598503662928</v>
      </c>
      <c r="F4" s="538">
        <v>0</v>
      </c>
      <c r="G4" s="538">
        <v>0</v>
      </c>
      <c r="H4" s="538">
        <v>0</v>
      </c>
      <c r="I4" s="538">
        <v>0</v>
      </c>
      <c r="J4" s="538">
        <v>0</v>
      </c>
      <c r="K4" s="538">
        <v>0.13529751536396081</v>
      </c>
      <c r="L4" s="538">
        <v>0</v>
      </c>
      <c r="M4" s="538">
        <v>0</v>
      </c>
      <c r="N4" s="538">
        <v>0</v>
      </c>
      <c r="O4" s="538">
        <v>0.1024720946174114</v>
      </c>
      <c r="P4" s="538">
        <v>0</v>
      </c>
      <c r="Q4" s="538">
        <v>0</v>
      </c>
      <c r="R4" s="537">
        <f t="shared" ref="R4:R67" si="6">C4+R3</f>
        <v>0.97406520283791276</v>
      </c>
      <c r="S4" s="537">
        <f t="shared" ref="S4:S67" si="7">D4+S3</f>
        <v>1</v>
      </c>
      <c r="T4" s="537">
        <f t="shared" ref="T4:T67" si="8">E4+T3</f>
        <v>0.98731237641242253</v>
      </c>
      <c r="U4" s="537">
        <f t="shared" ref="U4:U67" si="9">F4+U3</f>
        <v>1</v>
      </c>
      <c r="V4" s="537">
        <f t="shared" ref="V4:V67" si="10">G4+V3</f>
        <v>1</v>
      </c>
      <c r="W4" s="537">
        <f t="shared" ref="W4:W67" si="11">H4+W3</f>
        <v>1</v>
      </c>
      <c r="X4" s="537">
        <f t="shared" ref="X4:X67" si="12">I4+X3</f>
        <v>1</v>
      </c>
      <c r="Y4" s="537">
        <f t="shared" ref="Y4:Y67" si="13">J4+Y3</f>
        <v>1</v>
      </c>
      <c r="Z4" s="537">
        <f t="shared" ref="Z4:Z67" si="14">K4+Z3</f>
        <v>0.99904419257180854</v>
      </c>
      <c r="AA4" s="537">
        <f t="shared" ref="AA4:AA67" si="15">L4+AA3</f>
        <v>1</v>
      </c>
      <c r="AB4" s="537">
        <f t="shared" ref="AB4:AB67" si="16">M4+AB3</f>
        <v>1</v>
      </c>
      <c r="AC4" s="537">
        <f t="shared" ref="AC4:AC67" si="17">N4+AC3</f>
        <v>1</v>
      </c>
      <c r="AD4" s="537">
        <f t="shared" ref="AD4:AD67" si="18">O4+AD3</f>
        <v>0.30741628385223418</v>
      </c>
      <c r="AE4" s="537">
        <f t="shared" si="5"/>
        <v>1</v>
      </c>
      <c r="AF4" s="537">
        <f t="shared" si="5"/>
        <v>1</v>
      </c>
    </row>
    <row r="5" spans="1:32" x14ac:dyDescent="0.25">
      <c r="A5" s="133">
        <v>100</v>
      </c>
      <c r="B5" s="303">
        <v>4</v>
      </c>
      <c r="C5" s="538">
        <v>2.5934797162087166E-2</v>
      </c>
      <c r="D5" s="538">
        <v>0</v>
      </c>
      <c r="E5" s="538">
        <v>1.2687623587577508E-2</v>
      </c>
      <c r="F5" s="538">
        <v>0</v>
      </c>
      <c r="G5" s="538">
        <v>0</v>
      </c>
      <c r="H5" s="538">
        <v>0</v>
      </c>
      <c r="I5" s="538">
        <v>0</v>
      </c>
      <c r="J5" s="538">
        <v>0</v>
      </c>
      <c r="K5" s="538">
        <v>9.558074281915531E-4</v>
      </c>
      <c r="L5" s="538">
        <v>0</v>
      </c>
      <c r="M5" s="538">
        <v>0</v>
      </c>
      <c r="N5" s="538">
        <v>0</v>
      </c>
      <c r="O5" s="538">
        <v>0.1024720946174114</v>
      </c>
      <c r="P5" s="538">
        <v>0</v>
      </c>
      <c r="Q5" s="538">
        <v>0</v>
      </c>
      <c r="R5" s="537">
        <f t="shared" si="6"/>
        <v>0.99999999999999989</v>
      </c>
      <c r="S5" s="537">
        <f t="shared" si="7"/>
        <v>1</v>
      </c>
      <c r="T5" s="537">
        <f t="shared" si="8"/>
        <v>1</v>
      </c>
      <c r="U5" s="537">
        <f t="shared" si="9"/>
        <v>1</v>
      </c>
      <c r="V5" s="537">
        <f t="shared" si="10"/>
        <v>1</v>
      </c>
      <c r="W5" s="537">
        <f t="shared" si="11"/>
        <v>1</v>
      </c>
      <c r="X5" s="537">
        <f t="shared" si="12"/>
        <v>1</v>
      </c>
      <c r="Y5" s="537">
        <f t="shared" si="13"/>
        <v>1</v>
      </c>
      <c r="Z5" s="537">
        <f t="shared" si="14"/>
        <v>1</v>
      </c>
      <c r="AA5" s="537">
        <f t="shared" si="15"/>
        <v>1</v>
      </c>
      <c r="AB5" s="537">
        <f t="shared" si="16"/>
        <v>1</v>
      </c>
      <c r="AC5" s="537">
        <f t="shared" si="17"/>
        <v>1</v>
      </c>
      <c r="AD5" s="537">
        <f t="shared" si="18"/>
        <v>0.4098883784696456</v>
      </c>
      <c r="AE5" s="537">
        <f t="shared" si="5"/>
        <v>1</v>
      </c>
      <c r="AF5" s="537">
        <f t="shared" si="5"/>
        <v>1</v>
      </c>
    </row>
    <row r="6" spans="1:32" x14ac:dyDescent="0.25">
      <c r="A6" s="133">
        <v>100</v>
      </c>
      <c r="B6" s="303">
        <v>5</v>
      </c>
      <c r="C6" s="538">
        <v>0</v>
      </c>
      <c r="D6" s="538">
        <v>0</v>
      </c>
      <c r="E6" s="538">
        <v>0</v>
      </c>
      <c r="F6" s="538">
        <v>0</v>
      </c>
      <c r="G6" s="538">
        <v>0</v>
      </c>
      <c r="H6" s="538">
        <v>0</v>
      </c>
      <c r="I6" s="538">
        <v>0</v>
      </c>
      <c r="J6" s="538">
        <v>0</v>
      </c>
      <c r="K6" s="538">
        <v>0</v>
      </c>
      <c r="L6" s="538">
        <v>0</v>
      </c>
      <c r="M6" s="538">
        <v>0</v>
      </c>
      <c r="N6" s="538">
        <v>0</v>
      </c>
      <c r="O6" s="538">
        <v>0.1024720946174114</v>
      </c>
      <c r="P6" s="538">
        <v>0</v>
      </c>
      <c r="Q6" s="538">
        <v>0</v>
      </c>
      <c r="R6" s="537">
        <f t="shared" si="6"/>
        <v>0.99999999999999989</v>
      </c>
      <c r="S6" s="537">
        <f t="shared" si="7"/>
        <v>1</v>
      </c>
      <c r="T6" s="537">
        <f t="shared" si="8"/>
        <v>1</v>
      </c>
      <c r="U6" s="537">
        <f t="shared" si="9"/>
        <v>1</v>
      </c>
      <c r="V6" s="537">
        <f t="shared" si="10"/>
        <v>1</v>
      </c>
      <c r="W6" s="537">
        <f t="shared" si="11"/>
        <v>1</v>
      </c>
      <c r="X6" s="537">
        <f t="shared" si="12"/>
        <v>1</v>
      </c>
      <c r="Y6" s="537">
        <f t="shared" si="13"/>
        <v>1</v>
      </c>
      <c r="Z6" s="537">
        <f t="shared" si="14"/>
        <v>1</v>
      </c>
      <c r="AA6" s="537">
        <f t="shared" si="15"/>
        <v>1</v>
      </c>
      <c r="AB6" s="537">
        <f t="shared" si="16"/>
        <v>1</v>
      </c>
      <c r="AC6" s="537">
        <f t="shared" si="17"/>
        <v>1</v>
      </c>
      <c r="AD6" s="537">
        <f t="shared" si="18"/>
        <v>0.51236047308705701</v>
      </c>
      <c r="AE6" s="537">
        <f t="shared" si="5"/>
        <v>1</v>
      </c>
      <c r="AF6" s="537">
        <f t="shared" si="5"/>
        <v>1</v>
      </c>
    </row>
    <row r="7" spans="1:32" x14ac:dyDescent="0.25">
      <c r="A7" s="133">
        <v>100</v>
      </c>
      <c r="B7" s="303">
        <v>6</v>
      </c>
      <c r="C7" s="538">
        <v>0</v>
      </c>
      <c r="D7" s="538">
        <v>0</v>
      </c>
      <c r="E7" s="538">
        <v>0</v>
      </c>
      <c r="F7" s="538">
        <v>0</v>
      </c>
      <c r="G7" s="538">
        <v>0</v>
      </c>
      <c r="H7" s="538">
        <v>0</v>
      </c>
      <c r="I7" s="538">
        <v>0</v>
      </c>
      <c r="J7" s="538">
        <v>0</v>
      </c>
      <c r="K7" s="538">
        <v>0</v>
      </c>
      <c r="L7" s="538">
        <v>0</v>
      </c>
      <c r="M7" s="538">
        <v>0</v>
      </c>
      <c r="N7" s="538">
        <v>0</v>
      </c>
      <c r="O7" s="538">
        <v>0.1024720946174114</v>
      </c>
      <c r="P7" s="538">
        <v>0</v>
      </c>
      <c r="Q7" s="538">
        <v>0</v>
      </c>
      <c r="R7" s="537">
        <f t="shared" si="6"/>
        <v>0.99999999999999989</v>
      </c>
      <c r="S7" s="537">
        <f t="shared" si="7"/>
        <v>1</v>
      </c>
      <c r="T7" s="537">
        <f t="shared" si="8"/>
        <v>1</v>
      </c>
      <c r="U7" s="537">
        <f t="shared" si="9"/>
        <v>1</v>
      </c>
      <c r="V7" s="537">
        <f t="shared" si="10"/>
        <v>1</v>
      </c>
      <c r="W7" s="537">
        <f t="shared" si="11"/>
        <v>1</v>
      </c>
      <c r="X7" s="537">
        <f t="shared" si="12"/>
        <v>1</v>
      </c>
      <c r="Y7" s="537">
        <f t="shared" si="13"/>
        <v>1</v>
      </c>
      <c r="Z7" s="537">
        <f t="shared" si="14"/>
        <v>1</v>
      </c>
      <c r="AA7" s="537">
        <f t="shared" si="15"/>
        <v>1</v>
      </c>
      <c r="AB7" s="537">
        <f t="shared" si="16"/>
        <v>1</v>
      </c>
      <c r="AC7" s="537">
        <f t="shared" si="17"/>
        <v>1</v>
      </c>
      <c r="AD7" s="537">
        <f t="shared" si="18"/>
        <v>0.61483256770446837</v>
      </c>
      <c r="AE7" s="537">
        <f t="shared" si="5"/>
        <v>1</v>
      </c>
      <c r="AF7" s="537">
        <f t="shared" si="5"/>
        <v>1</v>
      </c>
    </row>
    <row r="8" spans="1:32" x14ac:dyDescent="0.25">
      <c r="A8" s="133">
        <v>100</v>
      </c>
      <c r="B8" s="303">
        <v>7</v>
      </c>
      <c r="C8" s="538">
        <v>0</v>
      </c>
      <c r="D8" s="538">
        <v>0</v>
      </c>
      <c r="E8" s="538">
        <v>0</v>
      </c>
      <c r="F8" s="538">
        <v>0</v>
      </c>
      <c r="G8" s="538">
        <v>0</v>
      </c>
      <c r="H8" s="538">
        <v>0</v>
      </c>
      <c r="I8" s="538">
        <v>0</v>
      </c>
      <c r="J8" s="538">
        <v>0</v>
      </c>
      <c r="K8" s="538">
        <v>0</v>
      </c>
      <c r="L8" s="538">
        <v>0</v>
      </c>
      <c r="M8" s="538">
        <v>0</v>
      </c>
      <c r="N8" s="538">
        <v>0</v>
      </c>
      <c r="O8" s="538">
        <v>0.1024720946174114</v>
      </c>
      <c r="P8" s="538">
        <v>0</v>
      </c>
      <c r="Q8" s="538">
        <v>0</v>
      </c>
      <c r="R8" s="537">
        <f t="shared" si="6"/>
        <v>0.99999999999999989</v>
      </c>
      <c r="S8" s="537">
        <f t="shared" si="7"/>
        <v>1</v>
      </c>
      <c r="T8" s="537">
        <f t="shared" si="8"/>
        <v>1</v>
      </c>
      <c r="U8" s="537">
        <f t="shared" si="9"/>
        <v>1</v>
      </c>
      <c r="V8" s="537">
        <f t="shared" si="10"/>
        <v>1</v>
      </c>
      <c r="W8" s="537">
        <f t="shared" si="11"/>
        <v>1</v>
      </c>
      <c r="X8" s="537">
        <f t="shared" si="12"/>
        <v>1</v>
      </c>
      <c r="Y8" s="537">
        <f t="shared" si="13"/>
        <v>1</v>
      </c>
      <c r="Z8" s="537">
        <f t="shared" si="14"/>
        <v>1</v>
      </c>
      <c r="AA8" s="537">
        <f t="shared" si="15"/>
        <v>1</v>
      </c>
      <c r="AB8" s="537">
        <f t="shared" si="16"/>
        <v>1</v>
      </c>
      <c r="AC8" s="537">
        <f t="shared" si="17"/>
        <v>1</v>
      </c>
      <c r="AD8" s="537">
        <f t="shared" si="18"/>
        <v>0.71730466232187973</v>
      </c>
      <c r="AE8" s="537">
        <f t="shared" si="5"/>
        <v>1</v>
      </c>
      <c r="AF8" s="537">
        <f t="shared" si="5"/>
        <v>1</v>
      </c>
    </row>
    <row r="9" spans="1:32" x14ac:dyDescent="0.25">
      <c r="A9" s="133">
        <v>100</v>
      </c>
      <c r="B9" s="303">
        <v>8</v>
      </c>
      <c r="C9" s="538">
        <v>0</v>
      </c>
      <c r="D9" s="538">
        <v>0</v>
      </c>
      <c r="E9" s="538">
        <v>0</v>
      </c>
      <c r="F9" s="538">
        <v>0</v>
      </c>
      <c r="G9" s="538">
        <v>0</v>
      </c>
      <c r="H9" s="538">
        <v>0</v>
      </c>
      <c r="I9" s="538">
        <v>0</v>
      </c>
      <c r="J9" s="538">
        <v>0</v>
      </c>
      <c r="K9" s="538">
        <v>0</v>
      </c>
      <c r="L9" s="538">
        <v>0</v>
      </c>
      <c r="M9" s="538">
        <v>0</v>
      </c>
      <c r="N9" s="538">
        <v>0</v>
      </c>
      <c r="O9" s="538">
        <v>9.4758246578983754E-2</v>
      </c>
      <c r="P9" s="538">
        <v>0</v>
      </c>
      <c r="Q9" s="538">
        <v>0</v>
      </c>
      <c r="R9" s="537">
        <f t="shared" si="6"/>
        <v>0.99999999999999989</v>
      </c>
      <c r="S9" s="537">
        <f t="shared" si="7"/>
        <v>1</v>
      </c>
      <c r="T9" s="537">
        <f t="shared" si="8"/>
        <v>1</v>
      </c>
      <c r="U9" s="537">
        <f t="shared" si="9"/>
        <v>1</v>
      </c>
      <c r="V9" s="537">
        <f t="shared" si="10"/>
        <v>1</v>
      </c>
      <c r="W9" s="537">
        <f t="shared" si="11"/>
        <v>1</v>
      </c>
      <c r="X9" s="537">
        <f t="shared" si="12"/>
        <v>1</v>
      </c>
      <c r="Y9" s="537">
        <f t="shared" si="13"/>
        <v>1</v>
      </c>
      <c r="Z9" s="537">
        <f t="shared" si="14"/>
        <v>1</v>
      </c>
      <c r="AA9" s="537">
        <f t="shared" si="15"/>
        <v>1</v>
      </c>
      <c r="AB9" s="537">
        <f t="shared" si="16"/>
        <v>1</v>
      </c>
      <c r="AC9" s="537">
        <f t="shared" si="17"/>
        <v>1</v>
      </c>
      <c r="AD9" s="537">
        <f t="shared" si="18"/>
        <v>0.81206290890086352</v>
      </c>
      <c r="AE9" s="537">
        <f t="shared" si="5"/>
        <v>1</v>
      </c>
      <c r="AF9" s="537">
        <f t="shared" si="5"/>
        <v>1</v>
      </c>
    </row>
    <row r="10" spans="1:32" x14ac:dyDescent="0.25">
      <c r="A10" s="133">
        <v>100</v>
      </c>
      <c r="B10" s="303">
        <v>9</v>
      </c>
      <c r="C10" s="538">
        <v>0</v>
      </c>
      <c r="D10" s="538">
        <v>0</v>
      </c>
      <c r="E10" s="538">
        <v>0</v>
      </c>
      <c r="F10" s="538">
        <v>0</v>
      </c>
      <c r="G10" s="538">
        <v>0</v>
      </c>
      <c r="H10" s="538">
        <v>0</v>
      </c>
      <c r="I10" s="538">
        <v>0</v>
      </c>
      <c r="J10" s="538">
        <v>0</v>
      </c>
      <c r="K10" s="538">
        <v>0</v>
      </c>
      <c r="L10" s="538">
        <v>0</v>
      </c>
      <c r="M10" s="538">
        <v>0</v>
      </c>
      <c r="N10" s="538">
        <v>0</v>
      </c>
      <c r="O10" s="538">
        <v>7.0528701408259065E-2</v>
      </c>
      <c r="P10" s="538">
        <v>0</v>
      </c>
      <c r="Q10" s="538">
        <v>0</v>
      </c>
      <c r="R10" s="537">
        <f t="shared" si="6"/>
        <v>0.99999999999999989</v>
      </c>
      <c r="S10" s="537">
        <f t="shared" si="7"/>
        <v>1</v>
      </c>
      <c r="T10" s="537">
        <f t="shared" si="8"/>
        <v>1</v>
      </c>
      <c r="U10" s="537">
        <f t="shared" si="9"/>
        <v>1</v>
      </c>
      <c r="V10" s="537">
        <f t="shared" si="10"/>
        <v>1</v>
      </c>
      <c r="W10" s="537">
        <f t="shared" si="11"/>
        <v>1</v>
      </c>
      <c r="X10" s="537">
        <f t="shared" si="12"/>
        <v>1</v>
      </c>
      <c r="Y10" s="537">
        <f t="shared" si="13"/>
        <v>1</v>
      </c>
      <c r="Z10" s="537">
        <f t="shared" si="14"/>
        <v>1</v>
      </c>
      <c r="AA10" s="537">
        <f t="shared" si="15"/>
        <v>1</v>
      </c>
      <c r="AB10" s="537">
        <f t="shared" si="16"/>
        <v>1</v>
      </c>
      <c r="AC10" s="537">
        <f t="shared" si="17"/>
        <v>1</v>
      </c>
      <c r="AD10" s="537">
        <f t="shared" si="18"/>
        <v>0.88259161030912259</v>
      </c>
      <c r="AE10" s="537">
        <f t="shared" si="5"/>
        <v>1</v>
      </c>
      <c r="AF10" s="537">
        <f t="shared" si="5"/>
        <v>1</v>
      </c>
    </row>
    <row r="11" spans="1:32" x14ac:dyDescent="0.25">
      <c r="A11" s="133">
        <v>100</v>
      </c>
      <c r="B11" s="303">
        <v>10</v>
      </c>
      <c r="C11" s="538">
        <v>0</v>
      </c>
      <c r="D11" s="538">
        <v>0</v>
      </c>
      <c r="E11" s="538">
        <v>0</v>
      </c>
      <c r="F11" s="538">
        <v>0</v>
      </c>
      <c r="G11" s="538">
        <v>0</v>
      </c>
      <c r="H11" s="538">
        <v>0</v>
      </c>
      <c r="I11" s="538">
        <v>0</v>
      </c>
      <c r="J11" s="538">
        <v>0</v>
      </c>
      <c r="K11" s="538">
        <v>0</v>
      </c>
      <c r="L11" s="538">
        <v>0</v>
      </c>
      <c r="M11" s="538">
        <v>0</v>
      </c>
      <c r="N11" s="538">
        <v>0</v>
      </c>
      <c r="O11" s="538">
        <v>5.1314458205933604E-2</v>
      </c>
      <c r="P11" s="538">
        <v>0</v>
      </c>
      <c r="Q11" s="538">
        <v>0</v>
      </c>
      <c r="R11" s="537">
        <f t="shared" si="6"/>
        <v>0.99999999999999989</v>
      </c>
      <c r="S11" s="537">
        <f t="shared" si="7"/>
        <v>1</v>
      </c>
      <c r="T11" s="537">
        <f t="shared" si="8"/>
        <v>1</v>
      </c>
      <c r="U11" s="537">
        <f t="shared" si="9"/>
        <v>1</v>
      </c>
      <c r="V11" s="537">
        <f t="shared" si="10"/>
        <v>1</v>
      </c>
      <c r="W11" s="537">
        <f t="shared" si="11"/>
        <v>1</v>
      </c>
      <c r="X11" s="537">
        <f t="shared" si="12"/>
        <v>1</v>
      </c>
      <c r="Y11" s="537">
        <f t="shared" si="13"/>
        <v>1</v>
      </c>
      <c r="Z11" s="537">
        <f t="shared" si="14"/>
        <v>1</v>
      </c>
      <c r="AA11" s="537">
        <f t="shared" si="15"/>
        <v>1</v>
      </c>
      <c r="AB11" s="537">
        <f t="shared" si="16"/>
        <v>1</v>
      </c>
      <c r="AC11" s="537">
        <f t="shared" si="17"/>
        <v>1</v>
      </c>
      <c r="AD11" s="537">
        <f t="shared" si="18"/>
        <v>0.9339060685150562</v>
      </c>
      <c r="AE11" s="537">
        <f t="shared" si="5"/>
        <v>1</v>
      </c>
      <c r="AF11" s="537">
        <f t="shared" si="5"/>
        <v>1</v>
      </c>
    </row>
    <row r="12" spans="1:32" x14ac:dyDescent="0.25">
      <c r="A12" s="133">
        <v>100</v>
      </c>
      <c r="B12" s="303">
        <v>11</v>
      </c>
      <c r="C12" s="538">
        <v>0</v>
      </c>
      <c r="D12" s="538">
        <v>0</v>
      </c>
      <c r="E12" s="538">
        <v>0</v>
      </c>
      <c r="F12" s="538">
        <v>0</v>
      </c>
      <c r="G12" s="538">
        <v>0</v>
      </c>
      <c r="H12" s="538">
        <v>0</v>
      </c>
      <c r="I12" s="538">
        <v>0</v>
      </c>
      <c r="J12" s="538">
        <v>0</v>
      </c>
      <c r="K12" s="538">
        <v>0</v>
      </c>
      <c r="L12" s="538">
        <v>0</v>
      </c>
      <c r="M12" s="538">
        <v>0</v>
      </c>
      <c r="N12" s="538">
        <v>0</v>
      </c>
      <c r="O12" s="538">
        <v>3.6150231860363778E-2</v>
      </c>
      <c r="P12" s="538">
        <v>0</v>
      </c>
      <c r="Q12" s="538">
        <v>0</v>
      </c>
      <c r="R12" s="537">
        <f t="shared" si="6"/>
        <v>0.99999999999999989</v>
      </c>
      <c r="S12" s="537">
        <f t="shared" si="7"/>
        <v>1</v>
      </c>
      <c r="T12" s="537">
        <f t="shared" si="8"/>
        <v>1</v>
      </c>
      <c r="U12" s="537">
        <f t="shared" si="9"/>
        <v>1</v>
      </c>
      <c r="V12" s="537">
        <f t="shared" si="10"/>
        <v>1</v>
      </c>
      <c r="W12" s="537">
        <f t="shared" si="11"/>
        <v>1</v>
      </c>
      <c r="X12" s="537">
        <f t="shared" si="12"/>
        <v>1</v>
      </c>
      <c r="Y12" s="537">
        <f t="shared" si="13"/>
        <v>1</v>
      </c>
      <c r="Z12" s="537">
        <f t="shared" si="14"/>
        <v>1</v>
      </c>
      <c r="AA12" s="537">
        <f t="shared" si="15"/>
        <v>1</v>
      </c>
      <c r="AB12" s="537">
        <f t="shared" si="16"/>
        <v>1</v>
      </c>
      <c r="AC12" s="537">
        <f t="shared" si="17"/>
        <v>1</v>
      </c>
      <c r="AD12" s="537">
        <f t="shared" si="18"/>
        <v>0.97005630037542001</v>
      </c>
      <c r="AE12" s="537">
        <f t="shared" si="5"/>
        <v>1</v>
      </c>
      <c r="AF12" s="537">
        <f t="shared" si="5"/>
        <v>1</v>
      </c>
    </row>
    <row r="13" spans="1:32" x14ac:dyDescent="0.25">
      <c r="A13" s="133">
        <v>100</v>
      </c>
      <c r="B13" s="303">
        <v>12</v>
      </c>
      <c r="C13" s="538">
        <v>0</v>
      </c>
      <c r="D13" s="538">
        <v>0</v>
      </c>
      <c r="E13" s="538">
        <v>0</v>
      </c>
      <c r="F13" s="538">
        <v>0</v>
      </c>
      <c r="G13" s="538">
        <v>0</v>
      </c>
      <c r="H13" s="538">
        <v>0</v>
      </c>
      <c r="I13" s="538">
        <v>0</v>
      </c>
      <c r="J13" s="538">
        <v>0</v>
      </c>
      <c r="K13" s="538">
        <v>0</v>
      </c>
      <c r="L13" s="538">
        <v>0</v>
      </c>
      <c r="M13" s="538">
        <v>0</v>
      </c>
      <c r="N13" s="538">
        <v>0</v>
      </c>
      <c r="O13" s="538">
        <v>2.1301879414703229E-2</v>
      </c>
      <c r="P13" s="538">
        <v>0</v>
      </c>
      <c r="Q13" s="538">
        <v>0</v>
      </c>
      <c r="R13" s="537">
        <f t="shared" si="6"/>
        <v>0.99999999999999989</v>
      </c>
      <c r="S13" s="537">
        <f t="shared" si="7"/>
        <v>1</v>
      </c>
      <c r="T13" s="537">
        <f t="shared" si="8"/>
        <v>1</v>
      </c>
      <c r="U13" s="537">
        <f t="shared" si="9"/>
        <v>1</v>
      </c>
      <c r="V13" s="537">
        <f t="shared" si="10"/>
        <v>1</v>
      </c>
      <c r="W13" s="537">
        <f t="shared" si="11"/>
        <v>1</v>
      </c>
      <c r="X13" s="537">
        <f t="shared" si="12"/>
        <v>1</v>
      </c>
      <c r="Y13" s="537">
        <f t="shared" si="13"/>
        <v>1</v>
      </c>
      <c r="Z13" s="537">
        <f t="shared" si="14"/>
        <v>1</v>
      </c>
      <c r="AA13" s="537">
        <f t="shared" si="15"/>
        <v>1</v>
      </c>
      <c r="AB13" s="537">
        <f t="shared" si="16"/>
        <v>1</v>
      </c>
      <c r="AC13" s="537">
        <f t="shared" si="17"/>
        <v>1</v>
      </c>
      <c r="AD13" s="537">
        <f t="shared" si="18"/>
        <v>0.9913581797901232</v>
      </c>
      <c r="AE13" s="537">
        <f t="shared" si="5"/>
        <v>1</v>
      </c>
      <c r="AF13" s="537">
        <f t="shared" si="5"/>
        <v>1</v>
      </c>
    </row>
    <row r="14" spans="1:32" x14ac:dyDescent="0.25">
      <c r="A14" s="133">
        <v>100</v>
      </c>
      <c r="B14" s="303">
        <v>13</v>
      </c>
      <c r="C14" s="538">
        <v>0</v>
      </c>
      <c r="D14" s="538">
        <v>0</v>
      </c>
      <c r="E14" s="538">
        <v>0</v>
      </c>
      <c r="F14" s="538">
        <v>0</v>
      </c>
      <c r="G14" s="538">
        <v>0</v>
      </c>
      <c r="H14" s="538">
        <v>0</v>
      </c>
      <c r="I14" s="538">
        <v>0</v>
      </c>
      <c r="J14" s="538">
        <v>0</v>
      </c>
      <c r="K14" s="538">
        <v>0</v>
      </c>
      <c r="L14" s="538">
        <v>0</v>
      </c>
      <c r="M14" s="538">
        <v>0</v>
      </c>
      <c r="N14" s="538">
        <v>0</v>
      </c>
      <c r="O14" s="538">
        <v>8.4167215955364867E-3</v>
      </c>
      <c r="P14" s="538">
        <v>0</v>
      </c>
      <c r="Q14" s="538">
        <v>0</v>
      </c>
      <c r="R14" s="537">
        <f t="shared" si="6"/>
        <v>0.99999999999999989</v>
      </c>
      <c r="S14" s="537">
        <f t="shared" si="7"/>
        <v>1</v>
      </c>
      <c r="T14" s="537">
        <f t="shared" si="8"/>
        <v>1</v>
      </c>
      <c r="U14" s="537">
        <f t="shared" si="9"/>
        <v>1</v>
      </c>
      <c r="V14" s="537">
        <f t="shared" si="10"/>
        <v>1</v>
      </c>
      <c r="W14" s="537">
        <f t="shared" si="11"/>
        <v>1</v>
      </c>
      <c r="X14" s="537">
        <f t="shared" si="12"/>
        <v>1</v>
      </c>
      <c r="Y14" s="537">
        <f t="shared" si="13"/>
        <v>1</v>
      </c>
      <c r="Z14" s="537">
        <f t="shared" si="14"/>
        <v>1</v>
      </c>
      <c r="AA14" s="537">
        <f t="shared" si="15"/>
        <v>1</v>
      </c>
      <c r="AB14" s="537">
        <f t="shared" si="16"/>
        <v>1</v>
      </c>
      <c r="AC14" s="537">
        <f t="shared" si="17"/>
        <v>1</v>
      </c>
      <c r="AD14" s="537">
        <f t="shared" si="18"/>
        <v>0.99977490138565972</v>
      </c>
      <c r="AE14" s="537">
        <f t="shared" si="5"/>
        <v>1</v>
      </c>
      <c r="AF14" s="537">
        <f t="shared" si="5"/>
        <v>1</v>
      </c>
    </row>
    <row r="15" spans="1:32" x14ac:dyDescent="0.25">
      <c r="A15" s="133">
        <v>100</v>
      </c>
      <c r="B15" s="303">
        <v>14</v>
      </c>
      <c r="C15" s="539">
        <v>0</v>
      </c>
      <c r="D15" s="539">
        <v>0</v>
      </c>
      <c r="E15" s="539">
        <v>0</v>
      </c>
      <c r="F15" s="539">
        <v>0</v>
      </c>
      <c r="G15" s="539">
        <v>0</v>
      </c>
      <c r="H15" s="539">
        <v>0</v>
      </c>
      <c r="I15" s="539">
        <v>0</v>
      </c>
      <c r="J15" s="539">
        <v>0</v>
      </c>
      <c r="K15" s="539">
        <v>0</v>
      </c>
      <c r="L15" s="539">
        <v>0</v>
      </c>
      <c r="M15" s="539">
        <v>0</v>
      </c>
      <c r="N15" s="539">
        <v>0</v>
      </c>
      <c r="O15" s="539">
        <v>2.2509861434033643E-4</v>
      </c>
      <c r="P15" s="538">
        <v>0</v>
      </c>
      <c r="Q15" s="538">
        <v>0</v>
      </c>
      <c r="R15" s="537">
        <f t="shared" si="6"/>
        <v>0.99999999999999989</v>
      </c>
      <c r="S15" s="537">
        <f t="shared" si="7"/>
        <v>1</v>
      </c>
      <c r="T15" s="537">
        <f t="shared" si="8"/>
        <v>1</v>
      </c>
      <c r="U15" s="537">
        <f t="shared" si="9"/>
        <v>1</v>
      </c>
      <c r="V15" s="537">
        <f t="shared" si="10"/>
        <v>1</v>
      </c>
      <c r="W15" s="537">
        <f t="shared" si="11"/>
        <v>1</v>
      </c>
      <c r="X15" s="537">
        <f t="shared" si="12"/>
        <v>1</v>
      </c>
      <c r="Y15" s="537">
        <f t="shared" si="13"/>
        <v>1</v>
      </c>
      <c r="Z15" s="537">
        <f t="shared" si="14"/>
        <v>1</v>
      </c>
      <c r="AA15" s="537">
        <f t="shared" si="15"/>
        <v>1</v>
      </c>
      <c r="AB15" s="537">
        <f t="shared" si="16"/>
        <v>1</v>
      </c>
      <c r="AC15" s="537">
        <f t="shared" si="17"/>
        <v>1</v>
      </c>
      <c r="AD15" s="537">
        <f t="shared" si="18"/>
        <v>1</v>
      </c>
      <c r="AE15" s="537">
        <f t="shared" si="5"/>
        <v>1</v>
      </c>
      <c r="AF15" s="537">
        <f t="shared" si="5"/>
        <v>1</v>
      </c>
    </row>
    <row r="16" spans="1:32" x14ac:dyDescent="0.25">
      <c r="A16" s="133">
        <v>100</v>
      </c>
      <c r="B16" s="303">
        <v>15</v>
      </c>
      <c r="C16" s="539">
        <v>0</v>
      </c>
      <c r="D16" s="539">
        <v>0</v>
      </c>
      <c r="E16" s="539">
        <v>0</v>
      </c>
      <c r="F16" s="539">
        <v>0</v>
      </c>
      <c r="G16" s="539">
        <v>0</v>
      </c>
      <c r="H16" s="539">
        <v>0</v>
      </c>
      <c r="I16" s="539">
        <v>0</v>
      </c>
      <c r="J16" s="539">
        <v>0</v>
      </c>
      <c r="K16" s="539">
        <v>0</v>
      </c>
      <c r="L16" s="539">
        <v>0</v>
      </c>
      <c r="M16" s="539">
        <v>0</v>
      </c>
      <c r="N16" s="539">
        <v>0</v>
      </c>
      <c r="O16" s="539">
        <v>0</v>
      </c>
      <c r="P16" s="538">
        <v>0</v>
      </c>
      <c r="Q16" s="538">
        <v>0</v>
      </c>
      <c r="R16" s="537">
        <f t="shared" si="6"/>
        <v>0.99999999999999989</v>
      </c>
      <c r="S16" s="537">
        <f t="shared" si="7"/>
        <v>1</v>
      </c>
      <c r="T16" s="537">
        <f t="shared" si="8"/>
        <v>1</v>
      </c>
      <c r="U16" s="537">
        <f t="shared" si="9"/>
        <v>1</v>
      </c>
      <c r="V16" s="537">
        <f t="shared" si="10"/>
        <v>1</v>
      </c>
      <c r="W16" s="537">
        <f t="shared" si="11"/>
        <v>1</v>
      </c>
      <c r="X16" s="537">
        <f t="shared" si="12"/>
        <v>1</v>
      </c>
      <c r="Y16" s="537">
        <f t="shared" si="13"/>
        <v>1</v>
      </c>
      <c r="Z16" s="537">
        <f t="shared" si="14"/>
        <v>1</v>
      </c>
      <c r="AA16" s="537">
        <f t="shared" si="15"/>
        <v>1</v>
      </c>
      <c r="AB16" s="537">
        <f t="shared" si="16"/>
        <v>1</v>
      </c>
      <c r="AC16" s="537">
        <f t="shared" si="17"/>
        <v>1</v>
      </c>
      <c r="AD16" s="537">
        <f t="shared" si="18"/>
        <v>1</v>
      </c>
      <c r="AE16" s="537">
        <f t="shared" si="5"/>
        <v>1</v>
      </c>
      <c r="AF16" s="537">
        <f t="shared" si="5"/>
        <v>1</v>
      </c>
    </row>
    <row r="17" spans="1:32" x14ac:dyDescent="0.25">
      <c r="A17" s="133">
        <v>100</v>
      </c>
      <c r="B17" s="303">
        <v>16</v>
      </c>
      <c r="C17" s="539">
        <v>0</v>
      </c>
      <c r="D17" s="539">
        <v>0</v>
      </c>
      <c r="E17" s="539">
        <v>0</v>
      </c>
      <c r="F17" s="539">
        <v>0</v>
      </c>
      <c r="G17" s="539">
        <v>0</v>
      </c>
      <c r="H17" s="539">
        <v>0</v>
      </c>
      <c r="I17" s="539">
        <v>0</v>
      </c>
      <c r="J17" s="539">
        <v>0</v>
      </c>
      <c r="K17" s="539">
        <v>0</v>
      </c>
      <c r="L17" s="539">
        <v>0</v>
      </c>
      <c r="M17" s="539">
        <v>0</v>
      </c>
      <c r="N17" s="539">
        <v>0</v>
      </c>
      <c r="O17" s="539">
        <v>0</v>
      </c>
      <c r="P17" s="538">
        <v>0</v>
      </c>
      <c r="Q17" s="538">
        <v>0</v>
      </c>
      <c r="R17" s="537">
        <f t="shared" si="6"/>
        <v>0.99999999999999989</v>
      </c>
      <c r="S17" s="537">
        <f t="shared" si="7"/>
        <v>1</v>
      </c>
      <c r="T17" s="537">
        <f t="shared" si="8"/>
        <v>1</v>
      </c>
      <c r="U17" s="537">
        <f t="shared" si="9"/>
        <v>1</v>
      </c>
      <c r="V17" s="537">
        <f t="shared" si="10"/>
        <v>1</v>
      </c>
      <c r="W17" s="537">
        <f t="shared" si="11"/>
        <v>1</v>
      </c>
      <c r="X17" s="537">
        <f t="shared" si="12"/>
        <v>1</v>
      </c>
      <c r="Y17" s="537">
        <f t="shared" si="13"/>
        <v>1</v>
      </c>
      <c r="Z17" s="537">
        <f t="shared" si="14"/>
        <v>1</v>
      </c>
      <c r="AA17" s="537">
        <f t="shared" si="15"/>
        <v>1</v>
      </c>
      <c r="AB17" s="537">
        <f t="shared" si="16"/>
        <v>1</v>
      </c>
      <c r="AC17" s="537">
        <f t="shared" si="17"/>
        <v>1</v>
      </c>
      <c r="AD17" s="537">
        <f t="shared" si="18"/>
        <v>1</v>
      </c>
      <c r="AE17" s="537">
        <f t="shared" si="5"/>
        <v>1</v>
      </c>
      <c r="AF17" s="537">
        <f t="shared" si="5"/>
        <v>1</v>
      </c>
    </row>
    <row r="18" spans="1:32" x14ac:dyDescent="0.25">
      <c r="A18" s="133">
        <v>100</v>
      </c>
      <c r="B18" s="303">
        <v>17</v>
      </c>
      <c r="C18" s="539">
        <v>0</v>
      </c>
      <c r="D18" s="539">
        <v>0</v>
      </c>
      <c r="E18" s="539">
        <v>0</v>
      </c>
      <c r="F18" s="539">
        <v>0</v>
      </c>
      <c r="G18" s="539">
        <v>0</v>
      </c>
      <c r="H18" s="539">
        <v>0</v>
      </c>
      <c r="I18" s="539">
        <v>0</v>
      </c>
      <c r="J18" s="539">
        <v>0</v>
      </c>
      <c r="K18" s="539">
        <v>0</v>
      </c>
      <c r="L18" s="539">
        <v>0</v>
      </c>
      <c r="M18" s="539">
        <v>0</v>
      </c>
      <c r="N18" s="539">
        <v>0</v>
      </c>
      <c r="O18" s="539">
        <v>0</v>
      </c>
      <c r="P18" s="538">
        <v>0</v>
      </c>
      <c r="Q18" s="538">
        <v>0</v>
      </c>
      <c r="R18" s="537">
        <f t="shared" si="6"/>
        <v>0.99999999999999989</v>
      </c>
      <c r="S18" s="537">
        <f t="shared" si="7"/>
        <v>1</v>
      </c>
      <c r="T18" s="537">
        <f t="shared" si="8"/>
        <v>1</v>
      </c>
      <c r="U18" s="537">
        <f t="shared" si="9"/>
        <v>1</v>
      </c>
      <c r="V18" s="537">
        <f t="shared" si="10"/>
        <v>1</v>
      </c>
      <c r="W18" s="537">
        <f t="shared" si="11"/>
        <v>1</v>
      </c>
      <c r="X18" s="537">
        <f t="shared" si="12"/>
        <v>1</v>
      </c>
      <c r="Y18" s="537">
        <f t="shared" si="13"/>
        <v>1</v>
      </c>
      <c r="Z18" s="537">
        <f t="shared" si="14"/>
        <v>1</v>
      </c>
      <c r="AA18" s="537">
        <f t="shared" si="15"/>
        <v>1</v>
      </c>
      <c r="AB18" s="537">
        <f t="shared" si="16"/>
        <v>1</v>
      </c>
      <c r="AC18" s="537">
        <f t="shared" si="17"/>
        <v>1</v>
      </c>
      <c r="AD18" s="537">
        <f t="shared" si="18"/>
        <v>1</v>
      </c>
      <c r="AE18" s="537">
        <f t="shared" si="5"/>
        <v>1</v>
      </c>
      <c r="AF18" s="537">
        <f t="shared" si="5"/>
        <v>1</v>
      </c>
    </row>
    <row r="19" spans="1:32" x14ac:dyDescent="0.25">
      <c r="A19" s="133">
        <v>100</v>
      </c>
      <c r="B19" s="303">
        <v>18</v>
      </c>
      <c r="C19" s="539">
        <v>0</v>
      </c>
      <c r="D19" s="539">
        <v>0</v>
      </c>
      <c r="E19" s="539">
        <v>0</v>
      </c>
      <c r="F19" s="539">
        <v>0</v>
      </c>
      <c r="G19" s="539">
        <v>0</v>
      </c>
      <c r="H19" s="539">
        <v>0</v>
      </c>
      <c r="I19" s="539">
        <v>0</v>
      </c>
      <c r="J19" s="539">
        <v>0</v>
      </c>
      <c r="K19" s="539">
        <v>0</v>
      </c>
      <c r="L19" s="539">
        <v>0</v>
      </c>
      <c r="M19" s="539">
        <v>0</v>
      </c>
      <c r="N19" s="539">
        <v>0</v>
      </c>
      <c r="O19" s="539">
        <v>0</v>
      </c>
      <c r="P19" s="538">
        <v>0</v>
      </c>
      <c r="Q19" s="538">
        <v>0</v>
      </c>
      <c r="R19" s="537">
        <f t="shared" si="6"/>
        <v>0.99999999999999989</v>
      </c>
      <c r="S19" s="537">
        <f t="shared" si="7"/>
        <v>1</v>
      </c>
      <c r="T19" s="537">
        <f t="shared" si="8"/>
        <v>1</v>
      </c>
      <c r="U19" s="537">
        <f t="shared" si="9"/>
        <v>1</v>
      </c>
      <c r="V19" s="537">
        <f t="shared" si="10"/>
        <v>1</v>
      </c>
      <c r="W19" s="537">
        <f t="shared" si="11"/>
        <v>1</v>
      </c>
      <c r="X19" s="537">
        <f t="shared" si="12"/>
        <v>1</v>
      </c>
      <c r="Y19" s="537">
        <f t="shared" si="13"/>
        <v>1</v>
      </c>
      <c r="Z19" s="537">
        <f t="shared" si="14"/>
        <v>1</v>
      </c>
      <c r="AA19" s="537">
        <f t="shared" si="15"/>
        <v>1</v>
      </c>
      <c r="AB19" s="537">
        <f t="shared" si="16"/>
        <v>1</v>
      </c>
      <c r="AC19" s="537">
        <f t="shared" si="17"/>
        <v>1</v>
      </c>
      <c r="AD19" s="537">
        <f t="shared" si="18"/>
        <v>1</v>
      </c>
      <c r="AE19" s="537">
        <f t="shared" ref="AE19:AE82" si="19">P19+AE18</f>
        <v>1</v>
      </c>
      <c r="AF19" s="537">
        <f t="shared" ref="AF19:AF82" si="20">Q19+AF18</f>
        <v>1</v>
      </c>
    </row>
    <row r="20" spans="1:32" x14ac:dyDescent="0.25">
      <c r="A20" s="133">
        <v>100</v>
      </c>
      <c r="B20" s="303">
        <v>19</v>
      </c>
      <c r="C20" s="539">
        <v>0</v>
      </c>
      <c r="D20" s="539">
        <v>0</v>
      </c>
      <c r="E20" s="539">
        <v>0</v>
      </c>
      <c r="F20" s="539">
        <v>0</v>
      </c>
      <c r="G20" s="539">
        <v>0</v>
      </c>
      <c r="H20" s="539">
        <v>0</v>
      </c>
      <c r="I20" s="539">
        <v>0</v>
      </c>
      <c r="J20" s="539">
        <v>0</v>
      </c>
      <c r="K20" s="539">
        <v>0</v>
      </c>
      <c r="L20" s="539">
        <v>0</v>
      </c>
      <c r="M20" s="539">
        <v>0</v>
      </c>
      <c r="N20" s="539">
        <v>0</v>
      </c>
      <c r="O20" s="539">
        <v>0</v>
      </c>
      <c r="P20" s="538">
        <v>0</v>
      </c>
      <c r="Q20" s="538">
        <v>0</v>
      </c>
      <c r="R20" s="537">
        <f t="shared" si="6"/>
        <v>0.99999999999999989</v>
      </c>
      <c r="S20" s="537">
        <f t="shared" si="7"/>
        <v>1</v>
      </c>
      <c r="T20" s="537">
        <f t="shared" si="8"/>
        <v>1</v>
      </c>
      <c r="U20" s="537">
        <f t="shared" si="9"/>
        <v>1</v>
      </c>
      <c r="V20" s="537">
        <f t="shared" si="10"/>
        <v>1</v>
      </c>
      <c r="W20" s="537">
        <f t="shared" si="11"/>
        <v>1</v>
      </c>
      <c r="X20" s="537">
        <f t="shared" si="12"/>
        <v>1</v>
      </c>
      <c r="Y20" s="537">
        <f t="shared" si="13"/>
        <v>1</v>
      </c>
      <c r="Z20" s="537">
        <f t="shared" si="14"/>
        <v>1</v>
      </c>
      <c r="AA20" s="537">
        <f t="shared" si="15"/>
        <v>1</v>
      </c>
      <c r="AB20" s="537">
        <f t="shared" si="16"/>
        <v>1</v>
      </c>
      <c r="AC20" s="537">
        <f t="shared" si="17"/>
        <v>1</v>
      </c>
      <c r="AD20" s="537">
        <f t="shared" si="18"/>
        <v>1</v>
      </c>
      <c r="AE20" s="537">
        <f t="shared" si="19"/>
        <v>1</v>
      </c>
      <c r="AF20" s="537">
        <f t="shared" si="20"/>
        <v>1</v>
      </c>
    </row>
    <row r="21" spans="1:32" x14ac:dyDescent="0.25">
      <c r="A21" s="133">
        <v>100</v>
      </c>
      <c r="B21" s="303">
        <v>20</v>
      </c>
      <c r="C21" s="539">
        <v>0</v>
      </c>
      <c r="D21" s="539">
        <v>0</v>
      </c>
      <c r="E21" s="539">
        <v>0</v>
      </c>
      <c r="F21" s="539">
        <v>0</v>
      </c>
      <c r="G21" s="539">
        <v>0</v>
      </c>
      <c r="H21" s="539">
        <v>0</v>
      </c>
      <c r="I21" s="539">
        <v>0</v>
      </c>
      <c r="J21" s="539">
        <v>0</v>
      </c>
      <c r="K21" s="539">
        <v>0</v>
      </c>
      <c r="L21" s="539">
        <v>0</v>
      </c>
      <c r="M21" s="539">
        <v>0</v>
      </c>
      <c r="N21" s="539">
        <v>0</v>
      </c>
      <c r="O21" s="539">
        <v>0</v>
      </c>
      <c r="P21" s="538">
        <v>0</v>
      </c>
      <c r="Q21" s="538">
        <v>0</v>
      </c>
      <c r="R21" s="537">
        <f t="shared" si="6"/>
        <v>0.99999999999999989</v>
      </c>
      <c r="S21" s="537">
        <f t="shared" si="7"/>
        <v>1</v>
      </c>
      <c r="T21" s="537">
        <f t="shared" si="8"/>
        <v>1</v>
      </c>
      <c r="U21" s="537">
        <f t="shared" si="9"/>
        <v>1</v>
      </c>
      <c r="V21" s="537">
        <f t="shared" si="10"/>
        <v>1</v>
      </c>
      <c r="W21" s="537">
        <f t="shared" si="11"/>
        <v>1</v>
      </c>
      <c r="X21" s="537">
        <f t="shared" si="12"/>
        <v>1</v>
      </c>
      <c r="Y21" s="537">
        <f t="shared" si="13"/>
        <v>1</v>
      </c>
      <c r="Z21" s="537">
        <f t="shared" si="14"/>
        <v>1</v>
      </c>
      <c r="AA21" s="537">
        <f t="shared" si="15"/>
        <v>1</v>
      </c>
      <c r="AB21" s="537">
        <f t="shared" si="16"/>
        <v>1</v>
      </c>
      <c r="AC21" s="537">
        <f t="shared" si="17"/>
        <v>1</v>
      </c>
      <c r="AD21" s="537">
        <f t="shared" si="18"/>
        <v>1</v>
      </c>
      <c r="AE21" s="537">
        <f t="shared" si="19"/>
        <v>1</v>
      </c>
      <c r="AF21" s="537">
        <f t="shared" si="20"/>
        <v>1</v>
      </c>
    </row>
    <row r="22" spans="1:32" x14ac:dyDescent="0.25">
      <c r="A22" s="133">
        <v>100</v>
      </c>
      <c r="B22" s="303">
        <v>21</v>
      </c>
      <c r="C22" s="539">
        <v>0</v>
      </c>
      <c r="D22" s="539">
        <v>0</v>
      </c>
      <c r="E22" s="539">
        <v>0</v>
      </c>
      <c r="F22" s="539">
        <v>0</v>
      </c>
      <c r="G22" s="539">
        <v>0</v>
      </c>
      <c r="H22" s="539">
        <v>0</v>
      </c>
      <c r="I22" s="539">
        <v>0</v>
      </c>
      <c r="J22" s="539">
        <v>0</v>
      </c>
      <c r="K22" s="539">
        <v>0</v>
      </c>
      <c r="L22" s="539">
        <v>0</v>
      </c>
      <c r="M22" s="539">
        <v>0</v>
      </c>
      <c r="N22" s="539">
        <v>0</v>
      </c>
      <c r="O22" s="539">
        <v>0</v>
      </c>
      <c r="P22" s="538">
        <v>0</v>
      </c>
      <c r="Q22" s="538">
        <v>0</v>
      </c>
      <c r="R22" s="537">
        <f t="shared" si="6"/>
        <v>0.99999999999999989</v>
      </c>
      <c r="S22" s="537">
        <f t="shared" si="7"/>
        <v>1</v>
      </c>
      <c r="T22" s="537">
        <f t="shared" si="8"/>
        <v>1</v>
      </c>
      <c r="U22" s="537">
        <f t="shared" si="9"/>
        <v>1</v>
      </c>
      <c r="V22" s="537">
        <f t="shared" si="10"/>
        <v>1</v>
      </c>
      <c r="W22" s="537">
        <f t="shared" si="11"/>
        <v>1</v>
      </c>
      <c r="X22" s="537">
        <f t="shared" si="12"/>
        <v>1</v>
      </c>
      <c r="Y22" s="537">
        <f t="shared" si="13"/>
        <v>1</v>
      </c>
      <c r="Z22" s="537">
        <f t="shared" si="14"/>
        <v>1</v>
      </c>
      <c r="AA22" s="537">
        <f t="shared" si="15"/>
        <v>1</v>
      </c>
      <c r="AB22" s="537">
        <f t="shared" si="16"/>
        <v>1</v>
      </c>
      <c r="AC22" s="537">
        <f t="shared" si="17"/>
        <v>1</v>
      </c>
      <c r="AD22" s="537">
        <f t="shared" si="18"/>
        <v>1</v>
      </c>
      <c r="AE22" s="537">
        <f t="shared" si="19"/>
        <v>1</v>
      </c>
      <c r="AF22" s="537">
        <f t="shared" si="20"/>
        <v>1</v>
      </c>
    </row>
    <row r="23" spans="1:32" x14ac:dyDescent="0.25">
      <c r="A23" s="133">
        <v>100</v>
      </c>
      <c r="B23" s="303">
        <v>22</v>
      </c>
      <c r="C23" s="539">
        <v>0</v>
      </c>
      <c r="D23" s="539">
        <v>0</v>
      </c>
      <c r="E23" s="539">
        <v>0</v>
      </c>
      <c r="F23" s="539">
        <v>0</v>
      </c>
      <c r="G23" s="539">
        <v>0</v>
      </c>
      <c r="H23" s="539">
        <v>0</v>
      </c>
      <c r="I23" s="539">
        <v>0</v>
      </c>
      <c r="J23" s="539">
        <v>0</v>
      </c>
      <c r="K23" s="539">
        <v>0</v>
      </c>
      <c r="L23" s="539">
        <v>0</v>
      </c>
      <c r="M23" s="539">
        <v>0</v>
      </c>
      <c r="N23" s="539">
        <v>0</v>
      </c>
      <c r="O23" s="539">
        <v>0</v>
      </c>
      <c r="P23" s="538">
        <v>0</v>
      </c>
      <c r="Q23" s="538">
        <v>0</v>
      </c>
      <c r="R23" s="537">
        <f t="shared" si="6"/>
        <v>0.99999999999999989</v>
      </c>
      <c r="S23" s="537">
        <f t="shared" si="7"/>
        <v>1</v>
      </c>
      <c r="T23" s="537">
        <f t="shared" si="8"/>
        <v>1</v>
      </c>
      <c r="U23" s="537">
        <f t="shared" si="9"/>
        <v>1</v>
      </c>
      <c r="V23" s="537">
        <f t="shared" si="10"/>
        <v>1</v>
      </c>
      <c r="W23" s="537">
        <f t="shared" si="11"/>
        <v>1</v>
      </c>
      <c r="X23" s="537">
        <f t="shared" si="12"/>
        <v>1</v>
      </c>
      <c r="Y23" s="537">
        <f t="shared" si="13"/>
        <v>1</v>
      </c>
      <c r="Z23" s="537">
        <f t="shared" si="14"/>
        <v>1</v>
      </c>
      <c r="AA23" s="537">
        <f t="shared" si="15"/>
        <v>1</v>
      </c>
      <c r="AB23" s="537">
        <f t="shared" si="16"/>
        <v>1</v>
      </c>
      <c r="AC23" s="537">
        <f t="shared" si="17"/>
        <v>1</v>
      </c>
      <c r="AD23" s="537">
        <f t="shared" si="18"/>
        <v>1</v>
      </c>
      <c r="AE23" s="537">
        <f t="shared" si="19"/>
        <v>1</v>
      </c>
      <c r="AF23" s="537">
        <f t="shared" si="20"/>
        <v>1</v>
      </c>
    </row>
    <row r="24" spans="1:32" x14ac:dyDescent="0.25">
      <c r="A24" s="133">
        <v>100</v>
      </c>
      <c r="B24" s="303">
        <v>23</v>
      </c>
      <c r="C24" s="539">
        <v>0</v>
      </c>
      <c r="D24" s="539">
        <v>0</v>
      </c>
      <c r="E24" s="539">
        <v>0</v>
      </c>
      <c r="F24" s="539">
        <v>0</v>
      </c>
      <c r="G24" s="539">
        <v>0</v>
      </c>
      <c r="H24" s="539">
        <v>0</v>
      </c>
      <c r="I24" s="539">
        <v>0</v>
      </c>
      <c r="J24" s="539">
        <v>0</v>
      </c>
      <c r="K24" s="539">
        <v>0</v>
      </c>
      <c r="L24" s="539">
        <v>0</v>
      </c>
      <c r="M24" s="539">
        <v>0</v>
      </c>
      <c r="N24" s="539">
        <v>0</v>
      </c>
      <c r="O24" s="539">
        <v>0</v>
      </c>
      <c r="P24" s="538">
        <v>0</v>
      </c>
      <c r="Q24" s="538">
        <v>0</v>
      </c>
      <c r="R24" s="537">
        <f t="shared" si="6"/>
        <v>0.99999999999999989</v>
      </c>
      <c r="S24" s="537">
        <f t="shared" si="7"/>
        <v>1</v>
      </c>
      <c r="T24" s="537">
        <f t="shared" si="8"/>
        <v>1</v>
      </c>
      <c r="U24" s="537">
        <f t="shared" si="9"/>
        <v>1</v>
      </c>
      <c r="V24" s="537">
        <f t="shared" si="10"/>
        <v>1</v>
      </c>
      <c r="W24" s="537">
        <f t="shared" si="11"/>
        <v>1</v>
      </c>
      <c r="X24" s="537">
        <f t="shared" si="12"/>
        <v>1</v>
      </c>
      <c r="Y24" s="537">
        <f t="shared" si="13"/>
        <v>1</v>
      </c>
      <c r="Z24" s="537">
        <f t="shared" si="14"/>
        <v>1</v>
      </c>
      <c r="AA24" s="537">
        <f t="shared" si="15"/>
        <v>1</v>
      </c>
      <c r="AB24" s="537">
        <f t="shared" si="16"/>
        <v>1</v>
      </c>
      <c r="AC24" s="537">
        <f t="shared" si="17"/>
        <v>1</v>
      </c>
      <c r="AD24" s="537">
        <f t="shared" si="18"/>
        <v>1</v>
      </c>
      <c r="AE24" s="537">
        <f t="shared" si="19"/>
        <v>1</v>
      </c>
      <c r="AF24" s="537">
        <f t="shared" si="20"/>
        <v>1</v>
      </c>
    </row>
    <row r="25" spans="1:32" x14ac:dyDescent="0.25">
      <c r="A25" s="133">
        <v>100</v>
      </c>
      <c r="B25" s="303">
        <v>24</v>
      </c>
      <c r="C25" s="539">
        <v>0</v>
      </c>
      <c r="D25" s="539">
        <v>0</v>
      </c>
      <c r="E25" s="539">
        <v>0</v>
      </c>
      <c r="F25" s="539">
        <v>0</v>
      </c>
      <c r="G25" s="539">
        <v>0</v>
      </c>
      <c r="H25" s="539">
        <v>0</v>
      </c>
      <c r="I25" s="539">
        <v>0</v>
      </c>
      <c r="J25" s="539">
        <v>0</v>
      </c>
      <c r="K25" s="539">
        <v>0</v>
      </c>
      <c r="L25" s="539">
        <v>0</v>
      </c>
      <c r="M25" s="539">
        <v>0</v>
      </c>
      <c r="N25" s="539">
        <v>0</v>
      </c>
      <c r="O25" s="539">
        <v>0</v>
      </c>
      <c r="P25" s="538">
        <v>0</v>
      </c>
      <c r="Q25" s="538">
        <v>0</v>
      </c>
      <c r="R25" s="537">
        <f t="shared" si="6"/>
        <v>0.99999999999999989</v>
      </c>
      <c r="S25" s="537">
        <f t="shared" si="7"/>
        <v>1</v>
      </c>
      <c r="T25" s="537">
        <f t="shared" si="8"/>
        <v>1</v>
      </c>
      <c r="U25" s="537">
        <f t="shared" si="9"/>
        <v>1</v>
      </c>
      <c r="V25" s="537">
        <f t="shared" si="10"/>
        <v>1</v>
      </c>
      <c r="W25" s="537">
        <f t="shared" si="11"/>
        <v>1</v>
      </c>
      <c r="X25" s="537">
        <f t="shared" si="12"/>
        <v>1</v>
      </c>
      <c r="Y25" s="537">
        <f t="shared" si="13"/>
        <v>1</v>
      </c>
      <c r="Z25" s="537">
        <f t="shared" si="14"/>
        <v>1</v>
      </c>
      <c r="AA25" s="537">
        <f t="shared" si="15"/>
        <v>1</v>
      </c>
      <c r="AB25" s="537">
        <f t="shared" si="16"/>
        <v>1</v>
      </c>
      <c r="AC25" s="537">
        <f t="shared" si="17"/>
        <v>1</v>
      </c>
      <c r="AD25" s="537">
        <f t="shared" si="18"/>
        <v>1</v>
      </c>
      <c r="AE25" s="537">
        <f t="shared" si="19"/>
        <v>1</v>
      </c>
      <c r="AF25" s="537">
        <f t="shared" si="20"/>
        <v>1</v>
      </c>
    </row>
    <row r="26" spans="1:32" x14ac:dyDescent="0.25">
      <c r="A26" s="133">
        <v>100</v>
      </c>
      <c r="B26" s="303">
        <v>25</v>
      </c>
      <c r="C26" s="539">
        <v>0</v>
      </c>
      <c r="D26" s="539">
        <v>0</v>
      </c>
      <c r="E26" s="539">
        <v>0</v>
      </c>
      <c r="F26" s="539">
        <v>0</v>
      </c>
      <c r="G26" s="539">
        <v>0</v>
      </c>
      <c r="H26" s="539">
        <v>0</v>
      </c>
      <c r="I26" s="539">
        <v>0</v>
      </c>
      <c r="J26" s="539">
        <v>0</v>
      </c>
      <c r="K26" s="539">
        <v>0</v>
      </c>
      <c r="L26" s="539">
        <v>0</v>
      </c>
      <c r="M26" s="539">
        <v>0</v>
      </c>
      <c r="N26" s="539">
        <v>0</v>
      </c>
      <c r="O26" s="539">
        <v>0</v>
      </c>
      <c r="P26" s="538">
        <v>0</v>
      </c>
      <c r="Q26" s="538">
        <v>0</v>
      </c>
      <c r="R26" s="537">
        <f t="shared" si="6"/>
        <v>0.99999999999999989</v>
      </c>
      <c r="S26" s="537">
        <f t="shared" si="7"/>
        <v>1</v>
      </c>
      <c r="T26" s="537">
        <f t="shared" si="8"/>
        <v>1</v>
      </c>
      <c r="U26" s="537">
        <f t="shared" si="9"/>
        <v>1</v>
      </c>
      <c r="V26" s="537">
        <f t="shared" si="10"/>
        <v>1</v>
      </c>
      <c r="W26" s="537">
        <f t="shared" si="11"/>
        <v>1</v>
      </c>
      <c r="X26" s="537">
        <f t="shared" si="12"/>
        <v>1</v>
      </c>
      <c r="Y26" s="537">
        <f t="shared" si="13"/>
        <v>1</v>
      </c>
      <c r="Z26" s="537">
        <f t="shared" si="14"/>
        <v>1</v>
      </c>
      <c r="AA26" s="537">
        <f t="shared" si="15"/>
        <v>1</v>
      </c>
      <c r="AB26" s="537">
        <f t="shared" si="16"/>
        <v>1</v>
      </c>
      <c r="AC26" s="537">
        <f t="shared" si="17"/>
        <v>1</v>
      </c>
      <c r="AD26" s="537">
        <f t="shared" si="18"/>
        <v>1</v>
      </c>
      <c r="AE26" s="537">
        <f t="shared" si="19"/>
        <v>1</v>
      </c>
      <c r="AF26" s="537">
        <f t="shared" si="20"/>
        <v>1</v>
      </c>
    </row>
    <row r="27" spans="1:32" x14ac:dyDescent="0.25">
      <c r="A27" s="133">
        <v>100</v>
      </c>
      <c r="B27" s="303">
        <v>26</v>
      </c>
      <c r="C27" s="539">
        <v>0</v>
      </c>
      <c r="D27" s="539">
        <v>0</v>
      </c>
      <c r="E27" s="539">
        <v>0</v>
      </c>
      <c r="F27" s="539">
        <v>0</v>
      </c>
      <c r="G27" s="539">
        <v>0</v>
      </c>
      <c r="H27" s="539">
        <v>0</v>
      </c>
      <c r="I27" s="539">
        <v>0</v>
      </c>
      <c r="J27" s="539">
        <v>0</v>
      </c>
      <c r="K27" s="539">
        <v>0</v>
      </c>
      <c r="L27" s="539">
        <v>0</v>
      </c>
      <c r="M27" s="539">
        <v>0</v>
      </c>
      <c r="N27" s="539">
        <v>0</v>
      </c>
      <c r="O27" s="539">
        <v>0</v>
      </c>
      <c r="P27" s="538">
        <v>0</v>
      </c>
      <c r="Q27" s="538">
        <v>0</v>
      </c>
      <c r="R27" s="537">
        <f t="shared" si="6"/>
        <v>0.99999999999999989</v>
      </c>
      <c r="S27" s="537">
        <f t="shared" si="7"/>
        <v>1</v>
      </c>
      <c r="T27" s="537">
        <f t="shared" si="8"/>
        <v>1</v>
      </c>
      <c r="U27" s="537">
        <f t="shared" si="9"/>
        <v>1</v>
      </c>
      <c r="V27" s="537">
        <f t="shared" si="10"/>
        <v>1</v>
      </c>
      <c r="W27" s="537">
        <f t="shared" si="11"/>
        <v>1</v>
      </c>
      <c r="X27" s="537">
        <f t="shared" si="12"/>
        <v>1</v>
      </c>
      <c r="Y27" s="537">
        <f t="shared" si="13"/>
        <v>1</v>
      </c>
      <c r="Z27" s="537">
        <f t="shared" si="14"/>
        <v>1</v>
      </c>
      <c r="AA27" s="537">
        <f t="shared" si="15"/>
        <v>1</v>
      </c>
      <c r="AB27" s="537">
        <f t="shared" si="16"/>
        <v>1</v>
      </c>
      <c r="AC27" s="537">
        <f t="shared" si="17"/>
        <v>1</v>
      </c>
      <c r="AD27" s="537">
        <f t="shared" si="18"/>
        <v>1</v>
      </c>
      <c r="AE27" s="537">
        <f t="shared" si="19"/>
        <v>1</v>
      </c>
      <c r="AF27" s="537">
        <f t="shared" si="20"/>
        <v>1</v>
      </c>
    </row>
    <row r="28" spans="1:32" x14ac:dyDescent="0.25">
      <c r="A28" s="133">
        <v>100</v>
      </c>
      <c r="B28" s="303">
        <v>27</v>
      </c>
      <c r="C28" s="539">
        <v>0</v>
      </c>
      <c r="D28" s="539">
        <v>0</v>
      </c>
      <c r="E28" s="539">
        <v>0</v>
      </c>
      <c r="F28" s="539">
        <v>0</v>
      </c>
      <c r="G28" s="539">
        <v>0</v>
      </c>
      <c r="H28" s="539">
        <v>0</v>
      </c>
      <c r="I28" s="539">
        <v>0</v>
      </c>
      <c r="J28" s="539">
        <v>0</v>
      </c>
      <c r="K28" s="539">
        <v>0</v>
      </c>
      <c r="L28" s="539">
        <v>0</v>
      </c>
      <c r="M28" s="539">
        <v>0</v>
      </c>
      <c r="N28" s="539">
        <v>0</v>
      </c>
      <c r="O28" s="539">
        <v>0</v>
      </c>
      <c r="P28" s="538">
        <v>0</v>
      </c>
      <c r="Q28" s="538">
        <v>0</v>
      </c>
      <c r="R28" s="537">
        <f t="shared" si="6"/>
        <v>0.99999999999999989</v>
      </c>
      <c r="S28" s="537">
        <f t="shared" si="7"/>
        <v>1</v>
      </c>
      <c r="T28" s="537">
        <f t="shared" si="8"/>
        <v>1</v>
      </c>
      <c r="U28" s="537">
        <f t="shared" si="9"/>
        <v>1</v>
      </c>
      <c r="V28" s="537">
        <f t="shared" si="10"/>
        <v>1</v>
      </c>
      <c r="W28" s="537">
        <f t="shared" si="11"/>
        <v>1</v>
      </c>
      <c r="X28" s="537">
        <f t="shared" si="12"/>
        <v>1</v>
      </c>
      <c r="Y28" s="537">
        <f t="shared" si="13"/>
        <v>1</v>
      </c>
      <c r="Z28" s="537">
        <f t="shared" si="14"/>
        <v>1</v>
      </c>
      <c r="AA28" s="537">
        <f t="shared" si="15"/>
        <v>1</v>
      </c>
      <c r="AB28" s="537">
        <f t="shared" si="16"/>
        <v>1</v>
      </c>
      <c r="AC28" s="537">
        <f t="shared" si="17"/>
        <v>1</v>
      </c>
      <c r="AD28" s="537">
        <f t="shared" si="18"/>
        <v>1</v>
      </c>
      <c r="AE28" s="537">
        <f t="shared" si="19"/>
        <v>1</v>
      </c>
      <c r="AF28" s="537">
        <f t="shared" si="20"/>
        <v>1</v>
      </c>
    </row>
    <row r="29" spans="1:32" x14ac:dyDescent="0.25">
      <c r="A29" s="133">
        <v>100</v>
      </c>
      <c r="B29" s="303">
        <v>28</v>
      </c>
      <c r="C29" s="539">
        <v>0</v>
      </c>
      <c r="D29" s="539">
        <v>0</v>
      </c>
      <c r="E29" s="539">
        <v>0</v>
      </c>
      <c r="F29" s="539">
        <v>0</v>
      </c>
      <c r="G29" s="539">
        <v>0</v>
      </c>
      <c r="H29" s="539">
        <v>0</v>
      </c>
      <c r="I29" s="539">
        <v>0</v>
      </c>
      <c r="J29" s="539">
        <v>0</v>
      </c>
      <c r="K29" s="539">
        <v>0</v>
      </c>
      <c r="L29" s="539">
        <v>0</v>
      </c>
      <c r="M29" s="539">
        <v>0</v>
      </c>
      <c r="N29" s="539">
        <v>0</v>
      </c>
      <c r="O29" s="539">
        <v>0</v>
      </c>
      <c r="P29" s="538">
        <v>0</v>
      </c>
      <c r="Q29" s="538">
        <v>0</v>
      </c>
      <c r="R29" s="537">
        <f t="shared" si="6"/>
        <v>0.99999999999999989</v>
      </c>
      <c r="S29" s="537">
        <f t="shared" si="7"/>
        <v>1</v>
      </c>
      <c r="T29" s="537">
        <f t="shared" si="8"/>
        <v>1</v>
      </c>
      <c r="U29" s="537">
        <f t="shared" si="9"/>
        <v>1</v>
      </c>
      <c r="V29" s="537">
        <f t="shared" si="10"/>
        <v>1</v>
      </c>
      <c r="W29" s="537">
        <f t="shared" si="11"/>
        <v>1</v>
      </c>
      <c r="X29" s="537">
        <f t="shared" si="12"/>
        <v>1</v>
      </c>
      <c r="Y29" s="537">
        <f t="shared" si="13"/>
        <v>1</v>
      </c>
      <c r="Z29" s="537">
        <f t="shared" si="14"/>
        <v>1</v>
      </c>
      <c r="AA29" s="537">
        <f t="shared" si="15"/>
        <v>1</v>
      </c>
      <c r="AB29" s="537">
        <f t="shared" si="16"/>
        <v>1</v>
      </c>
      <c r="AC29" s="537">
        <f t="shared" si="17"/>
        <v>1</v>
      </c>
      <c r="AD29" s="537">
        <f t="shared" si="18"/>
        <v>1</v>
      </c>
      <c r="AE29" s="537">
        <f t="shared" si="19"/>
        <v>1</v>
      </c>
      <c r="AF29" s="537">
        <f t="shared" si="20"/>
        <v>1</v>
      </c>
    </row>
    <row r="30" spans="1:32" x14ac:dyDescent="0.25">
      <c r="A30" s="133">
        <v>100</v>
      </c>
      <c r="B30" s="303">
        <v>29</v>
      </c>
      <c r="C30" s="539">
        <v>0</v>
      </c>
      <c r="D30" s="539">
        <v>0</v>
      </c>
      <c r="E30" s="539">
        <v>0</v>
      </c>
      <c r="F30" s="539">
        <v>0</v>
      </c>
      <c r="G30" s="539">
        <v>0</v>
      </c>
      <c r="H30" s="539">
        <v>0</v>
      </c>
      <c r="I30" s="539">
        <v>0</v>
      </c>
      <c r="J30" s="539">
        <v>0</v>
      </c>
      <c r="K30" s="539">
        <v>0</v>
      </c>
      <c r="L30" s="539">
        <v>0</v>
      </c>
      <c r="M30" s="539">
        <v>0</v>
      </c>
      <c r="N30" s="539">
        <v>0</v>
      </c>
      <c r="O30" s="539">
        <v>0</v>
      </c>
      <c r="P30" s="538">
        <v>0</v>
      </c>
      <c r="Q30" s="538">
        <v>0</v>
      </c>
      <c r="R30" s="537">
        <f t="shared" si="6"/>
        <v>0.99999999999999989</v>
      </c>
      <c r="S30" s="537">
        <f t="shared" si="7"/>
        <v>1</v>
      </c>
      <c r="T30" s="537">
        <f t="shared" si="8"/>
        <v>1</v>
      </c>
      <c r="U30" s="537">
        <f t="shared" si="9"/>
        <v>1</v>
      </c>
      <c r="V30" s="537">
        <f t="shared" si="10"/>
        <v>1</v>
      </c>
      <c r="W30" s="537">
        <f t="shared" si="11"/>
        <v>1</v>
      </c>
      <c r="X30" s="537">
        <f t="shared" si="12"/>
        <v>1</v>
      </c>
      <c r="Y30" s="537">
        <f t="shared" si="13"/>
        <v>1</v>
      </c>
      <c r="Z30" s="537">
        <f t="shared" si="14"/>
        <v>1</v>
      </c>
      <c r="AA30" s="537">
        <f t="shared" si="15"/>
        <v>1</v>
      </c>
      <c r="AB30" s="537">
        <f t="shared" si="16"/>
        <v>1</v>
      </c>
      <c r="AC30" s="537">
        <f t="shared" si="17"/>
        <v>1</v>
      </c>
      <c r="AD30" s="537">
        <f t="shared" si="18"/>
        <v>1</v>
      </c>
      <c r="AE30" s="537">
        <f t="shared" si="19"/>
        <v>1</v>
      </c>
      <c r="AF30" s="537">
        <f t="shared" si="20"/>
        <v>1</v>
      </c>
    </row>
    <row r="31" spans="1:32" x14ac:dyDescent="0.25">
      <c r="A31" s="133">
        <v>100</v>
      </c>
      <c r="B31" s="303">
        <v>30</v>
      </c>
      <c r="C31" s="539">
        <v>0</v>
      </c>
      <c r="D31" s="539">
        <v>0</v>
      </c>
      <c r="E31" s="539">
        <v>0</v>
      </c>
      <c r="F31" s="539">
        <v>0</v>
      </c>
      <c r="G31" s="539">
        <v>0</v>
      </c>
      <c r="H31" s="539">
        <v>0</v>
      </c>
      <c r="I31" s="539">
        <v>0</v>
      </c>
      <c r="J31" s="539">
        <v>0</v>
      </c>
      <c r="K31" s="539">
        <v>0</v>
      </c>
      <c r="L31" s="539">
        <v>0</v>
      </c>
      <c r="M31" s="539">
        <v>0</v>
      </c>
      <c r="N31" s="539">
        <v>0</v>
      </c>
      <c r="O31" s="539">
        <v>0</v>
      </c>
      <c r="P31" s="538">
        <v>0</v>
      </c>
      <c r="Q31" s="538">
        <v>0</v>
      </c>
      <c r="R31" s="537">
        <f t="shared" si="6"/>
        <v>0.99999999999999989</v>
      </c>
      <c r="S31" s="537">
        <f t="shared" si="7"/>
        <v>1</v>
      </c>
      <c r="T31" s="537">
        <f t="shared" si="8"/>
        <v>1</v>
      </c>
      <c r="U31" s="537">
        <f t="shared" si="9"/>
        <v>1</v>
      </c>
      <c r="V31" s="537">
        <f t="shared" si="10"/>
        <v>1</v>
      </c>
      <c r="W31" s="537">
        <f t="shared" si="11"/>
        <v>1</v>
      </c>
      <c r="X31" s="537">
        <f t="shared" si="12"/>
        <v>1</v>
      </c>
      <c r="Y31" s="537">
        <f t="shared" si="13"/>
        <v>1</v>
      </c>
      <c r="Z31" s="537">
        <f t="shared" si="14"/>
        <v>1</v>
      </c>
      <c r="AA31" s="537">
        <f t="shared" si="15"/>
        <v>1</v>
      </c>
      <c r="AB31" s="537">
        <f t="shared" si="16"/>
        <v>1</v>
      </c>
      <c r="AC31" s="537">
        <f t="shared" si="17"/>
        <v>1</v>
      </c>
      <c r="AD31" s="537">
        <f t="shared" si="18"/>
        <v>1</v>
      </c>
      <c r="AE31" s="537">
        <f t="shared" si="19"/>
        <v>1</v>
      </c>
      <c r="AF31" s="537">
        <f t="shared" si="20"/>
        <v>1</v>
      </c>
    </row>
    <row r="32" spans="1:32" x14ac:dyDescent="0.25">
      <c r="A32" s="133">
        <v>100</v>
      </c>
      <c r="B32" s="303">
        <v>31</v>
      </c>
      <c r="C32" s="539">
        <v>0</v>
      </c>
      <c r="D32" s="539">
        <v>0</v>
      </c>
      <c r="E32" s="539">
        <v>0</v>
      </c>
      <c r="F32" s="539">
        <v>0</v>
      </c>
      <c r="G32" s="539">
        <v>0</v>
      </c>
      <c r="H32" s="539">
        <v>0</v>
      </c>
      <c r="I32" s="539">
        <v>0</v>
      </c>
      <c r="J32" s="539">
        <v>0</v>
      </c>
      <c r="K32" s="539">
        <v>0</v>
      </c>
      <c r="L32" s="539">
        <v>0</v>
      </c>
      <c r="M32" s="539">
        <v>0</v>
      </c>
      <c r="N32" s="539">
        <v>0</v>
      </c>
      <c r="O32" s="539">
        <v>0</v>
      </c>
      <c r="P32" s="538">
        <v>0</v>
      </c>
      <c r="Q32" s="538">
        <v>0</v>
      </c>
      <c r="R32" s="537">
        <f t="shared" si="6"/>
        <v>0.99999999999999989</v>
      </c>
      <c r="S32" s="537">
        <f t="shared" si="7"/>
        <v>1</v>
      </c>
      <c r="T32" s="537">
        <f t="shared" si="8"/>
        <v>1</v>
      </c>
      <c r="U32" s="537">
        <f t="shared" si="9"/>
        <v>1</v>
      </c>
      <c r="V32" s="537">
        <f t="shared" si="10"/>
        <v>1</v>
      </c>
      <c r="W32" s="537">
        <f t="shared" si="11"/>
        <v>1</v>
      </c>
      <c r="X32" s="537">
        <f t="shared" si="12"/>
        <v>1</v>
      </c>
      <c r="Y32" s="537">
        <f t="shared" si="13"/>
        <v>1</v>
      </c>
      <c r="Z32" s="537">
        <f t="shared" si="14"/>
        <v>1</v>
      </c>
      <c r="AA32" s="537">
        <f t="shared" si="15"/>
        <v>1</v>
      </c>
      <c r="AB32" s="537">
        <f t="shared" si="16"/>
        <v>1</v>
      </c>
      <c r="AC32" s="537">
        <f t="shared" si="17"/>
        <v>1</v>
      </c>
      <c r="AD32" s="537">
        <f t="shared" si="18"/>
        <v>1</v>
      </c>
      <c r="AE32" s="537">
        <f t="shared" si="19"/>
        <v>1</v>
      </c>
      <c r="AF32" s="537">
        <f t="shared" si="20"/>
        <v>1</v>
      </c>
    </row>
    <row r="33" spans="1:32" x14ac:dyDescent="0.25">
      <c r="A33" s="133">
        <v>100</v>
      </c>
      <c r="B33" s="303">
        <v>32</v>
      </c>
      <c r="C33" s="539">
        <v>0</v>
      </c>
      <c r="D33" s="539">
        <v>0</v>
      </c>
      <c r="E33" s="539">
        <v>0</v>
      </c>
      <c r="F33" s="539">
        <v>0</v>
      </c>
      <c r="G33" s="539">
        <v>0</v>
      </c>
      <c r="H33" s="539">
        <v>0</v>
      </c>
      <c r="I33" s="539">
        <v>0</v>
      </c>
      <c r="J33" s="539">
        <v>0</v>
      </c>
      <c r="K33" s="539">
        <v>0</v>
      </c>
      <c r="L33" s="539">
        <v>0</v>
      </c>
      <c r="M33" s="539">
        <v>0</v>
      </c>
      <c r="N33" s="539">
        <v>0</v>
      </c>
      <c r="O33" s="539">
        <v>0</v>
      </c>
      <c r="P33" s="538">
        <v>0</v>
      </c>
      <c r="Q33" s="538">
        <v>0</v>
      </c>
      <c r="R33" s="537">
        <f t="shared" si="6"/>
        <v>0.99999999999999989</v>
      </c>
      <c r="S33" s="537">
        <f t="shared" si="7"/>
        <v>1</v>
      </c>
      <c r="T33" s="537">
        <f t="shared" si="8"/>
        <v>1</v>
      </c>
      <c r="U33" s="537">
        <f t="shared" si="9"/>
        <v>1</v>
      </c>
      <c r="V33" s="537">
        <f t="shared" si="10"/>
        <v>1</v>
      </c>
      <c r="W33" s="537">
        <f t="shared" si="11"/>
        <v>1</v>
      </c>
      <c r="X33" s="537">
        <f t="shared" si="12"/>
        <v>1</v>
      </c>
      <c r="Y33" s="537">
        <f t="shared" si="13"/>
        <v>1</v>
      </c>
      <c r="Z33" s="537">
        <f t="shared" si="14"/>
        <v>1</v>
      </c>
      <c r="AA33" s="537">
        <f t="shared" si="15"/>
        <v>1</v>
      </c>
      <c r="AB33" s="537">
        <f t="shared" si="16"/>
        <v>1</v>
      </c>
      <c r="AC33" s="537">
        <f t="shared" si="17"/>
        <v>1</v>
      </c>
      <c r="AD33" s="537">
        <f t="shared" si="18"/>
        <v>1</v>
      </c>
      <c r="AE33" s="537">
        <f t="shared" si="19"/>
        <v>1</v>
      </c>
      <c r="AF33" s="537">
        <f t="shared" si="20"/>
        <v>1</v>
      </c>
    </row>
    <row r="34" spans="1:32" x14ac:dyDescent="0.25">
      <c r="A34" s="133">
        <v>100</v>
      </c>
      <c r="B34" s="303">
        <v>33</v>
      </c>
      <c r="C34" s="539">
        <v>0</v>
      </c>
      <c r="D34" s="539">
        <v>0</v>
      </c>
      <c r="E34" s="539">
        <v>0</v>
      </c>
      <c r="F34" s="539">
        <v>0</v>
      </c>
      <c r="G34" s="539">
        <v>0</v>
      </c>
      <c r="H34" s="539">
        <v>0</v>
      </c>
      <c r="I34" s="539">
        <v>0</v>
      </c>
      <c r="J34" s="539">
        <v>0</v>
      </c>
      <c r="K34" s="539">
        <v>0</v>
      </c>
      <c r="L34" s="539">
        <v>0</v>
      </c>
      <c r="M34" s="539">
        <v>0</v>
      </c>
      <c r="N34" s="539">
        <v>0</v>
      </c>
      <c r="O34" s="539">
        <v>0</v>
      </c>
      <c r="P34" s="538">
        <v>0</v>
      </c>
      <c r="Q34" s="538">
        <v>0</v>
      </c>
      <c r="R34" s="537">
        <f t="shared" si="6"/>
        <v>0.99999999999999989</v>
      </c>
      <c r="S34" s="537">
        <f t="shared" si="7"/>
        <v>1</v>
      </c>
      <c r="T34" s="537">
        <f t="shared" si="8"/>
        <v>1</v>
      </c>
      <c r="U34" s="537">
        <f t="shared" si="9"/>
        <v>1</v>
      </c>
      <c r="V34" s="537">
        <f t="shared" si="10"/>
        <v>1</v>
      </c>
      <c r="W34" s="537">
        <f t="shared" si="11"/>
        <v>1</v>
      </c>
      <c r="X34" s="537">
        <f t="shared" si="12"/>
        <v>1</v>
      </c>
      <c r="Y34" s="537">
        <f t="shared" si="13"/>
        <v>1</v>
      </c>
      <c r="Z34" s="537">
        <f t="shared" si="14"/>
        <v>1</v>
      </c>
      <c r="AA34" s="537">
        <f t="shared" si="15"/>
        <v>1</v>
      </c>
      <c r="AB34" s="537">
        <f t="shared" si="16"/>
        <v>1</v>
      </c>
      <c r="AC34" s="537">
        <f t="shared" si="17"/>
        <v>1</v>
      </c>
      <c r="AD34" s="537">
        <f t="shared" si="18"/>
        <v>1</v>
      </c>
      <c r="AE34" s="537">
        <f t="shared" si="19"/>
        <v>1</v>
      </c>
      <c r="AF34" s="537">
        <f t="shared" si="20"/>
        <v>1</v>
      </c>
    </row>
    <row r="35" spans="1:32" x14ac:dyDescent="0.25">
      <c r="A35" s="133">
        <v>100</v>
      </c>
      <c r="B35" s="303">
        <v>34</v>
      </c>
      <c r="C35" s="539">
        <v>0</v>
      </c>
      <c r="D35" s="539">
        <v>0</v>
      </c>
      <c r="E35" s="539">
        <v>0</v>
      </c>
      <c r="F35" s="539">
        <v>0</v>
      </c>
      <c r="G35" s="539">
        <v>0</v>
      </c>
      <c r="H35" s="539">
        <v>0</v>
      </c>
      <c r="I35" s="539">
        <v>0</v>
      </c>
      <c r="J35" s="539">
        <v>0</v>
      </c>
      <c r="K35" s="539">
        <v>0</v>
      </c>
      <c r="L35" s="539">
        <v>0</v>
      </c>
      <c r="M35" s="539">
        <v>0</v>
      </c>
      <c r="N35" s="539">
        <v>0</v>
      </c>
      <c r="O35" s="539">
        <v>0</v>
      </c>
      <c r="P35" s="538">
        <v>0</v>
      </c>
      <c r="Q35" s="538">
        <v>0</v>
      </c>
      <c r="R35" s="537">
        <f t="shared" si="6"/>
        <v>0.99999999999999989</v>
      </c>
      <c r="S35" s="537">
        <f t="shared" si="7"/>
        <v>1</v>
      </c>
      <c r="T35" s="537">
        <f t="shared" si="8"/>
        <v>1</v>
      </c>
      <c r="U35" s="537">
        <f t="shared" si="9"/>
        <v>1</v>
      </c>
      <c r="V35" s="537">
        <f t="shared" si="10"/>
        <v>1</v>
      </c>
      <c r="W35" s="537">
        <f t="shared" si="11"/>
        <v>1</v>
      </c>
      <c r="X35" s="537">
        <f t="shared" si="12"/>
        <v>1</v>
      </c>
      <c r="Y35" s="537">
        <f t="shared" si="13"/>
        <v>1</v>
      </c>
      <c r="Z35" s="537">
        <f t="shared" si="14"/>
        <v>1</v>
      </c>
      <c r="AA35" s="537">
        <f t="shared" si="15"/>
        <v>1</v>
      </c>
      <c r="AB35" s="537">
        <f t="shared" si="16"/>
        <v>1</v>
      </c>
      <c r="AC35" s="537">
        <f t="shared" si="17"/>
        <v>1</v>
      </c>
      <c r="AD35" s="537">
        <f t="shared" si="18"/>
        <v>1</v>
      </c>
      <c r="AE35" s="537">
        <f t="shared" si="19"/>
        <v>1</v>
      </c>
      <c r="AF35" s="537">
        <f t="shared" si="20"/>
        <v>1</v>
      </c>
    </row>
    <row r="36" spans="1:32" x14ac:dyDescent="0.25">
      <c r="A36" s="133">
        <v>100</v>
      </c>
      <c r="B36" s="303">
        <v>35</v>
      </c>
      <c r="C36" s="539">
        <v>0</v>
      </c>
      <c r="D36" s="539">
        <v>0</v>
      </c>
      <c r="E36" s="539">
        <v>0</v>
      </c>
      <c r="F36" s="539">
        <v>0</v>
      </c>
      <c r="G36" s="539">
        <v>0</v>
      </c>
      <c r="H36" s="539">
        <v>0</v>
      </c>
      <c r="I36" s="539">
        <v>0</v>
      </c>
      <c r="J36" s="539">
        <v>0</v>
      </c>
      <c r="K36" s="539">
        <v>0</v>
      </c>
      <c r="L36" s="539">
        <v>0</v>
      </c>
      <c r="M36" s="539">
        <v>0</v>
      </c>
      <c r="N36" s="539">
        <v>0</v>
      </c>
      <c r="O36" s="539">
        <v>0</v>
      </c>
      <c r="P36" s="538">
        <v>0</v>
      </c>
      <c r="Q36" s="538">
        <v>0</v>
      </c>
      <c r="R36" s="537">
        <f t="shared" si="6"/>
        <v>0.99999999999999989</v>
      </c>
      <c r="S36" s="537">
        <f t="shared" si="7"/>
        <v>1</v>
      </c>
      <c r="T36" s="537">
        <f t="shared" si="8"/>
        <v>1</v>
      </c>
      <c r="U36" s="537">
        <f t="shared" si="9"/>
        <v>1</v>
      </c>
      <c r="V36" s="537">
        <f t="shared" si="10"/>
        <v>1</v>
      </c>
      <c r="W36" s="537">
        <f t="shared" si="11"/>
        <v>1</v>
      </c>
      <c r="X36" s="537">
        <f t="shared" si="12"/>
        <v>1</v>
      </c>
      <c r="Y36" s="537">
        <f t="shared" si="13"/>
        <v>1</v>
      </c>
      <c r="Z36" s="537">
        <f t="shared" si="14"/>
        <v>1</v>
      </c>
      <c r="AA36" s="537">
        <f t="shared" si="15"/>
        <v>1</v>
      </c>
      <c r="AB36" s="537">
        <f t="shared" si="16"/>
        <v>1</v>
      </c>
      <c r="AC36" s="537">
        <f t="shared" si="17"/>
        <v>1</v>
      </c>
      <c r="AD36" s="537">
        <f t="shared" si="18"/>
        <v>1</v>
      </c>
      <c r="AE36" s="537">
        <f t="shared" si="19"/>
        <v>1</v>
      </c>
      <c r="AF36" s="537">
        <f t="shared" si="20"/>
        <v>1</v>
      </c>
    </row>
    <row r="37" spans="1:32" x14ac:dyDescent="0.25">
      <c r="A37" s="133">
        <v>100</v>
      </c>
      <c r="B37" s="303">
        <v>36</v>
      </c>
      <c r="C37" s="539">
        <v>0</v>
      </c>
      <c r="D37" s="539">
        <v>0</v>
      </c>
      <c r="E37" s="539">
        <v>0</v>
      </c>
      <c r="F37" s="539">
        <v>0</v>
      </c>
      <c r="G37" s="539">
        <v>0</v>
      </c>
      <c r="H37" s="539">
        <v>0</v>
      </c>
      <c r="I37" s="539">
        <v>0</v>
      </c>
      <c r="J37" s="539">
        <v>0</v>
      </c>
      <c r="K37" s="539">
        <v>0</v>
      </c>
      <c r="L37" s="539">
        <v>0</v>
      </c>
      <c r="M37" s="539">
        <v>0</v>
      </c>
      <c r="N37" s="539">
        <v>0</v>
      </c>
      <c r="O37" s="539">
        <v>0</v>
      </c>
      <c r="P37" s="538">
        <v>0</v>
      </c>
      <c r="Q37" s="538">
        <v>0</v>
      </c>
      <c r="R37" s="537">
        <f t="shared" si="6"/>
        <v>0.99999999999999989</v>
      </c>
      <c r="S37" s="537">
        <f t="shared" si="7"/>
        <v>1</v>
      </c>
      <c r="T37" s="537">
        <f t="shared" si="8"/>
        <v>1</v>
      </c>
      <c r="U37" s="537">
        <f t="shared" si="9"/>
        <v>1</v>
      </c>
      <c r="V37" s="537">
        <f t="shared" si="10"/>
        <v>1</v>
      </c>
      <c r="W37" s="537">
        <f t="shared" si="11"/>
        <v>1</v>
      </c>
      <c r="X37" s="537">
        <f t="shared" si="12"/>
        <v>1</v>
      </c>
      <c r="Y37" s="537">
        <f t="shared" si="13"/>
        <v>1</v>
      </c>
      <c r="Z37" s="537">
        <f t="shared" si="14"/>
        <v>1</v>
      </c>
      <c r="AA37" s="537">
        <f t="shared" si="15"/>
        <v>1</v>
      </c>
      <c r="AB37" s="537">
        <f t="shared" si="16"/>
        <v>1</v>
      </c>
      <c r="AC37" s="537">
        <f t="shared" si="17"/>
        <v>1</v>
      </c>
      <c r="AD37" s="537">
        <f t="shared" si="18"/>
        <v>1</v>
      </c>
      <c r="AE37" s="537">
        <f t="shared" si="19"/>
        <v>1</v>
      </c>
      <c r="AF37" s="537">
        <f t="shared" si="20"/>
        <v>1</v>
      </c>
    </row>
    <row r="38" spans="1:32" x14ac:dyDescent="0.25">
      <c r="A38" s="133">
        <v>100</v>
      </c>
      <c r="B38" s="303">
        <v>37</v>
      </c>
      <c r="C38" s="539">
        <v>0</v>
      </c>
      <c r="D38" s="539">
        <v>0</v>
      </c>
      <c r="E38" s="539">
        <v>0</v>
      </c>
      <c r="F38" s="539">
        <v>0</v>
      </c>
      <c r="G38" s="539">
        <v>0</v>
      </c>
      <c r="H38" s="539">
        <v>0</v>
      </c>
      <c r="I38" s="539">
        <v>0</v>
      </c>
      <c r="J38" s="539">
        <v>0</v>
      </c>
      <c r="K38" s="539">
        <v>0</v>
      </c>
      <c r="L38" s="539">
        <v>0</v>
      </c>
      <c r="M38" s="539">
        <v>0</v>
      </c>
      <c r="N38" s="539">
        <v>0</v>
      </c>
      <c r="O38" s="539">
        <v>0</v>
      </c>
      <c r="P38" s="538">
        <v>0</v>
      </c>
      <c r="Q38" s="538">
        <v>0</v>
      </c>
      <c r="R38" s="537">
        <f t="shared" si="6"/>
        <v>0.99999999999999989</v>
      </c>
      <c r="S38" s="537">
        <f t="shared" si="7"/>
        <v>1</v>
      </c>
      <c r="T38" s="537">
        <f t="shared" si="8"/>
        <v>1</v>
      </c>
      <c r="U38" s="537">
        <f t="shared" si="9"/>
        <v>1</v>
      </c>
      <c r="V38" s="537">
        <f t="shared" si="10"/>
        <v>1</v>
      </c>
      <c r="W38" s="537">
        <f t="shared" si="11"/>
        <v>1</v>
      </c>
      <c r="X38" s="537">
        <f t="shared" si="12"/>
        <v>1</v>
      </c>
      <c r="Y38" s="537">
        <f t="shared" si="13"/>
        <v>1</v>
      </c>
      <c r="Z38" s="537">
        <f t="shared" si="14"/>
        <v>1</v>
      </c>
      <c r="AA38" s="537">
        <f t="shared" si="15"/>
        <v>1</v>
      </c>
      <c r="AB38" s="537">
        <f t="shared" si="16"/>
        <v>1</v>
      </c>
      <c r="AC38" s="537">
        <f t="shared" si="17"/>
        <v>1</v>
      </c>
      <c r="AD38" s="537">
        <f t="shared" si="18"/>
        <v>1</v>
      </c>
      <c r="AE38" s="537">
        <f t="shared" si="19"/>
        <v>1</v>
      </c>
      <c r="AF38" s="537">
        <f t="shared" si="20"/>
        <v>1</v>
      </c>
    </row>
    <row r="39" spans="1:32" x14ac:dyDescent="0.25">
      <c r="A39" s="133">
        <v>100</v>
      </c>
      <c r="B39" s="303">
        <v>38</v>
      </c>
      <c r="C39" s="539">
        <v>0</v>
      </c>
      <c r="D39" s="539">
        <v>0</v>
      </c>
      <c r="E39" s="539">
        <v>0</v>
      </c>
      <c r="F39" s="539">
        <v>0</v>
      </c>
      <c r="G39" s="539">
        <v>0</v>
      </c>
      <c r="H39" s="539">
        <v>0</v>
      </c>
      <c r="I39" s="539">
        <v>0</v>
      </c>
      <c r="J39" s="539">
        <v>0</v>
      </c>
      <c r="K39" s="539">
        <v>0</v>
      </c>
      <c r="L39" s="539">
        <v>0</v>
      </c>
      <c r="M39" s="539">
        <v>0</v>
      </c>
      <c r="N39" s="539">
        <v>0</v>
      </c>
      <c r="O39" s="539">
        <v>0</v>
      </c>
      <c r="P39" s="538">
        <v>0</v>
      </c>
      <c r="Q39" s="538">
        <v>0</v>
      </c>
      <c r="R39" s="537">
        <f t="shared" si="6"/>
        <v>0.99999999999999989</v>
      </c>
      <c r="S39" s="537">
        <f t="shared" si="7"/>
        <v>1</v>
      </c>
      <c r="T39" s="537">
        <f t="shared" si="8"/>
        <v>1</v>
      </c>
      <c r="U39" s="537">
        <f t="shared" si="9"/>
        <v>1</v>
      </c>
      <c r="V39" s="537">
        <f t="shared" si="10"/>
        <v>1</v>
      </c>
      <c r="W39" s="537">
        <f t="shared" si="11"/>
        <v>1</v>
      </c>
      <c r="X39" s="537">
        <f t="shared" si="12"/>
        <v>1</v>
      </c>
      <c r="Y39" s="537">
        <f t="shared" si="13"/>
        <v>1</v>
      </c>
      <c r="Z39" s="537">
        <f t="shared" si="14"/>
        <v>1</v>
      </c>
      <c r="AA39" s="537">
        <f t="shared" si="15"/>
        <v>1</v>
      </c>
      <c r="AB39" s="537">
        <f t="shared" si="16"/>
        <v>1</v>
      </c>
      <c r="AC39" s="537">
        <f t="shared" si="17"/>
        <v>1</v>
      </c>
      <c r="AD39" s="537">
        <f t="shared" si="18"/>
        <v>1</v>
      </c>
      <c r="AE39" s="537">
        <f t="shared" si="19"/>
        <v>1</v>
      </c>
      <c r="AF39" s="537">
        <f t="shared" si="20"/>
        <v>1</v>
      </c>
    </row>
    <row r="40" spans="1:32" x14ac:dyDescent="0.25">
      <c r="A40" s="133">
        <v>100</v>
      </c>
      <c r="B40" s="303">
        <v>39</v>
      </c>
      <c r="C40" s="539">
        <v>0</v>
      </c>
      <c r="D40" s="539">
        <v>0</v>
      </c>
      <c r="E40" s="539">
        <v>0</v>
      </c>
      <c r="F40" s="539">
        <v>0</v>
      </c>
      <c r="G40" s="539">
        <v>0</v>
      </c>
      <c r="H40" s="539">
        <v>0</v>
      </c>
      <c r="I40" s="539">
        <v>0</v>
      </c>
      <c r="J40" s="539">
        <v>0</v>
      </c>
      <c r="K40" s="539">
        <v>0</v>
      </c>
      <c r="L40" s="539">
        <v>0</v>
      </c>
      <c r="M40" s="539">
        <v>0</v>
      </c>
      <c r="N40" s="539">
        <v>0</v>
      </c>
      <c r="O40" s="539">
        <v>0</v>
      </c>
      <c r="P40" s="538">
        <v>0</v>
      </c>
      <c r="Q40" s="538">
        <v>0</v>
      </c>
      <c r="R40" s="537">
        <f t="shared" si="6"/>
        <v>0.99999999999999989</v>
      </c>
      <c r="S40" s="537">
        <f t="shared" si="7"/>
        <v>1</v>
      </c>
      <c r="T40" s="537">
        <f t="shared" si="8"/>
        <v>1</v>
      </c>
      <c r="U40" s="537">
        <f t="shared" si="9"/>
        <v>1</v>
      </c>
      <c r="V40" s="537">
        <f t="shared" si="10"/>
        <v>1</v>
      </c>
      <c r="W40" s="537">
        <f t="shared" si="11"/>
        <v>1</v>
      </c>
      <c r="X40" s="537">
        <f t="shared" si="12"/>
        <v>1</v>
      </c>
      <c r="Y40" s="537">
        <f t="shared" si="13"/>
        <v>1</v>
      </c>
      <c r="Z40" s="537">
        <f t="shared" si="14"/>
        <v>1</v>
      </c>
      <c r="AA40" s="537">
        <f t="shared" si="15"/>
        <v>1</v>
      </c>
      <c r="AB40" s="537">
        <f t="shared" si="16"/>
        <v>1</v>
      </c>
      <c r="AC40" s="537">
        <f t="shared" si="17"/>
        <v>1</v>
      </c>
      <c r="AD40" s="537">
        <f t="shared" si="18"/>
        <v>1</v>
      </c>
      <c r="AE40" s="537">
        <f t="shared" si="19"/>
        <v>1</v>
      </c>
      <c r="AF40" s="537">
        <f t="shared" si="20"/>
        <v>1</v>
      </c>
    </row>
    <row r="41" spans="1:32" x14ac:dyDescent="0.25">
      <c r="A41" s="133">
        <v>100</v>
      </c>
      <c r="B41" s="303">
        <v>40</v>
      </c>
      <c r="C41" s="539">
        <v>0</v>
      </c>
      <c r="D41" s="539">
        <v>0</v>
      </c>
      <c r="E41" s="539">
        <v>0</v>
      </c>
      <c r="F41" s="539">
        <v>0</v>
      </c>
      <c r="G41" s="539">
        <v>0</v>
      </c>
      <c r="H41" s="539">
        <v>0</v>
      </c>
      <c r="I41" s="539">
        <v>0</v>
      </c>
      <c r="J41" s="539">
        <v>0</v>
      </c>
      <c r="K41" s="539">
        <v>0</v>
      </c>
      <c r="L41" s="539">
        <v>0</v>
      </c>
      <c r="M41" s="539">
        <v>0</v>
      </c>
      <c r="N41" s="539">
        <v>0</v>
      </c>
      <c r="O41" s="539">
        <v>0</v>
      </c>
      <c r="P41" s="538">
        <v>0</v>
      </c>
      <c r="Q41" s="538">
        <v>0</v>
      </c>
      <c r="R41" s="537">
        <f t="shared" si="6"/>
        <v>0.99999999999999989</v>
      </c>
      <c r="S41" s="537">
        <f t="shared" si="7"/>
        <v>1</v>
      </c>
      <c r="T41" s="537">
        <f t="shared" si="8"/>
        <v>1</v>
      </c>
      <c r="U41" s="537">
        <f t="shared" si="9"/>
        <v>1</v>
      </c>
      <c r="V41" s="537">
        <f t="shared" si="10"/>
        <v>1</v>
      </c>
      <c r="W41" s="537">
        <f t="shared" si="11"/>
        <v>1</v>
      </c>
      <c r="X41" s="537">
        <f t="shared" si="12"/>
        <v>1</v>
      </c>
      <c r="Y41" s="537">
        <f t="shared" si="13"/>
        <v>1</v>
      </c>
      <c r="Z41" s="537">
        <f t="shared" si="14"/>
        <v>1</v>
      </c>
      <c r="AA41" s="537">
        <f t="shared" si="15"/>
        <v>1</v>
      </c>
      <c r="AB41" s="537">
        <f t="shared" si="16"/>
        <v>1</v>
      </c>
      <c r="AC41" s="537">
        <f t="shared" si="17"/>
        <v>1</v>
      </c>
      <c r="AD41" s="537">
        <f t="shared" si="18"/>
        <v>1</v>
      </c>
      <c r="AE41" s="537">
        <f t="shared" si="19"/>
        <v>1</v>
      </c>
      <c r="AF41" s="537">
        <f t="shared" si="20"/>
        <v>1</v>
      </c>
    </row>
    <row r="42" spans="1:32" x14ac:dyDescent="0.25">
      <c r="A42" s="133">
        <v>100</v>
      </c>
      <c r="B42" s="303">
        <v>41</v>
      </c>
      <c r="C42" s="539">
        <v>0</v>
      </c>
      <c r="D42" s="539">
        <v>0</v>
      </c>
      <c r="E42" s="539">
        <v>0</v>
      </c>
      <c r="F42" s="539">
        <v>0</v>
      </c>
      <c r="G42" s="539">
        <v>0</v>
      </c>
      <c r="H42" s="539">
        <v>0</v>
      </c>
      <c r="I42" s="539">
        <v>0</v>
      </c>
      <c r="J42" s="539">
        <v>0</v>
      </c>
      <c r="K42" s="539">
        <v>0</v>
      </c>
      <c r="L42" s="539">
        <v>0</v>
      </c>
      <c r="M42" s="539">
        <v>0</v>
      </c>
      <c r="N42" s="539">
        <v>0</v>
      </c>
      <c r="O42" s="539">
        <v>0</v>
      </c>
      <c r="P42" s="538">
        <v>0</v>
      </c>
      <c r="Q42" s="538">
        <v>0</v>
      </c>
      <c r="R42" s="537">
        <f t="shared" si="6"/>
        <v>0.99999999999999989</v>
      </c>
      <c r="S42" s="537">
        <f t="shared" si="7"/>
        <v>1</v>
      </c>
      <c r="T42" s="537">
        <f t="shared" si="8"/>
        <v>1</v>
      </c>
      <c r="U42" s="537">
        <f t="shared" si="9"/>
        <v>1</v>
      </c>
      <c r="V42" s="537">
        <f t="shared" si="10"/>
        <v>1</v>
      </c>
      <c r="W42" s="537">
        <f t="shared" si="11"/>
        <v>1</v>
      </c>
      <c r="X42" s="537">
        <f t="shared" si="12"/>
        <v>1</v>
      </c>
      <c r="Y42" s="537">
        <f t="shared" si="13"/>
        <v>1</v>
      </c>
      <c r="Z42" s="537">
        <f t="shared" si="14"/>
        <v>1</v>
      </c>
      <c r="AA42" s="537">
        <f t="shared" si="15"/>
        <v>1</v>
      </c>
      <c r="AB42" s="537">
        <f t="shared" si="16"/>
        <v>1</v>
      </c>
      <c r="AC42" s="537">
        <f t="shared" si="17"/>
        <v>1</v>
      </c>
      <c r="AD42" s="537">
        <f t="shared" si="18"/>
        <v>1</v>
      </c>
      <c r="AE42" s="537">
        <f t="shared" si="19"/>
        <v>1</v>
      </c>
      <c r="AF42" s="537">
        <f t="shared" si="20"/>
        <v>1</v>
      </c>
    </row>
    <row r="43" spans="1:32" x14ac:dyDescent="0.25">
      <c r="A43" s="133">
        <v>100</v>
      </c>
      <c r="B43" s="303">
        <v>42</v>
      </c>
      <c r="C43" s="539">
        <v>0</v>
      </c>
      <c r="D43" s="539">
        <v>0</v>
      </c>
      <c r="E43" s="539">
        <v>0</v>
      </c>
      <c r="F43" s="539">
        <v>0</v>
      </c>
      <c r="G43" s="539">
        <v>0</v>
      </c>
      <c r="H43" s="539">
        <v>0</v>
      </c>
      <c r="I43" s="539">
        <v>0</v>
      </c>
      <c r="J43" s="539">
        <v>0</v>
      </c>
      <c r="K43" s="539">
        <v>0</v>
      </c>
      <c r="L43" s="539">
        <v>0</v>
      </c>
      <c r="M43" s="539">
        <v>0</v>
      </c>
      <c r="N43" s="539">
        <v>0</v>
      </c>
      <c r="O43" s="539">
        <v>0</v>
      </c>
      <c r="P43" s="538">
        <v>0</v>
      </c>
      <c r="Q43" s="538">
        <v>0</v>
      </c>
      <c r="R43" s="537">
        <f t="shared" si="6"/>
        <v>0.99999999999999989</v>
      </c>
      <c r="S43" s="537">
        <f t="shared" si="7"/>
        <v>1</v>
      </c>
      <c r="T43" s="537">
        <f t="shared" si="8"/>
        <v>1</v>
      </c>
      <c r="U43" s="537">
        <f t="shared" si="9"/>
        <v>1</v>
      </c>
      <c r="V43" s="537">
        <f t="shared" si="10"/>
        <v>1</v>
      </c>
      <c r="W43" s="537">
        <f t="shared" si="11"/>
        <v>1</v>
      </c>
      <c r="X43" s="537">
        <f t="shared" si="12"/>
        <v>1</v>
      </c>
      <c r="Y43" s="537">
        <f t="shared" si="13"/>
        <v>1</v>
      </c>
      <c r="Z43" s="537">
        <f t="shared" si="14"/>
        <v>1</v>
      </c>
      <c r="AA43" s="537">
        <f t="shared" si="15"/>
        <v>1</v>
      </c>
      <c r="AB43" s="537">
        <f t="shared" si="16"/>
        <v>1</v>
      </c>
      <c r="AC43" s="537">
        <f t="shared" si="17"/>
        <v>1</v>
      </c>
      <c r="AD43" s="537">
        <f t="shared" si="18"/>
        <v>1</v>
      </c>
      <c r="AE43" s="537">
        <f t="shared" si="19"/>
        <v>1</v>
      </c>
      <c r="AF43" s="537">
        <f t="shared" si="20"/>
        <v>1</v>
      </c>
    </row>
    <row r="44" spans="1:32" x14ac:dyDescent="0.25">
      <c r="A44" s="133">
        <v>100</v>
      </c>
      <c r="B44" s="303">
        <v>43</v>
      </c>
      <c r="C44" s="539">
        <v>0</v>
      </c>
      <c r="D44" s="539">
        <v>0</v>
      </c>
      <c r="E44" s="539">
        <v>0</v>
      </c>
      <c r="F44" s="539">
        <v>0</v>
      </c>
      <c r="G44" s="539">
        <v>0</v>
      </c>
      <c r="H44" s="539">
        <v>0</v>
      </c>
      <c r="I44" s="539">
        <v>0</v>
      </c>
      <c r="J44" s="539">
        <v>0</v>
      </c>
      <c r="K44" s="539">
        <v>0</v>
      </c>
      <c r="L44" s="539">
        <v>0</v>
      </c>
      <c r="M44" s="539">
        <v>0</v>
      </c>
      <c r="N44" s="539">
        <v>0</v>
      </c>
      <c r="O44" s="539">
        <v>0</v>
      </c>
      <c r="P44" s="538">
        <v>0</v>
      </c>
      <c r="Q44" s="538">
        <v>0</v>
      </c>
      <c r="R44" s="537">
        <f t="shared" si="6"/>
        <v>0.99999999999999989</v>
      </c>
      <c r="S44" s="537">
        <f t="shared" si="7"/>
        <v>1</v>
      </c>
      <c r="T44" s="537">
        <f t="shared" si="8"/>
        <v>1</v>
      </c>
      <c r="U44" s="537">
        <f t="shared" si="9"/>
        <v>1</v>
      </c>
      <c r="V44" s="537">
        <f t="shared" si="10"/>
        <v>1</v>
      </c>
      <c r="W44" s="537">
        <f t="shared" si="11"/>
        <v>1</v>
      </c>
      <c r="X44" s="537">
        <f t="shared" si="12"/>
        <v>1</v>
      </c>
      <c r="Y44" s="537">
        <f t="shared" si="13"/>
        <v>1</v>
      </c>
      <c r="Z44" s="537">
        <f t="shared" si="14"/>
        <v>1</v>
      </c>
      <c r="AA44" s="537">
        <f t="shared" si="15"/>
        <v>1</v>
      </c>
      <c r="AB44" s="537">
        <f t="shared" si="16"/>
        <v>1</v>
      </c>
      <c r="AC44" s="537">
        <f t="shared" si="17"/>
        <v>1</v>
      </c>
      <c r="AD44" s="537">
        <f t="shared" si="18"/>
        <v>1</v>
      </c>
      <c r="AE44" s="537">
        <f t="shared" si="19"/>
        <v>1</v>
      </c>
      <c r="AF44" s="537">
        <f t="shared" si="20"/>
        <v>1</v>
      </c>
    </row>
    <row r="45" spans="1:32" x14ac:dyDescent="0.25">
      <c r="A45" s="133">
        <v>100</v>
      </c>
      <c r="B45" s="303">
        <v>44</v>
      </c>
      <c r="C45" s="539">
        <v>0</v>
      </c>
      <c r="D45" s="539">
        <v>0</v>
      </c>
      <c r="E45" s="539">
        <v>0</v>
      </c>
      <c r="F45" s="539">
        <v>0</v>
      </c>
      <c r="G45" s="539">
        <v>0</v>
      </c>
      <c r="H45" s="539">
        <v>0</v>
      </c>
      <c r="I45" s="539">
        <v>0</v>
      </c>
      <c r="J45" s="539">
        <v>0</v>
      </c>
      <c r="K45" s="539">
        <v>0</v>
      </c>
      <c r="L45" s="539">
        <v>0</v>
      </c>
      <c r="M45" s="539">
        <v>0</v>
      </c>
      <c r="N45" s="539">
        <v>0</v>
      </c>
      <c r="O45" s="539">
        <v>0</v>
      </c>
      <c r="P45" s="538">
        <v>0</v>
      </c>
      <c r="Q45" s="538">
        <v>0</v>
      </c>
      <c r="R45" s="537">
        <f t="shared" si="6"/>
        <v>0.99999999999999989</v>
      </c>
      <c r="S45" s="537">
        <f t="shared" si="7"/>
        <v>1</v>
      </c>
      <c r="T45" s="537">
        <f t="shared" si="8"/>
        <v>1</v>
      </c>
      <c r="U45" s="537">
        <f t="shared" si="9"/>
        <v>1</v>
      </c>
      <c r="V45" s="537">
        <f t="shared" si="10"/>
        <v>1</v>
      </c>
      <c r="W45" s="537">
        <f t="shared" si="11"/>
        <v>1</v>
      </c>
      <c r="X45" s="537">
        <f t="shared" si="12"/>
        <v>1</v>
      </c>
      <c r="Y45" s="537">
        <f t="shared" si="13"/>
        <v>1</v>
      </c>
      <c r="Z45" s="537">
        <f t="shared" si="14"/>
        <v>1</v>
      </c>
      <c r="AA45" s="537">
        <f t="shared" si="15"/>
        <v>1</v>
      </c>
      <c r="AB45" s="537">
        <f t="shared" si="16"/>
        <v>1</v>
      </c>
      <c r="AC45" s="537">
        <f t="shared" si="17"/>
        <v>1</v>
      </c>
      <c r="AD45" s="537">
        <f t="shared" si="18"/>
        <v>1</v>
      </c>
      <c r="AE45" s="537">
        <f t="shared" si="19"/>
        <v>1</v>
      </c>
      <c r="AF45" s="537">
        <f t="shared" si="20"/>
        <v>1</v>
      </c>
    </row>
    <row r="46" spans="1:32" x14ac:dyDescent="0.25">
      <c r="A46" s="133">
        <v>100</v>
      </c>
      <c r="B46" s="303">
        <v>45</v>
      </c>
      <c r="C46" s="539">
        <v>0</v>
      </c>
      <c r="D46" s="539">
        <v>0</v>
      </c>
      <c r="E46" s="539">
        <v>0</v>
      </c>
      <c r="F46" s="539">
        <v>0</v>
      </c>
      <c r="G46" s="539">
        <v>0</v>
      </c>
      <c r="H46" s="539">
        <v>0</v>
      </c>
      <c r="I46" s="539">
        <v>0</v>
      </c>
      <c r="J46" s="539">
        <v>0</v>
      </c>
      <c r="K46" s="539">
        <v>0</v>
      </c>
      <c r="L46" s="539">
        <v>0</v>
      </c>
      <c r="M46" s="539">
        <v>0</v>
      </c>
      <c r="N46" s="539">
        <v>0</v>
      </c>
      <c r="O46" s="539">
        <v>0</v>
      </c>
      <c r="P46" s="538">
        <v>0</v>
      </c>
      <c r="Q46" s="538">
        <v>0</v>
      </c>
      <c r="R46" s="537">
        <f t="shared" si="6"/>
        <v>0.99999999999999989</v>
      </c>
      <c r="S46" s="537">
        <f t="shared" si="7"/>
        <v>1</v>
      </c>
      <c r="T46" s="537">
        <f t="shared" si="8"/>
        <v>1</v>
      </c>
      <c r="U46" s="537">
        <f t="shared" si="9"/>
        <v>1</v>
      </c>
      <c r="V46" s="537">
        <f t="shared" si="10"/>
        <v>1</v>
      </c>
      <c r="W46" s="537">
        <f t="shared" si="11"/>
        <v>1</v>
      </c>
      <c r="X46" s="537">
        <f t="shared" si="12"/>
        <v>1</v>
      </c>
      <c r="Y46" s="537">
        <f t="shared" si="13"/>
        <v>1</v>
      </c>
      <c r="Z46" s="537">
        <f t="shared" si="14"/>
        <v>1</v>
      </c>
      <c r="AA46" s="537">
        <f t="shared" si="15"/>
        <v>1</v>
      </c>
      <c r="AB46" s="537">
        <f t="shared" si="16"/>
        <v>1</v>
      </c>
      <c r="AC46" s="537">
        <f t="shared" si="17"/>
        <v>1</v>
      </c>
      <c r="AD46" s="537">
        <f t="shared" si="18"/>
        <v>1</v>
      </c>
      <c r="AE46" s="537">
        <f t="shared" si="19"/>
        <v>1</v>
      </c>
      <c r="AF46" s="537">
        <f t="shared" si="20"/>
        <v>1</v>
      </c>
    </row>
    <row r="47" spans="1:32" x14ac:dyDescent="0.25">
      <c r="A47" s="133">
        <v>100</v>
      </c>
      <c r="B47" s="303">
        <v>46</v>
      </c>
      <c r="C47" s="539">
        <v>0</v>
      </c>
      <c r="D47" s="539">
        <v>0</v>
      </c>
      <c r="E47" s="539">
        <v>0</v>
      </c>
      <c r="F47" s="539">
        <v>0</v>
      </c>
      <c r="G47" s="539">
        <v>0</v>
      </c>
      <c r="H47" s="539">
        <v>0</v>
      </c>
      <c r="I47" s="539">
        <v>0</v>
      </c>
      <c r="J47" s="539">
        <v>0</v>
      </c>
      <c r="K47" s="539">
        <v>0</v>
      </c>
      <c r="L47" s="539">
        <v>0</v>
      </c>
      <c r="M47" s="539">
        <v>0</v>
      </c>
      <c r="N47" s="539">
        <v>0</v>
      </c>
      <c r="O47" s="539">
        <v>0</v>
      </c>
      <c r="P47" s="538">
        <v>0</v>
      </c>
      <c r="Q47" s="538">
        <v>0</v>
      </c>
      <c r="R47" s="537">
        <f t="shared" si="6"/>
        <v>0.99999999999999989</v>
      </c>
      <c r="S47" s="537">
        <f t="shared" si="7"/>
        <v>1</v>
      </c>
      <c r="T47" s="537">
        <f t="shared" si="8"/>
        <v>1</v>
      </c>
      <c r="U47" s="537">
        <f t="shared" si="9"/>
        <v>1</v>
      </c>
      <c r="V47" s="537">
        <f t="shared" si="10"/>
        <v>1</v>
      </c>
      <c r="W47" s="537">
        <f t="shared" si="11"/>
        <v>1</v>
      </c>
      <c r="X47" s="537">
        <f t="shared" si="12"/>
        <v>1</v>
      </c>
      <c r="Y47" s="537">
        <f t="shared" si="13"/>
        <v>1</v>
      </c>
      <c r="Z47" s="537">
        <f t="shared" si="14"/>
        <v>1</v>
      </c>
      <c r="AA47" s="537">
        <f t="shared" si="15"/>
        <v>1</v>
      </c>
      <c r="AB47" s="537">
        <f t="shared" si="16"/>
        <v>1</v>
      </c>
      <c r="AC47" s="537">
        <f t="shared" si="17"/>
        <v>1</v>
      </c>
      <c r="AD47" s="537">
        <f t="shared" si="18"/>
        <v>1</v>
      </c>
      <c r="AE47" s="537">
        <f t="shared" si="19"/>
        <v>1</v>
      </c>
      <c r="AF47" s="537">
        <f t="shared" si="20"/>
        <v>1</v>
      </c>
    </row>
    <row r="48" spans="1:32" x14ac:dyDescent="0.25">
      <c r="A48" s="133">
        <v>100</v>
      </c>
      <c r="B48" s="303">
        <v>47</v>
      </c>
      <c r="C48" s="539">
        <v>0</v>
      </c>
      <c r="D48" s="539">
        <v>0</v>
      </c>
      <c r="E48" s="539">
        <v>0</v>
      </c>
      <c r="F48" s="539">
        <v>0</v>
      </c>
      <c r="G48" s="539">
        <v>0</v>
      </c>
      <c r="H48" s="539">
        <v>0</v>
      </c>
      <c r="I48" s="539">
        <v>0</v>
      </c>
      <c r="J48" s="539">
        <v>0</v>
      </c>
      <c r="K48" s="539">
        <v>0</v>
      </c>
      <c r="L48" s="539">
        <v>0</v>
      </c>
      <c r="M48" s="539">
        <v>0</v>
      </c>
      <c r="N48" s="539">
        <v>0</v>
      </c>
      <c r="O48" s="539">
        <v>0</v>
      </c>
      <c r="P48" s="538">
        <v>0</v>
      </c>
      <c r="Q48" s="538">
        <v>0</v>
      </c>
      <c r="R48" s="537">
        <f t="shared" si="6"/>
        <v>0.99999999999999989</v>
      </c>
      <c r="S48" s="537">
        <f t="shared" si="7"/>
        <v>1</v>
      </c>
      <c r="T48" s="537">
        <f t="shared" si="8"/>
        <v>1</v>
      </c>
      <c r="U48" s="537">
        <f t="shared" si="9"/>
        <v>1</v>
      </c>
      <c r="V48" s="537">
        <f t="shared" si="10"/>
        <v>1</v>
      </c>
      <c r="W48" s="537">
        <f t="shared" si="11"/>
        <v>1</v>
      </c>
      <c r="X48" s="537">
        <f t="shared" si="12"/>
        <v>1</v>
      </c>
      <c r="Y48" s="537">
        <f t="shared" si="13"/>
        <v>1</v>
      </c>
      <c r="Z48" s="537">
        <f t="shared" si="14"/>
        <v>1</v>
      </c>
      <c r="AA48" s="537">
        <f t="shared" si="15"/>
        <v>1</v>
      </c>
      <c r="AB48" s="537">
        <f t="shared" si="16"/>
        <v>1</v>
      </c>
      <c r="AC48" s="537">
        <f t="shared" si="17"/>
        <v>1</v>
      </c>
      <c r="AD48" s="537">
        <f t="shared" si="18"/>
        <v>1</v>
      </c>
      <c r="AE48" s="537">
        <f t="shared" si="19"/>
        <v>1</v>
      </c>
      <c r="AF48" s="537">
        <f t="shared" si="20"/>
        <v>1</v>
      </c>
    </row>
    <row r="49" spans="1:32" x14ac:dyDescent="0.25">
      <c r="A49" s="133">
        <v>100</v>
      </c>
      <c r="B49" s="303">
        <v>48</v>
      </c>
      <c r="C49" s="539">
        <v>0</v>
      </c>
      <c r="D49" s="539">
        <v>0</v>
      </c>
      <c r="E49" s="539">
        <v>0</v>
      </c>
      <c r="F49" s="539">
        <v>0</v>
      </c>
      <c r="G49" s="539">
        <v>0</v>
      </c>
      <c r="H49" s="539">
        <v>0</v>
      </c>
      <c r="I49" s="539">
        <v>0</v>
      </c>
      <c r="J49" s="539">
        <v>0</v>
      </c>
      <c r="K49" s="539">
        <v>0</v>
      </c>
      <c r="L49" s="539">
        <v>0</v>
      </c>
      <c r="M49" s="539">
        <v>0</v>
      </c>
      <c r="N49" s="539">
        <v>0</v>
      </c>
      <c r="O49" s="539">
        <v>0</v>
      </c>
      <c r="P49" s="538">
        <v>0</v>
      </c>
      <c r="Q49" s="538">
        <v>0</v>
      </c>
      <c r="R49" s="537">
        <f t="shared" si="6"/>
        <v>0.99999999999999989</v>
      </c>
      <c r="S49" s="537">
        <f t="shared" si="7"/>
        <v>1</v>
      </c>
      <c r="T49" s="537">
        <f t="shared" si="8"/>
        <v>1</v>
      </c>
      <c r="U49" s="537">
        <f t="shared" si="9"/>
        <v>1</v>
      </c>
      <c r="V49" s="537">
        <f t="shared" si="10"/>
        <v>1</v>
      </c>
      <c r="W49" s="537">
        <f t="shared" si="11"/>
        <v>1</v>
      </c>
      <c r="X49" s="537">
        <f t="shared" si="12"/>
        <v>1</v>
      </c>
      <c r="Y49" s="537">
        <f t="shared" si="13"/>
        <v>1</v>
      </c>
      <c r="Z49" s="537">
        <f t="shared" si="14"/>
        <v>1</v>
      </c>
      <c r="AA49" s="537">
        <f t="shared" si="15"/>
        <v>1</v>
      </c>
      <c r="AB49" s="537">
        <f t="shared" si="16"/>
        <v>1</v>
      </c>
      <c r="AC49" s="537">
        <f t="shared" si="17"/>
        <v>1</v>
      </c>
      <c r="AD49" s="537">
        <f t="shared" si="18"/>
        <v>1</v>
      </c>
      <c r="AE49" s="537">
        <f t="shared" si="19"/>
        <v>1</v>
      </c>
      <c r="AF49" s="537">
        <f t="shared" si="20"/>
        <v>1</v>
      </c>
    </row>
    <row r="50" spans="1:32" x14ac:dyDescent="0.25">
      <c r="A50" s="133">
        <v>100</v>
      </c>
      <c r="B50" s="303">
        <v>49</v>
      </c>
      <c r="C50" s="539">
        <v>0</v>
      </c>
      <c r="D50" s="539">
        <v>0</v>
      </c>
      <c r="E50" s="539">
        <v>0</v>
      </c>
      <c r="F50" s="539">
        <v>0</v>
      </c>
      <c r="G50" s="539">
        <v>0</v>
      </c>
      <c r="H50" s="539">
        <v>0</v>
      </c>
      <c r="I50" s="539">
        <v>0</v>
      </c>
      <c r="J50" s="539">
        <v>0</v>
      </c>
      <c r="K50" s="539">
        <v>0</v>
      </c>
      <c r="L50" s="539">
        <v>0</v>
      </c>
      <c r="M50" s="539">
        <v>0</v>
      </c>
      <c r="N50" s="539">
        <v>0</v>
      </c>
      <c r="O50" s="539">
        <v>0</v>
      </c>
      <c r="P50" s="538">
        <v>0</v>
      </c>
      <c r="Q50" s="538">
        <v>0</v>
      </c>
      <c r="R50" s="537">
        <f t="shared" si="6"/>
        <v>0.99999999999999989</v>
      </c>
      <c r="S50" s="537">
        <f t="shared" si="7"/>
        <v>1</v>
      </c>
      <c r="T50" s="537">
        <f t="shared" si="8"/>
        <v>1</v>
      </c>
      <c r="U50" s="537">
        <f t="shared" si="9"/>
        <v>1</v>
      </c>
      <c r="V50" s="537">
        <f t="shared" si="10"/>
        <v>1</v>
      </c>
      <c r="W50" s="537">
        <f t="shared" si="11"/>
        <v>1</v>
      </c>
      <c r="X50" s="537">
        <f t="shared" si="12"/>
        <v>1</v>
      </c>
      <c r="Y50" s="537">
        <f t="shared" si="13"/>
        <v>1</v>
      </c>
      <c r="Z50" s="537">
        <f t="shared" si="14"/>
        <v>1</v>
      </c>
      <c r="AA50" s="537">
        <f t="shared" si="15"/>
        <v>1</v>
      </c>
      <c r="AB50" s="537">
        <f t="shared" si="16"/>
        <v>1</v>
      </c>
      <c r="AC50" s="537">
        <f t="shared" si="17"/>
        <v>1</v>
      </c>
      <c r="AD50" s="537">
        <f t="shared" si="18"/>
        <v>1</v>
      </c>
      <c r="AE50" s="537">
        <f t="shared" si="19"/>
        <v>1</v>
      </c>
      <c r="AF50" s="537">
        <f t="shared" si="20"/>
        <v>1</v>
      </c>
    </row>
    <row r="51" spans="1:32" x14ac:dyDescent="0.25">
      <c r="A51" s="133">
        <v>100</v>
      </c>
      <c r="B51" s="303">
        <v>50</v>
      </c>
      <c r="C51" s="539">
        <v>0</v>
      </c>
      <c r="D51" s="539">
        <v>0</v>
      </c>
      <c r="E51" s="539">
        <v>0</v>
      </c>
      <c r="F51" s="539">
        <v>0</v>
      </c>
      <c r="G51" s="539">
        <v>0</v>
      </c>
      <c r="H51" s="539">
        <v>0</v>
      </c>
      <c r="I51" s="539">
        <v>0</v>
      </c>
      <c r="J51" s="539">
        <v>0</v>
      </c>
      <c r="K51" s="539">
        <v>0</v>
      </c>
      <c r="L51" s="539">
        <v>0</v>
      </c>
      <c r="M51" s="539">
        <v>0</v>
      </c>
      <c r="N51" s="539">
        <v>0</v>
      </c>
      <c r="O51" s="539">
        <v>0</v>
      </c>
      <c r="P51" s="538">
        <v>0</v>
      </c>
      <c r="Q51" s="538">
        <v>0</v>
      </c>
      <c r="R51" s="537">
        <f t="shared" si="6"/>
        <v>0.99999999999999989</v>
      </c>
      <c r="S51" s="537">
        <f t="shared" si="7"/>
        <v>1</v>
      </c>
      <c r="T51" s="537">
        <f t="shared" si="8"/>
        <v>1</v>
      </c>
      <c r="U51" s="537">
        <f t="shared" si="9"/>
        <v>1</v>
      </c>
      <c r="V51" s="537">
        <f t="shared" si="10"/>
        <v>1</v>
      </c>
      <c r="W51" s="537">
        <f t="shared" si="11"/>
        <v>1</v>
      </c>
      <c r="X51" s="537">
        <f t="shared" si="12"/>
        <v>1</v>
      </c>
      <c r="Y51" s="537">
        <f t="shared" si="13"/>
        <v>1</v>
      </c>
      <c r="Z51" s="537">
        <f t="shared" si="14"/>
        <v>1</v>
      </c>
      <c r="AA51" s="537">
        <f t="shared" si="15"/>
        <v>1</v>
      </c>
      <c r="AB51" s="537">
        <f t="shared" si="16"/>
        <v>1</v>
      </c>
      <c r="AC51" s="537">
        <f t="shared" si="17"/>
        <v>1</v>
      </c>
      <c r="AD51" s="537">
        <f t="shared" si="18"/>
        <v>1</v>
      </c>
      <c r="AE51" s="537">
        <f t="shared" si="19"/>
        <v>1</v>
      </c>
      <c r="AF51" s="537">
        <f t="shared" si="20"/>
        <v>1</v>
      </c>
    </row>
    <row r="52" spans="1:32" x14ac:dyDescent="0.25">
      <c r="A52" s="133">
        <v>100</v>
      </c>
      <c r="B52" s="303">
        <v>51</v>
      </c>
      <c r="C52" s="539">
        <v>0</v>
      </c>
      <c r="D52" s="539">
        <v>0</v>
      </c>
      <c r="E52" s="539">
        <v>0</v>
      </c>
      <c r="F52" s="539">
        <v>0</v>
      </c>
      <c r="G52" s="539">
        <v>0</v>
      </c>
      <c r="H52" s="539">
        <v>0</v>
      </c>
      <c r="I52" s="539">
        <v>0</v>
      </c>
      <c r="J52" s="539">
        <v>0</v>
      </c>
      <c r="K52" s="539">
        <v>0</v>
      </c>
      <c r="L52" s="539">
        <v>0</v>
      </c>
      <c r="M52" s="539">
        <v>0</v>
      </c>
      <c r="N52" s="539">
        <v>0</v>
      </c>
      <c r="O52" s="539">
        <v>0</v>
      </c>
      <c r="P52" s="538">
        <v>0</v>
      </c>
      <c r="Q52" s="538">
        <v>0</v>
      </c>
      <c r="R52" s="537">
        <f t="shared" si="6"/>
        <v>0.99999999999999989</v>
      </c>
      <c r="S52" s="537">
        <f t="shared" si="7"/>
        <v>1</v>
      </c>
      <c r="T52" s="537">
        <f t="shared" si="8"/>
        <v>1</v>
      </c>
      <c r="U52" s="537">
        <f t="shared" si="9"/>
        <v>1</v>
      </c>
      <c r="V52" s="537">
        <f t="shared" si="10"/>
        <v>1</v>
      </c>
      <c r="W52" s="537">
        <f t="shared" si="11"/>
        <v>1</v>
      </c>
      <c r="X52" s="537">
        <f t="shared" si="12"/>
        <v>1</v>
      </c>
      <c r="Y52" s="537">
        <f t="shared" si="13"/>
        <v>1</v>
      </c>
      <c r="Z52" s="537">
        <f t="shared" si="14"/>
        <v>1</v>
      </c>
      <c r="AA52" s="537">
        <f t="shared" si="15"/>
        <v>1</v>
      </c>
      <c r="AB52" s="537">
        <f t="shared" si="16"/>
        <v>1</v>
      </c>
      <c r="AC52" s="537">
        <f t="shared" si="17"/>
        <v>1</v>
      </c>
      <c r="AD52" s="537">
        <f t="shared" si="18"/>
        <v>1</v>
      </c>
      <c r="AE52" s="537">
        <f t="shared" si="19"/>
        <v>1</v>
      </c>
      <c r="AF52" s="537">
        <f t="shared" si="20"/>
        <v>1</v>
      </c>
    </row>
    <row r="53" spans="1:32" x14ac:dyDescent="0.25">
      <c r="A53" s="133">
        <v>100</v>
      </c>
      <c r="B53" s="303">
        <v>52</v>
      </c>
      <c r="C53" s="539">
        <v>0</v>
      </c>
      <c r="D53" s="539">
        <v>0</v>
      </c>
      <c r="E53" s="539">
        <v>0</v>
      </c>
      <c r="F53" s="539">
        <v>0</v>
      </c>
      <c r="G53" s="539">
        <v>0</v>
      </c>
      <c r="H53" s="539">
        <v>0</v>
      </c>
      <c r="I53" s="539">
        <v>0</v>
      </c>
      <c r="J53" s="539">
        <v>0</v>
      </c>
      <c r="K53" s="539">
        <v>0</v>
      </c>
      <c r="L53" s="539">
        <v>0</v>
      </c>
      <c r="M53" s="539">
        <v>0</v>
      </c>
      <c r="N53" s="539">
        <v>0</v>
      </c>
      <c r="O53" s="539">
        <v>0</v>
      </c>
      <c r="P53" s="538">
        <v>0</v>
      </c>
      <c r="Q53" s="538">
        <v>0</v>
      </c>
      <c r="R53" s="537">
        <f t="shared" si="6"/>
        <v>0.99999999999999989</v>
      </c>
      <c r="S53" s="537">
        <f t="shared" si="7"/>
        <v>1</v>
      </c>
      <c r="T53" s="537">
        <f t="shared" si="8"/>
        <v>1</v>
      </c>
      <c r="U53" s="537">
        <f t="shared" si="9"/>
        <v>1</v>
      </c>
      <c r="V53" s="537">
        <f t="shared" si="10"/>
        <v>1</v>
      </c>
      <c r="W53" s="537">
        <f t="shared" si="11"/>
        <v>1</v>
      </c>
      <c r="X53" s="537">
        <f t="shared" si="12"/>
        <v>1</v>
      </c>
      <c r="Y53" s="537">
        <f t="shared" si="13"/>
        <v>1</v>
      </c>
      <c r="Z53" s="537">
        <f t="shared" si="14"/>
        <v>1</v>
      </c>
      <c r="AA53" s="537">
        <f t="shared" si="15"/>
        <v>1</v>
      </c>
      <c r="AB53" s="537">
        <f t="shared" si="16"/>
        <v>1</v>
      </c>
      <c r="AC53" s="537">
        <f t="shared" si="17"/>
        <v>1</v>
      </c>
      <c r="AD53" s="537">
        <f t="shared" si="18"/>
        <v>1</v>
      </c>
      <c r="AE53" s="537">
        <f t="shared" si="19"/>
        <v>1</v>
      </c>
      <c r="AF53" s="537">
        <f t="shared" si="20"/>
        <v>1</v>
      </c>
    </row>
    <row r="54" spans="1:32" x14ac:dyDescent="0.25">
      <c r="A54" s="133">
        <v>100</v>
      </c>
      <c r="B54" s="303">
        <v>53</v>
      </c>
      <c r="C54" s="539">
        <v>0</v>
      </c>
      <c r="D54" s="539">
        <v>0</v>
      </c>
      <c r="E54" s="539">
        <v>0</v>
      </c>
      <c r="F54" s="539">
        <v>0</v>
      </c>
      <c r="G54" s="539">
        <v>0</v>
      </c>
      <c r="H54" s="539">
        <v>0</v>
      </c>
      <c r="I54" s="539">
        <v>0</v>
      </c>
      <c r="J54" s="539">
        <v>0</v>
      </c>
      <c r="K54" s="539">
        <v>0</v>
      </c>
      <c r="L54" s="539">
        <v>0</v>
      </c>
      <c r="M54" s="539">
        <v>0</v>
      </c>
      <c r="N54" s="539">
        <v>0</v>
      </c>
      <c r="O54" s="539">
        <v>0</v>
      </c>
      <c r="P54" s="538">
        <v>0</v>
      </c>
      <c r="Q54" s="538">
        <v>0</v>
      </c>
      <c r="R54" s="537">
        <f t="shared" si="6"/>
        <v>0.99999999999999989</v>
      </c>
      <c r="S54" s="537">
        <f t="shared" si="7"/>
        <v>1</v>
      </c>
      <c r="T54" s="537">
        <f t="shared" si="8"/>
        <v>1</v>
      </c>
      <c r="U54" s="537">
        <f t="shared" si="9"/>
        <v>1</v>
      </c>
      <c r="V54" s="537">
        <f t="shared" si="10"/>
        <v>1</v>
      </c>
      <c r="W54" s="537">
        <f t="shared" si="11"/>
        <v>1</v>
      </c>
      <c r="X54" s="537">
        <f t="shared" si="12"/>
        <v>1</v>
      </c>
      <c r="Y54" s="537">
        <f t="shared" si="13"/>
        <v>1</v>
      </c>
      <c r="Z54" s="537">
        <f t="shared" si="14"/>
        <v>1</v>
      </c>
      <c r="AA54" s="537">
        <f t="shared" si="15"/>
        <v>1</v>
      </c>
      <c r="AB54" s="537">
        <f t="shared" si="16"/>
        <v>1</v>
      </c>
      <c r="AC54" s="537">
        <f t="shared" si="17"/>
        <v>1</v>
      </c>
      <c r="AD54" s="537">
        <f t="shared" si="18"/>
        <v>1</v>
      </c>
      <c r="AE54" s="537">
        <f t="shared" si="19"/>
        <v>1</v>
      </c>
      <c r="AF54" s="537">
        <f t="shared" si="20"/>
        <v>1</v>
      </c>
    </row>
    <row r="55" spans="1:32" x14ac:dyDescent="0.25">
      <c r="A55" s="133">
        <v>100</v>
      </c>
      <c r="B55" s="303">
        <v>54</v>
      </c>
      <c r="C55" s="539">
        <v>0</v>
      </c>
      <c r="D55" s="539">
        <v>0</v>
      </c>
      <c r="E55" s="539">
        <v>0</v>
      </c>
      <c r="F55" s="539">
        <v>0</v>
      </c>
      <c r="G55" s="539">
        <v>0</v>
      </c>
      <c r="H55" s="539">
        <v>0</v>
      </c>
      <c r="I55" s="539">
        <v>0</v>
      </c>
      <c r="J55" s="539">
        <v>0</v>
      </c>
      <c r="K55" s="539">
        <v>0</v>
      </c>
      <c r="L55" s="539">
        <v>0</v>
      </c>
      <c r="M55" s="539">
        <v>0</v>
      </c>
      <c r="N55" s="539">
        <v>0</v>
      </c>
      <c r="O55" s="539">
        <v>0</v>
      </c>
      <c r="P55" s="538">
        <v>0</v>
      </c>
      <c r="Q55" s="538">
        <v>0</v>
      </c>
      <c r="R55" s="537">
        <f t="shared" si="6"/>
        <v>0.99999999999999989</v>
      </c>
      <c r="S55" s="537">
        <f t="shared" si="7"/>
        <v>1</v>
      </c>
      <c r="T55" s="537">
        <f t="shared" si="8"/>
        <v>1</v>
      </c>
      <c r="U55" s="537">
        <f t="shared" si="9"/>
        <v>1</v>
      </c>
      <c r="V55" s="537">
        <f t="shared" si="10"/>
        <v>1</v>
      </c>
      <c r="W55" s="537">
        <f t="shared" si="11"/>
        <v>1</v>
      </c>
      <c r="X55" s="537">
        <f t="shared" si="12"/>
        <v>1</v>
      </c>
      <c r="Y55" s="537">
        <f t="shared" si="13"/>
        <v>1</v>
      </c>
      <c r="Z55" s="537">
        <f t="shared" si="14"/>
        <v>1</v>
      </c>
      <c r="AA55" s="537">
        <f t="shared" si="15"/>
        <v>1</v>
      </c>
      <c r="AB55" s="537">
        <f t="shared" si="16"/>
        <v>1</v>
      </c>
      <c r="AC55" s="537">
        <f t="shared" si="17"/>
        <v>1</v>
      </c>
      <c r="AD55" s="537">
        <f t="shared" si="18"/>
        <v>1</v>
      </c>
      <c r="AE55" s="537">
        <f t="shared" si="19"/>
        <v>1</v>
      </c>
      <c r="AF55" s="537">
        <f t="shared" si="20"/>
        <v>1</v>
      </c>
    </row>
    <row r="56" spans="1:32" x14ac:dyDescent="0.25">
      <c r="A56" s="133">
        <v>100</v>
      </c>
      <c r="B56" s="303">
        <v>55</v>
      </c>
      <c r="C56" s="539">
        <v>0</v>
      </c>
      <c r="D56" s="539">
        <v>0</v>
      </c>
      <c r="E56" s="539">
        <v>0</v>
      </c>
      <c r="F56" s="539">
        <v>0</v>
      </c>
      <c r="G56" s="539">
        <v>0</v>
      </c>
      <c r="H56" s="539">
        <v>0</v>
      </c>
      <c r="I56" s="539">
        <v>0</v>
      </c>
      <c r="J56" s="539">
        <v>0</v>
      </c>
      <c r="K56" s="539">
        <v>0</v>
      </c>
      <c r="L56" s="539">
        <v>0</v>
      </c>
      <c r="M56" s="539">
        <v>0</v>
      </c>
      <c r="N56" s="539">
        <v>0</v>
      </c>
      <c r="O56" s="539">
        <v>0</v>
      </c>
      <c r="P56" s="538">
        <v>0</v>
      </c>
      <c r="Q56" s="538">
        <v>0</v>
      </c>
      <c r="R56" s="537">
        <f t="shared" si="6"/>
        <v>0.99999999999999989</v>
      </c>
      <c r="S56" s="537">
        <f t="shared" si="7"/>
        <v>1</v>
      </c>
      <c r="T56" s="537">
        <f t="shared" si="8"/>
        <v>1</v>
      </c>
      <c r="U56" s="537">
        <f t="shared" si="9"/>
        <v>1</v>
      </c>
      <c r="V56" s="537">
        <f t="shared" si="10"/>
        <v>1</v>
      </c>
      <c r="W56" s="537">
        <f t="shared" si="11"/>
        <v>1</v>
      </c>
      <c r="X56" s="537">
        <f t="shared" si="12"/>
        <v>1</v>
      </c>
      <c r="Y56" s="537">
        <f t="shared" si="13"/>
        <v>1</v>
      </c>
      <c r="Z56" s="537">
        <f t="shared" si="14"/>
        <v>1</v>
      </c>
      <c r="AA56" s="537">
        <f t="shared" si="15"/>
        <v>1</v>
      </c>
      <c r="AB56" s="537">
        <f t="shared" si="16"/>
        <v>1</v>
      </c>
      <c r="AC56" s="537">
        <f t="shared" si="17"/>
        <v>1</v>
      </c>
      <c r="AD56" s="537">
        <f t="shared" si="18"/>
        <v>1</v>
      </c>
      <c r="AE56" s="537">
        <f t="shared" si="19"/>
        <v>1</v>
      </c>
      <c r="AF56" s="537">
        <f t="shared" si="20"/>
        <v>1</v>
      </c>
    </row>
    <row r="57" spans="1:32" x14ac:dyDescent="0.25">
      <c r="A57" s="133">
        <v>100</v>
      </c>
      <c r="B57" s="303">
        <v>56</v>
      </c>
      <c r="C57" s="539">
        <v>0</v>
      </c>
      <c r="D57" s="539">
        <v>0</v>
      </c>
      <c r="E57" s="539">
        <v>0</v>
      </c>
      <c r="F57" s="539">
        <v>0</v>
      </c>
      <c r="G57" s="539">
        <v>0</v>
      </c>
      <c r="H57" s="539">
        <v>0</v>
      </c>
      <c r="I57" s="539">
        <v>0</v>
      </c>
      <c r="J57" s="539">
        <v>0</v>
      </c>
      <c r="K57" s="539">
        <v>0</v>
      </c>
      <c r="L57" s="539">
        <v>0</v>
      </c>
      <c r="M57" s="539">
        <v>0</v>
      </c>
      <c r="N57" s="539">
        <v>0</v>
      </c>
      <c r="O57" s="539">
        <v>0</v>
      </c>
      <c r="P57" s="538">
        <v>0</v>
      </c>
      <c r="Q57" s="538">
        <v>0</v>
      </c>
      <c r="R57" s="537">
        <f t="shared" si="6"/>
        <v>0.99999999999999989</v>
      </c>
      <c r="S57" s="537">
        <f t="shared" si="7"/>
        <v>1</v>
      </c>
      <c r="T57" s="537">
        <f t="shared" si="8"/>
        <v>1</v>
      </c>
      <c r="U57" s="537">
        <f t="shared" si="9"/>
        <v>1</v>
      </c>
      <c r="V57" s="537">
        <f t="shared" si="10"/>
        <v>1</v>
      </c>
      <c r="W57" s="537">
        <f t="shared" si="11"/>
        <v>1</v>
      </c>
      <c r="X57" s="537">
        <f t="shared" si="12"/>
        <v>1</v>
      </c>
      <c r="Y57" s="537">
        <f t="shared" si="13"/>
        <v>1</v>
      </c>
      <c r="Z57" s="537">
        <f t="shared" si="14"/>
        <v>1</v>
      </c>
      <c r="AA57" s="537">
        <f t="shared" si="15"/>
        <v>1</v>
      </c>
      <c r="AB57" s="537">
        <f t="shared" si="16"/>
        <v>1</v>
      </c>
      <c r="AC57" s="537">
        <f t="shared" si="17"/>
        <v>1</v>
      </c>
      <c r="AD57" s="537">
        <f t="shared" si="18"/>
        <v>1</v>
      </c>
      <c r="AE57" s="537">
        <f t="shared" si="19"/>
        <v>1</v>
      </c>
      <c r="AF57" s="537">
        <f t="shared" si="20"/>
        <v>1</v>
      </c>
    </row>
    <row r="58" spans="1:32" x14ac:dyDescent="0.25">
      <c r="A58" s="133">
        <v>100</v>
      </c>
      <c r="B58" s="303">
        <v>57</v>
      </c>
      <c r="C58" s="539">
        <v>0</v>
      </c>
      <c r="D58" s="539">
        <v>0</v>
      </c>
      <c r="E58" s="539">
        <v>0</v>
      </c>
      <c r="F58" s="539">
        <v>0</v>
      </c>
      <c r="G58" s="539">
        <v>0</v>
      </c>
      <c r="H58" s="539">
        <v>0</v>
      </c>
      <c r="I58" s="539">
        <v>0</v>
      </c>
      <c r="J58" s="539">
        <v>0</v>
      </c>
      <c r="K58" s="539">
        <v>0</v>
      </c>
      <c r="L58" s="539">
        <v>0</v>
      </c>
      <c r="M58" s="539">
        <v>0</v>
      </c>
      <c r="N58" s="539">
        <v>0</v>
      </c>
      <c r="O58" s="539">
        <v>0</v>
      </c>
      <c r="P58" s="538">
        <v>0</v>
      </c>
      <c r="Q58" s="538">
        <v>0</v>
      </c>
      <c r="R58" s="537">
        <f t="shared" si="6"/>
        <v>0.99999999999999989</v>
      </c>
      <c r="S58" s="537">
        <f t="shared" si="7"/>
        <v>1</v>
      </c>
      <c r="T58" s="537">
        <f t="shared" si="8"/>
        <v>1</v>
      </c>
      <c r="U58" s="537">
        <f t="shared" si="9"/>
        <v>1</v>
      </c>
      <c r="V58" s="537">
        <f t="shared" si="10"/>
        <v>1</v>
      </c>
      <c r="W58" s="537">
        <f t="shared" si="11"/>
        <v>1</v>
      </c>
      <c r="X58" s="537">
        <f t="shared" si="12"/>
        <v>1</v>
      </c>
      <c r="Y58" s="537">
        <f t="shared" si="13"/>
        <v>1</v>
      </c>
      <c r="Z58" s="537">
        <f t="shared" si="14"/>
        <v>1</v>
      </c>
      <c r="AA58" s="537">
        <f t="shared" si="15"/>
        <v>1</v>
      </c>
      <c r="AB58" s="537">
        <f t="shared" si="16"/>
        <v>1</v>
      </c>
      <c r="AC58" s="537">
        <f t="shared" si="17"/>
        <v>1</v>
      </c>
      <c r="AD58" s="537">
        <f t="shared" si="18"/>
        <v>1</v>
      </c>
      <c r="AE58" s="537">
        <f t="shared" si="19"/>
        <v>1</v>
      </c>
      <c r="AF58" s="537">
        <f t="shared" si="20"/>
        <v>1</v>
      </c>
    </row>
    <row r="59" spans="1:32" x14ac:dyDescent="0.25">
      <c r="A59" s="133">
        <v>100</v>
      </c>
      <c r="B59" s="303">
        <v>58</v>
      </c>
      <c r="C59" s="539">
        <v>0</v>
      </c>
      <c r="D59" s="539">
        <v>0</v>
      </c>
      <c r="E59" s="539">
        <v>0</v>
      </c>
      <c r="F59" s="539">
        <v>0</v>
      </c>
      <c r="G59" s="539">
        <v>0</v>
      </c>
      <c r="H59" s="539">
        <v>0</v>
      </c>
      <c r="I59" s="539">
        <v>0</v>
      </c>
      <c r="J59" s="539">
        <v>0</v>
      </c>
      <c r="K59" s="539">
        <v>0</v>
      </c>
      <c r="L59" s="539">
        <v>0</v>
      </c>
      <c r="M59" s="539">
        <v>0</v>
      </c>
      <c r="N59" s="539">
        <v>0</v>
      </c>
      <c r="O59" s="539">
        <v>0</v>
      </c>
      <c r="P59" s="538">
        <v>0</v>
      </c>
      <c r="Q59" s="538">
        <v>0</v>
      </c>
      <c r="R59" s="537">
        <f t="shared" si="6"/>
        <v>0.99999999999999989</v>
      </c>
      <c r="S59" s="537">
        <f t="shared" si="7"/>
        <v>1</v>
      </c>
      <c r="T59" s="537">
        <f t="shared" si="8"/>
        <v>1</v>
      </c>
      <c r="U59" s="537">
        <f t="shared" si="9"/>
        <v>1</v>
      </c>
      <c r="V59" s="537">
        <f t="shared" si="10"/>
        <v>1</v>
      </c>
      <c r="W59" s="537">
        <f t="shared" si="11"/>
        <v>1</v>
      </c>
      <c r="X59" s="537">
        <f t="shared" si="12"/>
        <v>1</v>
      </c>
      <c r="Y59" s="537">
        <f t="shared" si="13"/>
        <v>1</v>
      </c>
      <c r="Z59" s="537">
        <f t="shared" si="14"/>
        <v>1</v>
      </c>
      <c r="AA59" s="537">
        <f t="shared" si="15"/>
        <v>1</v>
      </c>
      <c r="AB59" s="537">
        <f t="shared" si="16"/>
        <v>1</v>
      </c>
      <c r="AC59" s="537">
        <f t="shared" si="17"/>
        <v>1</v>
      </c>
      <c r="AD59" s="537">
        <f t="shared" si="18"/>
        <v>1</v>
      </c>
      <c r="AE59" s="537">
        <f t="shared" si="19"/>
        <v>1</v>
      </c>
      <c r="AF59" s="537">
        <f t="shared" si="20"/>
        <v>1</v>
      </c>
    </row>
    <row r="60" spans="1:32" x14ac:dyDescent="0.25">
      <c r="A60" s="133">
        <v>100</v>
      </c>
      <c r="B60" s="303">
        <v>59</v>
      </c>
      <c r="C60" s="539">
        <v>0</v>
      </c>
      <c r="D60" s="539">
        <v>0</v>
      </c>
      <c r="E60" s="539">
        <v>0</v>
      </c>
      <c r="F60" s="539">
        <v>0</v>
      </c>
      <c r="G60" s="539">
        <v>0</v>
      </c>
      <c r="H60" s="539">
        <v>0</v>
      </c>
      <c r="I60" s="539">
        <v>0</v>
      </c>
      <c r="J60" s="539">
        <v>0</v>
      </c>
      <c r="K60" s="539">
        <v>0</v>
      </c>
      <c r="L60" s="539">
        <v>0</v>
      </c>
      <c r="M60" s="539">
        <v>0</v>
      </c>
      <c r="N60" s="539">
        <v>0</v>
      </c>
      <c r="O60" s="539">
        <v>0</v>
      </c>
      <c r="P60" s="538">
        <v>0</v>
      </c>
      <c r="Q60" s="538">
        <v>0</v>
      </c>
      <c r="R60" s="537">
        <f t="shared" si="6"/>
        <v>0.99999999999999989</v>
      </c>
      <c r="S60" s="537">
        <f t="shared" si="7"/>
        <v>1</v>
      </c>
      <c r="T60" s="537">
        <f t="shared" si="8"/>
        <v>1</v>
      </c>
      <c r="U60" s="537">
        <f t="shared" si="9"/>
        <v>1</v>
      </c>
      <c r="V60" s="537">
        <f t="shared" si="10"/>
        <v>1</v>
      </c>
      <c r="W60" s="537">
        <f t="shared" si="11"/>
        <v>1</v>
      </c>
      <c r="X60" s="537">
        <f t="shared" si="12"/>
        <v>1</v>
      </c>
      <c r="Y60" s="537">
        <f t="shared" si="13"/>
        <v>1</v>
      </c>
      <c r="Z60" s="537">
        <f t="shared" si="14"/>
        <v>1</v>
      </c>
      <c r="AA60" s="537">
        <f t="shared" si="15"/>
        <v>1</v>
      </c>
      <c r="AB60" s="537">
        <f t="shared" si="16"/>
        <v>1</v>
      </c>
      <c r="AC60" s="537">
        <f t="shared" si="17"/>
        <v>1</v>
      </c>
      <c r="AD60" s="537">
        <f t="shared" si="18"/>
        <v>1</v>
      </c>
      <c r="AE60" s="537">
        <f t="shared" si="19"/>
        <v>1</v>
      </c>
      <c r="AF60" s="537">
        <f t="shared" si="20"/>
        <v>1</v>
      </c>
    </row>
    <row r="61" spans="1:32" x14ac:dyDescent="0.25">
      <c r="A61" s="133">
        <v>100</v>
      </c>
      <c r="B61" s="303">
        <v>60</v>
      </c>
      <c r="C61" s="539">
        <v>0</v>
      </c>
      <c r="D61" s="539">
        <v>0</v>
      </c>
      <c r="E61" s="539">
        <v>0</v>
      </c>
      <c r="F61" s="539">
        <v>0</v>
      </c>
      <c r="G61" s="539">
        <v>0</v>
      </c>
      <c r="H61" s="539">
        <v>0</v>
      </c>
      <c r="I61" s="539">
        <v>0</v>
      </c>
      <c r="J61" s="539">
        <v>0</v>
      </c>
      <c r="K61" s="539">
        <v>0</v>
      </c>
      <c r="L61" s="539">
        <v>0</v>
      </c>
      <c r="M61" s="539">
        <v>0</v>
      </c>
      <c r="N61" s="539">
        <v>0</v>
      </c>
      <c r="O61" s="539">
        <v>0</v>
      </c>
      <c r="P61" s="538">
        <v>0</v>
      </c>
      <c r="Q61" s="538">
        <v>0</v>
      </c>
      <c r="R61" s="537">
        <f t="shared" si="6"/>
        <v>0.99999999999999989</v>
      </c>
      <c r="S61" s="537">
        <f t="shared" si="7"/>
        <v>1</v>
      </c>
      <c r="T61" s="537">
        <f t="shared" si="8"/>
        <v>1</v>
      </c>
      <c r="U61" s="537">
        <f t="shared" si="9"/>
        <v>1</v>
      </c>
      <c r="V61" s="537">
        <f t="shared" si="10"/>
        <v>1</v>
      </c>
      <c r="W61" s="537">
        <f t="shared" si="11"/>
        <v>1</v>
      </c>
      <c r="X61" s="537">
        <f t="shared" si="12"/>
        <v>1</v>
      </c>
      <c r="Y61" s="537">
        <f t="shared" si="13"/>
        <v>1</v>
      </c>
      <c r="Z61" s="537">
        <f t="shared" si="14"/>
        <v>1</v>
      </c>
      <c r="AA61" s="537">
        <f t="shared" si="15"/>
        <v>1</v>
      </c>
      <c r="AB61" s="537">
        <f t="shared" si="16"/>
        <v>1</v>
      </c>
      <c r="AC61" s="537">
        <f t="shared" si="17"/>
        <v>1</v>
      </c>
      <c r="AD61" s="537">
        <f t="shared" si="18"/>
        <v>1</v>
      </c>
      <c r="AE61" s="537">
        <f t="shared" si="19"/>
        <v>1</v>
      </c>
      <c r="AF61" s="537">
        <f t="shared" si="20"/>
        <v>1</v>
      </c>
    </row>
    <row r="62" spans="1:32" x14ac:dyDescent="0.25">
      <c r="A62" s="133">
        <v>100</v>
      </c>
      <c r="B62" s="303">
        <v>61</v>
      </c>
      <c r="C62" s="539">
        <v>0</v>
      </c>
      <c r="D62" s="539">
        <v>0</v>
      </c>
      <c r="E62" s="539">
        <v>0</v>
      </c>
      <c r="F62" s="539">
        <v>0</v>
      </c>
      <c r="G62" s="539">
        <v>0</v>
      </c>
      <c r="H62" s="539">
        <v>0</v>
      </c>
      <c r="I62" s="539">
        <v>0</v>
      </c>
      <c r="J62" s="539">
        <v>0</v>
      </c>
      <c r="K62" s="539">
        <v>0</v>
      </c>
      <c r="L62" s="539">
        <v>0</v>
      </c>
      <c r="M62" s="539">
        <v>0</v>
      </c>
      <c r="N62" s="539">
        <v>0</v>
      </c>
      <c r="O62" s="539">
        <v>0</v>
      </c>
      <c r="P62" s="538">
        <v>0</v>
      </c>
      <c r="Q62" s="538">
        <v>0</v>
      </c>
      <c r="R62" s="537">
        <f t="shared" si="6"/>
        <v>0.99999999999999989</v>
      </c>
      <c r="S62" s="537">
        <f t="shared" si="7"/>
        <v>1</v>
      </c>
      <c r="T62" s="537">
        <f t="shared" si="8"/>
        <v>1</v>
      </c>
      <c r="U62" s="537">
        <f t="shared" si="9"/>
        <v>1</v>
      </c>
      <c r="V62" s="537">
        <f t="shared" si="10"/>
        <v>1</v>
      </c>
      <c r="W62" s="537">
        <f t="shared" si="11"/>
        <v>1</v>
      </c>
      <c r="X62" s="537">
        <f t="shared" si="12"/>
        <v>1</v>
      </c>
      <c r="Y62" s="537">
        <f t="shared" si="13"/>
        <v>1</v>
      </c>
      <c r="Z62" s="537">
        <f t="shared" si="14"/>
        <v>1</v>
      </c>
      <c r="AA62" s="537">
        <f t="shared" si="15"/>
        <v>1</v>
      </c>
      <c r="AB62" s="537">
        <f t="shared" si="16"/>
        <v>1</v>
      </c>
      <c r="AC62" s="537">
        <f t="shared" si="17"/>
        <v>1</v>
      </c>
      <c r="AD62" s="537">
        <f t="shared" si="18"/>
        <v>1</v>
      </c>
      <c r="AE62" s="537">
        <f t="shared" si="19"/>
        <v>1</v>
      </c>
      <c r="AF62" s="537">
        <f t="shared" si="20"/>
        <v>1</v>
      </c>
    </row>
    <row r="63" spans="1:32" x14ac:dyDescent="0.25">
      <c r="A63" s="133">
        <v>100</v>
      </c>
      <c r="B63" s="303">
        <v>62</v>
      </c>
      <c r="C63" s="539">
        <v>0</v>
      </c>
      <c r="D63" s="539">
        <v>0</v>
      </c>
      <c r="E63" s="539">
        <v>0</v>
      </c>
      <c r="F63" s="539">
        <v>0</v>
      </c>
      <c r="G63" s="539">
        <v>0</v>
      </c>
      <c r="H63" s="539">
        <v>0</v>
      </c>
      <c r="I63" s="539">
        <v>0</v>
      </c>
      <c r="J63" s="539">
        <v>0</v>
      </c>
      <c r="K63" s="539">
        <v>0</v>
      </c>
      <c r="L63" s="539">
        <v>0</v>
      </c>
      <c r="M63" s="539">
        <v>0</v>
      </c>
      <c r="N63" s="539">
        <v>0</v>
      </c>
      <c r="O63" s="539">
        <v>0</v>
      </c>
      <c r="P63" s="538">
        <v>0</v>
      </c>
      <c r="Q63" s="538">
        <v>0</v>
      </c>
      <c r="R63" s="537">
        <f t="shared" si="6"/>
        <v>0.99999999999999989</v>
      </c>
      <c r="S63" s="537">
        <f t="shared" si="7"/>
        <v>1</v>
      </c>
      <c r="T63" s="537">
        <f t="shared" si="8"/>
        <v>1</v>
      </c>
      <c r="U63" s="537">
        <f t="shared" si="9"/>
        <v>1</v>
      </c>
      <c r="V63" s="537">
        <f t="shared" si="10"/>
        <v>1</v>
      </c>
      <c r="W63" s="537">
        <f t="shared" si="11"/>
        <v>1</v>
      </c>
      <c r="X63" s="537">
        <f t="shared" si="12"/>
        <v>1</v>
      </c>
      <c r="Y63" s="537">
        <f t="shared" si="13"/>
        <v>1</v>
      </c>
      <c r="Z63" s="537">
        <f t="shared" si="14"/>
        <v>1</v>
      </c>
      <c r="AA63" s="537">
        <f t="shared" si="15"/>
        <v>1</v>
      </c>
      <c r="AB63" s="537">
        <f t="shared" si="16"/>
        <v>1</v>
      </c>
      <c r="AC63" s="537">
        <f t="shared" si="17"/>
        <v>1</v>
      </c>
      <c r="AD63" s="537">
        <f t="shared" si="18"/>
        <v>1</v>
      </c>
      <c r="AE63" s="537">
        <f t="shared" si="19"/>
        <v>1</v>
      </c>
      <c r="AF63" s="537">
        <f t="shared" si="20"/>
        <v>1</v>
      </c>
    </row>
    <row r="64" spans="1:32" x14ac:dyDescent="0.25">
      <c r="A64" s="133">
        <v>100</v>
      </c>
      <c r="B64" s="303">
        <v>63</v>
      </c>
      <c r="C64" s="539">
        <v>0</v>
      </c>
      <c r="D64" s="539">
        <v>0</v>
      </c>
      <c r="E64" s="539">
        <v>0</v>
      </c>
      <c r="F64" s="539">
        <v>0</v>
      </c>
      <c r="G64" s="539">
        <v>0</v>
      </c>
      <c r="H64" s="539">
        <v>0</v>
      </c>
      <c r="I64" s="539">
        <v>0</v>
      </c>
      <c r="J64" s="539">
        <v>0</v>
      </c>
      <c r="K64" s="539">
        <v>0</v>
      </c>
      <c r="L64" s="539">
        <v>0</v>
      </c>
      <c r="M64" s="539">
        <v>0</v>
      </c>
      <c r="N64" s="539">
        <v>0</v>
      </c>
      <c r="O64" s="539">
        <v>0</v>
      </c>
      <c r="P64" s="538">
        <v>0</v>
      </c>
      <c r="Q64" s="538">
        <v>0</v>
      </c>
      <c r="R64" s="537">
        <f t="shared" si="6"/>
        <v>0.99999999999999989</v>
      </c>
      <c r="S64" s="537">
        <f t="shared" si="7"/>
        <v>1</v>
      </c>
      <c r="T64" s="537">
        <f t="shared" si="8"/>
        <v>1</v>
      </c>
      <c r="U64" s="537">
        <f t="shared" si="9"/>
        <v>1</v>
      </c>
      <c r="V64" s="537">
        <f t="shared" si="10"/>
        <v>1</v>
      </c>
      <c r="W64" s="537">
        <f t="shared" si="11"/>
        <v>1</v>
      </c>
      <c r="X64" s="537">
        <f t="shared" si="12"/>
        <v>1</v>
      </c>
      <c r="Y64" s="537">
        <f t="shared" si="13"/>
        <v>1</v>
      </c>
      <c r="Z64" s="537">
        <f t="shared" si="14"/>
        <v>1</v>
      </c>
      <c r="AA64" s="537">
        <f t="shared" si="15"/>
        <v>1</v>
      </c>
      <c r="AB64" s="537">
        <f t="shared" si="16"/>
        <v>1</v>
      </c>
      <c r="AC64" s="537">
        <f t="shared" si="17"/>
        <v>1</v>
      </c>
      <c r="AD64" s="537">
        <f t="shared" si="18"/>
        <v>1</v>
      </c>
      <c r="AE64" s="537">
        <f t="shared" si="19"/>
        <v>1</v>
      </c>
      <c r="AF64" s="537">
        <f t="shared" si="20"/>
        <v>1</v>
      </c>
    </row>
    <row r="65" spans="1:32" x14ac:dyDescent="0.25">
      <c r="A65" s="133">
        <v>100</v>
      </c>
      <c r="B65" s="303">
        <v>64</v>
      </c>
      <c r="C65" s="539">
        <v>0</v>
      </c>
      <c r="D65" s="539">
        <v>0</v>
      </c>
      <c r="E65" s="539">
        <v>0</v>
      </c>
      <c r="F65" s="539">
        <v>0</v>
      </c>
      <c r="G65" s="539">
        <v>0</v>
      </c>
      <c r="H65" s="539">
        <v>0</v>
      </c>
      <c r="I65" s="539">
        <v>0</v>
      </c>
      <c r="J65" s="539">
        <v>0</v>
      </c>
      <c r="K65" s="539">
        <v>0</v>
      </c>
      <c r="L65" s="539">
        <v>0</v>
      </c>
      <c r="M65" s="539">
        <v>0</v>
      </c>
      <c r="N65" s="539">
        <v>0</v>
      </c>
      <c r="O65" s="539">
        <v>0</v>
      </c>
      <c r="P65" s="538">
        <v>0</v>
      </c>
      <c r="Q65" s="538">
        <v>0</v>
      </c>
      <c r="R65" s="537">
        <f t="shared" si="6"/>
        <v>0.99999999999999989</v>
      </c>
      <c r="S65" s="537">
        <f t="shared" si="7"/>
        <v>1</v>
      </c>
      <c r="T65" s="537">
        <f t="shared" si="8"/>
        <v>1</v>
      </c>
      <c r="U65" s="537">
        <f t="shared" si="9"/>
        <v>1</v>
      </c>
      <c r="V65" s="537">
        <f t="shared" si="10"/>
        <v>1</v>
      </c>
      <c r="W65" s="537">
        <f t="shared" si="11"/>
        <v>1</v>
      </c>
      <c r="X65" s="537">
        <f t="shared" si="12"/>
        <v>1</v>
      </c>
      <c r="Y65" s="537">
        <f t="shared" si="13"/>
        <v>1</v>
      </c>
      <c r="Z65" s="537">
        <f t="shared" si="14"/>
        <v>1</v>
      </c>
      <c r="AA65" s="537">
        <f t="shared" si="15"/>
        <v>1</v>
      </c>
      <c r="AB65" s="537">
        <f t="shared" si="16"/>
        <v>1</v>
      </c>
      <c r="AC65" s="537">
        <f t="shared" si="17"/>
        <v>1</v>
      </c>
      <c r="AD65" s="537">
        <f t="shared" si="18"/>
        <v>1</v>
      </c>
      <c r="AE65" s="537">
        <f t="shared" si="19"/>
        <v>1</v>
      </c>
      <c r="AF65" s="537">
        <f t="shared" si="20"/>
        <v>1</v>
      </c>
    </row>
    <row r="66" spans="1:32" x14ac:dyDescent="0.25">
      <c r="A66" s="133">
        <v>100</v>
      </c>
      <c r="B66" s="303">
        <v>65</v>
      </c>
      <c r="C66" s="539">
        <v>0</v>
      </c>
      <c r="D66" s="539">
        <v>0</v>
      </c>
      <c r="E66" s="539">
        <v>0</v>
      </c>
      <c r="F66" s="539">
        <v>0</v>
      </c>
      <c r="G66" s="539">
        <v>0</v>
      </c>
      <c r="H66" s="539">
        <v>0</v>
      </c>
      <c r="I66" s="539">
        <v>0</v>
      </c>
      <c r="J66" s="539">
        <v>0</v>
      </c>
      <c r="K66" s="539">
        <v>0</v>
      </c>
      <c r="L66" s="539">
        <v>0</v>
      </c>
      <c r="M66" s="539">
        <v>0</v>
      </c>
      <c r="N66" s="539">
        <v>0</v>
      </c>
      <c r="O66" s="539">
        <v>0</v>
      </c>
      <c r="P66" s="538">
        <v>0</v>
      </c>
      <c r="Q66" s="538">
        <v>0</v>
      </c>
      <c r="R66" s="537">
        <f t="shared" si="6"/>
        <v>0.99999999999999989</v>
      </c>
      <c r="S66" s="537">
        <f t="shared" si="7"/>
        <v>1</v>
      </c>
      <c r="T66" s="537">
        <f t="shared" si="8"/>
        <v>1</v>
      </c>
      <c r="U66" s="537">
        <f t="shared" si="9"/>
        <v>1</v>
      </c>
      <c r="V66" s="537">
        <f t="shared" si="10"/>
        <v>1</v>
      </c>
      <c r="W66" s="537">
        <f t="shared" si="11"/>
        <v>1</v>
      </c>
      <c r="X66" s="537">
        <f t="shared" si="12"/>
        <v>1</v>
      </c>
      <c r="Y66" s="537">
        <f t="shared" si="13"/>
        <v>1</v>
      </c>
      <c r="Z66" s="537">
        <f t="shared" si="14"/>
        <v>1</v>
      </c>
      <c r="AA66" s="537">
        <f t="shared" si="15"/>
        <v>1</v>
      </c>
      <c r="AB66" s="537">
        <f t="shared" si="16"/>
        <v>1</v>
      </c>
      <c r="AC66" s="537">
        <f t="shared" si="17"/>
        <v>1</v>
      </c>
      <c r="AD66" s="537">
        <f t="shared" si="18"/>
        <v>1</v>
      </c>
      <c r="AE66" s="537">
        <f t="shared" si="19"/>
        <v>1</v>
      </c>
      <c r="AF66" s="537">
        <f t="shared" si="20"/>
        <v>1</v>
      </c>
    </row>
    <row r="67" spans="1:32" x14ac:dyDescent="0.25">
      <c r="A67" s="133">
        <v>100</v>
      </c>
      <c r="B67" s="303">
        <v>66</v>
      </c>
      <c r="C67" s="539">
        <v>0</v>
      </c>
      <c r="D67" s="539">
        <v>0</v>
      </c>
      <c r="E67" s="539">
        <v>0</v>
      </c>
      <c r="F67" s="539">
        <v>0</v>
      </c>
      <c r="G67" s="539">
        <v>0</v>
      </c>
      <c r="H67" s="539">
        <v>0</v>
      </c>
      <c r="I67" s="539">
        <v>0</v>
      </c>
      <c r="J67" s="539">
        <v>0</v>
      </c>
      <c r="K67" s="539">
        <v>0</v>
      </c>
      <c r="L67" s="539">
        <v>0</v>
      </c>
      <c r="M67" s="539">
        <v>0</v>
      </c>
      <c r="N67" s="539">
        <v>0</v>
      </c>
      <c r="O67" s="539">
        <v>0</v>
      </c>
      <c r="P67" s="538">
        <v>0</v>
      </c>
      <c r="Q67" s="538">
        <v>0</v>
      </c>
      <c r="R67" s="537">
        <f t="shared" si="6"/>
        <v>0.99999999999999989</v>
      </c>
      <c r="S67" s="537">
        <f t="shared" si="7"/>
        <v>1</v>
      </c>
      <c r="T67" s="537">
        <f t="shared" si="8"/>
        <v>1</v>
      </c>
      <c r="U67" s="537">
        <f t="shared" si="9"/>
        <v>1</v>
      </c>
      <c r="V67" s="537">
        <f t="shared" si="10"/>
        <v>1</v>
      </c>
      <c r="W67" s="537">
        <f t="shared" si="11"/>
        <v>1</v>
      </c>
      <c r="X67" s="537">
        <f t="shared" si="12"/>
        <v>1</v>
      </c>
      <c r="Y67" s="537">
        <f t="shared" si="13"/>
        <v>1</v>
      </c>
      <c r="Z67" s="537">
        <f t="shared" si="14"/>
        <v>1</v>
      </c>
      <c r="AA67" s="537">
        <f t="shared" si="15"/>
        <v>1</v>
      </c>
      <c r="AB67" s="537">
        <f t="shared" si="16"/>
        <v>1</v>
      </c>
      <c r="AC67" s="537">
        <f t="shared" si="17"/>
        <v>1</v>
      </c>
      <c r="AD67" s="537">
        <f t="shared" si="18"/>
        <v>1</v>
      </c>
      <c r="AE67" s="537">
        <f t="shared" si="19"/>
        <v>1</v>
      </c>
      <c r="AF67" s="537">
        <f t="shared" si="20"/>
        <v>1</v>
      </c>
    </row>
    <row r="68" spans="1:32" x14ac:dyDescent="0.25">
      <c r="A68" s="133">
        <v>100</v>
      </c>
      <c r="B68" s="303">
        <v>67</v>
      </c>
      <c r="C68" s="539">
        <v>0</v>
      </c>
      <c r="D68" s="539">
        <v>0</v>
      </c>
      <c r="E68" s="539">
        <v>0</v>
      </c>
      <c r="F68" s="539">
        <v>0</v>
      </c>
      <c r="G68" s="539">
        <v>0</v>
      </c>
      <c r="H68" s="539">
        <v>0</v>
      </c>
      <c r="I68" s="539">
        <v>0</v>
      </c>
      <c r="J68" s="539">
        <v>0</v>
      </c>
      <c r="K68" s="539">
        <v>0</v>
      </c>
      <c r="L68" s="539">
        <v>0</v>
      </c>
      <c r="M68" s="539">
        <v>0</v>
      </c>
      <c r="N68" s="539">
        <v>0</v>
      </c>
      <c r="O68" s="539">
        <v>0</v>
      </c>
      <c r="P68" s="538">
        <v>0</v>
      </c>
      <c r="Q68" s="538">
        <v>0</v>
      </c>
      <c r="R68" s="537">
        <f t="shared" ref="R68:R101" si="21">C68+R67</f>
        <v>0.99999999999999989</v>
      </c>
      <c r="S68" s="537">
        <f t="shared" ref="S68:S101" si="22">D68+S67</f>
        <v>1</v>
      </c>
      <c r="T68" s="537">
        <f t="shared" ref="T68:T101" si="23">E68+T67</f>
        <v>1</v>
      </c>
      <c r="U68" s="537">
        <f t="shared" ref="U68:U101" si="24">F68+U67</f>
        <v>1</v>
      </c>
      <c r="V68" s="537">
        <f t="shared" ref="V68:V101" si="25">G68+V67</f>
        <v>1</v>
      </c>
      <c r="W68" s="537">
        <f t="shared" ref="W68:W101" si="26">H68+W67</f>
        <v>1</v>
      </c>
      <c r="X68" s="537">
        <f t="shared" ref="X68:X101" si="27">I68+X67</f>
        <v>1</v>
      </c>
      <c r="Y68" s="537">
        <f t="shared" ref="Y68:Y101" si="28">J68+Y67</f>
        <v>1</v>
      </c>
      <c r="Z68" s="537">
        <f t="shared" ref="Z68:Z101" si="29">K68+Z67</f>
        <v>1</v>
      </c>
      <c r="AA68" s="537">
        <f t="shared" ref="AA68:AA101" si="30">L68+AA67</f>
        <v>1</v>
      </c>
      <c r="AB68" s="537">
        <f t="shared" ref="AB68:AB101" si="31">M68+AB67</f>
        <v>1</v>
      </c>
      <c r="AC68" s="537">
        <f t="shared" ref="AC68:AC101" si="32">N68+AC67</f>
        <v>1</v>
      </c>
      <c r="AD68" s="537">
        <f t="shared" ref="AD68:AD101" si="33">O68+AD67</f>
        <v>1</v>
      </c>
      <c r="AE68" s="537">
        <f t="shared" si="19"/>
        <v>1</v>
      </c>
      <c r="AF68" s="537">
        <f t="shared" si="20"/>
        <v>1</v>
      </c>
    </row>
    <row r="69" spans="1:32" x14ac:dyDescent="0.25">
      <c r="A69" s="133">
        <v>100</v>
      </c>
      <c r="B69" s="303">
        <v>68</v>
      </c>
      <c r="C69" s="539">
        <v>0</v>
      </c>
      <c r="D69" s="539">
        <v>0</v>
      </c>
      <c r="E69" s="539">
        <v>0</v>
      </c>
      <c r="F69" s="539">
        <v>0</v>
      </c>
      <c r="G69" s="539">
        <v>0</v>
      </c>
      <c r="H69" s="539">
        <v>0</v>
      </c>
      <c r="I69" s="539">
        <v>0</v>
      </c>
      <c r="J69" s="539">
        <v>0</v>
      </c>
      <c r="K69" s="539">
        <v>0</v>
      </c>
      <c r="L69" s="539">
        <v>0</v>
      </c>
      <c r="M69" s="539">
        <v>0</v>
      </c>
      <c r="N69" s="539">
        <v>0</v>
      </c>
      <c r="O69" s="539">
        <v>0</v>
      </c>
      <c r="P69" s="538">
        <v>0</v>
      </c>
      <c r="Q69" s="538">
        <v>0</v>
      </c>
      <c r="R69" s="537">
        <f t="shared" si="21"/>
        <v>0.99999999999999989</v>
      </c>
      <c r="S69" s="537">
        <f t="shared" si="22"/>
        <v>1</v>
      </c>
      <c r="T69" s="537">
        <f t="shared" si="23"/>
        <v>1</v>
      </c>
      <c r="U69" s="537">
        <f t="shared" si="24"/>
        <v>1</v>
      </c>
      <c r="V69" s="537">
        <f t="shared" si="25"/>
        <v>1</v>
      </c>
      <c r="W69" s="537">
        <f t="shared" si="26"/>
        <v>1</v>
      </c>
      <c r="X69" s="537">
        <f t="shared" si="27"/>
        <v>1</v>
      </c>
      <c r="Y69" s="537">
        <f t="shared" si="28"/>
        <v>1</v>
      </c>
      <c r="Z69" s="537">
        <f t="shared" si="29"/>
        <v>1</v>
      </c>
      <c r="AA69" s="537">
        <f t="shared" si="30"/>
        <v>1</v>
      </c>
      <c r="AB69" s="537">
        <f t="shared" si="31"/>
        <v>1</v>
      </c>
      <c r="AC69" s="537">
        <f t="shared" si="32"/>
        <v>1</v>
      </c>
      <c r="AD69" s="537">
        <f t="shared" si="33"/>
        <v>1</v>
      </c>
      <c r="AE69" s="537">
        <f t="shared" si="19"/>
        <v>1</v>
      </c>
      <c r="AF69" s="537">
        <f t="shared" si="20"/>
        <v>1</v>
      </c>
    </row>
    <row r="70" spans="1:32" x14ac:dyDescent="0.25">
      <c r="A70" s="133">
        <v>100</v>
      </c>
      <c r="B70" s="303">
        <v>69</v>
      </c>
      <c r="C70" s="539">
        <v>0</v>
      </c>
      <c r="D70" s="539">
        <v>0</v>
      </c>
      <c r="E70" s="539">
        <v>0</v>
      </c>
      <c r="F70" s="539">
        <v>0</v>
      </c>
      <c r="G70" s="539">
        <v>0</v>
      </c>
      <c r="H70" s="539">
        <v>0</v>
      </c>
      <c r="I70" s="539">
        <v>0</v>
      </c>
      <c r="J70" s="539">
        <v>0</v>
      </c>
      <c r="K70" s="539">
        <v>0</v>
      </c>
      <c r="L70" s="539">
        <v>0</v>
      </c>
      <c r="M70" s="539">
        <v>0</v>
      </c>
      <c r="N70" s="539">
        <v>0</v>
      </c>
      <c r="O70" s="539">
        <v>0</v>
      </c>
      <c r="P70" s="538">
        <v>0</v>
      </c>
      <c r="Q70" s="538">
        <v>0</v>
      </c>
      <c r="R70" s="537">
        <f t="shared" si="21"/>
        <v>0.99999999999999989</v>
      </c>
      <c r="S70" s="537">
        <f t="shared" si="22"/>
        <v>1</v>
      </c>
      <c r="T70" s="537">
        <f t="shared" si="23"/>
        <v>1</v>
      </c>
      <c r="U70" s="537">
        <f t="shared" si="24"/>
        <v>1</v>
      </c>
      <c r="V70" s="537">
        <f t="shared" si="25"/>
        <v>1</v>
      </c>
      <c r="W70" s="537">
        <f t="shared" si="26"/>
        <v>1</v>
      </c>
      <c r="X70" s="537">
        <f t="shared" si="27"/>
        <v>1</v>
      </c>
      <c r="Y70" s="537">
        <f t="shared" si="28"/>
        <v>1</v>
      </c>
      <c r="Z70" s="537">
        <f t="shared" si="29"/>
        <v>1</v>
      </c>
      <c r="AA70" s="537">
        <f t="shared" si="30"/>
        <v>1</v>
      </c>
      <c r="AB70" s="537">
        <f t="shared" si="31"/>
        <v>1</v>
      </c>
      <c r="AC70" s="537">
        <f t="shared" si="32"/>
        <v>1</v>
      </c>
      <c r="AD70" s="537">
        <f t="shared" si="33"/>
        <v>1</v>
      </c>
      <c r="AE70" s="537">
        <f t="shared" si="19"/>
        <v>1</v>
      </c>
      <c r="AF70" s="537">
        <f t="shared" si="20"/>
        <v>1</v>
      </c>
    </row>
    <row r="71" spans="1:32" x14ac:dyDescent="0.25">
      <c r="A71" s="133">
        <v>100</v>
      </c>
      <c r="B71" s="303">
        <v>70</v>
      </c>
      <c r="C71" s="539">
        <v>0</v>
      </c>
      <c r="D71" s="539">
        <v>0</v>
      </c>
      <c r="E71" s="539">
        <v>0</v>
      </c>
      <c r="F71" s="539">
        <v>0</v>
      </c>
      <c r="G71" s="539">
        <v>0</v>
      </c>
      <c r="H71" s="539">
        <v>0</v>
      </c>
      <c r="I71" s="539">
        <v>0</v>
      </c>
      <c r="J71" s="539">
        <v>0</v>
      </c>
      <c r="K71" s="539">
        <v>0</v>
      </c>
      <c r="L71" s="539">
        <v>0</v>
      </c>
      <c r="M71" s="539">
        <v>0</v>
      </c>
      <c r="N71" s="539">
        <v>0</v>
      </c>
      <c r="O71" s="539">
        <v>0</v>
      </c>
      <c r="P71" s="538">
        <v>0</v>
      </c>
      <c r="Q71" s="538">
        <v>0</v>
      </c>
      <c r="R71" s="537">
        <f t="shared" si="21"/>
        <v>0.99999999999999989</v>
      </c>
      <c r="S71" s="537">
        <f t="shared" si="22"/>
        <v>1</v>
      </c>
      <c r="T71" s="537">
        <f t="shared" si="23"/>
        <v>1</v>
      </c>
      <c r="U71" s="537">
        <f t="shared" si="24"/>
        <v>1</v>
      </c>
      <c r="V71" s="537">
        <f t="shared" si="25"/>
        <v>1</v>
      </c>
      <c r="W71" s="537">
        <f t="shared" si="26"/>
        <v>1</v>
      </c>
      <c r="X71" s="537">
        <f t="shared" si="27"/>
        <v>1</v>
      </c>
      <c r="Y71" s="537">
        <f t="shared" si="28"/>
        <v>1</v>
      </c>
      <c r="Z71" s="537">
        <f t="shared" si="29"/>
        <v>1</v>
      </c>
      <c r="AA71" s="537">
        <f t="shared" si="30"/>
        <v>1</v>
      </c>
      <c r="AB71" s="537">
        <f t="shared" si="31"/>
        <v>1</v>
      </c>
      <c r="AC71" s="537">
        <f t="shared" si="32"/>
        <v>1</v>
      </c>
      <c r="AD71" s="537">
        <f t="shared" si="33"/>
        <v>1</v>
      </c>
      <c r="AE71" s="537">
        <f t="shared" si="19"/>
        <v>1</v>
      </c>
      <c r="AF71" s="537">
        <f t="shared" si="20"/>
        <v>1</v>
      </c>
    </row>
    <row r="72" spans="1:32" x14ac:dyDescent="0.25">
      <c r="A72" s="133">
        <v>100</v>
      </c>
      <c r="B72" s="303">
        <v>71</v>
      </c>
      <c r="C72" s="539">
        <v>0</v>
      </c>
      <c r="D72" s="539">
        <v>0</v>
      </c>
      <c r="E72" s="539">
        <v>0</v>
      </c>
      <c r="F72" s="539">
        <v>0</v>
      </c>
      <c r="G72" s="539">
        <v>0</v>
      </c>
      <c r="H72" s="539">
        <v>0</v>
      </c>
      <c r="I72" s="539">
        <v>0</v>
      </c>
      <c r="J72" s="539">
        <v>0</v>
      </c>
      <c r="K72" s="539">
        <v>0</v>
      </c>
      <c r="L72" s="539">
        <v>0</v>
      </c>
      <c r="M72" s="539">
        <v>0</v>
      </c>
      <c r="N72" s="539">
        <v>0</v>
      </c>
      <c r="O72" s="539">
        <v>0</v>
      </c>
      <c r="P72" s="538">
        <v>0</v>
      </c>
      <c r="Q72" s="538">
        <v>0</v>
      </c>
      <c r="R72" s="537">
        <f t="shared" si="21"/>
        <v>0.99999999999999989</v>
      </c>
      <c r="S72" s="537">
        <f t="shared" si="22"/>
        <v>1</v>
      </c>
      <c r="T72" s="537">
        <f t="shared" si="23"/>
        <v>1</v>
      </c>
      <c r="U72" s="537">
        <f t="shared" si="24"/>
        <v>1</v>
      </c>
      <c r="V72" s="537">
        <f t="shared" si="25"/>
        <v>1</v>
      </c>
      <c r="W72" s="537">
        <f t="shared" si="26"/>
        <v>1</v>
      </c>
      <c r="X72" s="537">
        <f t="shared" si="27"/>
        <v>1</v>
      </c>
      <c r="Y72" s="537">
        <f t="shared" si="28"/>
        <v>1</v>
      </c>
      <c r="Z72" s="537">
        <f t="shared" si="29"/>
        <v>1</v>
      </c>
      <c r="AA72" s="537">
        <f t="shared" si="30"/>
        <v>1</v>
      </c>
      <c r="AB72" s="537">
        <f t="shared" si="31"/>
        <v>1</v>
      </c>
      <c r="AC72" s="537">
        <f t="shared" si="32"/>
        <v>1</v>
      </c>
      <c r="AD72" s="537">
        <f t="shared" si="33"/>
        <v>1</v>
      </c>
      <c r="AE72" s="537">
        <f t="shared" si="19"/>
        <v>1</v>
      </c>
      <c r="AF72" s="537">
        <f t="shared" si="20"/>
        <v>1</v>
      </c>
    </row>
    <row r="73" spans="1:32" x14ac:dyDescent="0.25">
      <c r="A73" s="133">
        <v>100</v>
      </c>
      <c r="B73" s="303">
        <v>72</v>
      </c>
      <c r="C73" s="539">
        <v>0</v>
      </c>
      <c r="D73" s="539">
        <v>0</v>
      </c>
      <c r="E73" s="539">
        <v>0</v>
      </c>
      <c r="F73" s="539">
        <v>0</v>
      </c>
      <c r="G73" s="539">
        <v>0</v>
      </c>
      <c r="H73" s="539">
        <v>0</v>
      </c>
      <c r="I73" s="539">
        <v>0</v>
      </c>
      <c r="J73" s="539">
        <v>0</v>
      </c>
      <c r="K73" s="539">
        <v>0</v>
      </c>
      <c r="L73" s="539">
        <v>0</v>
      </c>
      <c r="M73" s="539">
        <v>0</v>
      </c>
      <c r="N73" s="539">
        <v>0</v>
      </c>
      <c r="O73" s="539">
        <v>0</v>
      </c>
      <c r="P73" s="538">
        <v>0</v>
      </c>
      <c r="Q73" s="538">
        <v>0</v>
      </c>
      <c r="R73" s="537">
        <f t="shared" si="21"/>
        <v>0.99999999999999989</v>
      </c>
      <c r="S73" s="537">
        <f t="shared" si="22"/>
        <v>1</v>
      </c>
      <c r="T73" s="537">
        <f t="shared" si="23"/>
        <v>1</v>
      </c>
      <c r="U73" s="537">
        <f t="shared" si="24"/>
        <v>1</v>
      </c>
      <c r="V73" s="537">
        <f t="shared" si="25"/>
        <v>1</v>
      </c>
      <c r="W73" s="537">
        <f t="shared" si="26"/>
        <v>1</v>
      </c>
      <c r="X73" s="537">
        <f t="shared" si="27"/>
        <v>1</v>
      </c>
      <c r="Y73" s="537">
        <f t="shared" si="28"/>
        <v>1</v>
      </c>
      <c r="Z73" s="537">
        <f t="shared" si="29"/>
        <v>1</v>
      </c>
      <c r="AA73" s="537">
        <f t="shared" si="30"/>
        <v>1</v>
      </c>
      <c r="AB73" s="537">
        <f t="shared" si="31"/>
        <v>1</v>
      </c>
      <c r="AC73" s="537">
        <f t="shared" si="32"/>
        <v>1</v>
      </c>
      <c r="AD73" s="537">
        <f t="shared" si="33"/>
        <v>1</v>
      </c>
      <c r="AE73" s="537">
        <f t="shared" si="19"/>
        <v>1</v>
      </c>
      <c r="AF73" s="537">
        <f t="shared" si="20"/>
        <v>1</v>
      </c>
    </row>
    <row r="74" spans="1:32" x14ac:dyDescent="0.25">
      <c r="A74" s="133">
        <v>100</v>
      </c>
      <c r="B74" s="303">
        <v>73</v>
      </c>
      <c r="C74" s="539">
        <v>0</v>
      </c>
      <c r="D74" s="539">
        <v>0</v>
      </c>
      <c r="E74" s="539">
        <v>0</v>
      </c>
      <c r="F74" s="539">
        <v>0</v>
      </c>
      <c r="G74" s="539">
        <v>0</v>
      </c>
      <c r="H74" s="539">
        <v>0</v>
      </c>
      <c r="I74" s="539">
        <v>0</v>
      </c>
      <c r="J74" s="539">
        <v>0</v>
      </c>
      <c r="K74" s="539">
        <v>0</v>
      </c>
      <c r="L74" s="539">
        <v>0</v>
      </c>
      <c r="M74" s="539">
        <v>0</v>
      </c>
      <c r="N74" s="539">
        <v>0</v>
      </c>
      <c r="O74" s="539">
        <v>0</v>
      </c>
      <c r="P74" s="538">
        <v>0</v>
      </c>
      <c r="Q74" s="538">
        <v>0</v>
      </c>
      <c r="R74" s="537">
        <f t="shared" si="21"/>
        <v>0.99999999999999989</v>
      </c>
      <c r="S74" s="537">
        <f t="shared" si="22"/>
        <v>1</v>
      </c>
      <c r="T74" s="537">
        <f t="shared" si="23"/>
        <v>1</v>
      </c>
      <c r="U74" s="537">
        <f t="shared" si="24"/>
        <v>1</v>
      </c>
      <c r="V74" s="537">
        <f t="shared" si="25"/>
        <v>1</v>
      </c>
      <c r="W74" s="537">
        <f t="shared" si="26"/>
        <v>1</v>
      </c>
      <c r="X74" s="537">
        <f t="shared" si="27"/>
        <v>1</v>
      </c>
      <c r="Y74" s="537">
        <f t="shared" si="28"/>
        <v>1</v>
      </c>
      <c r="Z74" s="537">
        <f t="shared" si="29"/>
        <v>1</v>
      </c>
      <c r="AA74" s="537">
        <f t="shared" si="30"/>
        <v>1</v>
      </c>
      <c r="AB74" s="537">
        <f t="shared" si="31"/>
        <v>1</v>
      </c>
      <c r="AC74" s="537">
        <f t="shared" si="32"/>
        <v>1</v>
      </c>
      <c r="AD74" s="537">
        <f t="shared" si="33"/>
        <v>1</v>
      </c>
      <c r="AE74" s="537">
        <f t="shared" si="19"/>
        <v>1</v>
      </c>
      <c r="AF74" s="537">
        <f t="shared" si="20"/>
        <v>1</v>
      </c>
    </row>
    <row r="75" spans="1:32" x14ac:dyDescent="0.25">
      <c r="A75" s="133">
        <v>100</v>
      </c>
      <c r="B75" s="303">
        <v>74</v>
      </c>
      <c r="C75" s="539">
        <v>0</v>
      </c>
      <c r="D75" s="539">
        <v>0</v>
      </c>
      <c r="E75" s="539">
        <v>0</v>
      </c>
      <c r="F75" s="539">
        <v>0</v>
      </c>
      <c r="G75" s="539">
        <v>0</v>
      </c>
      <c r="H75" s="539">
        <v>0</v>
      </c>
      <c r="I75" s="539">
        <v>0</v>
      </c>
      <c r="J75" s="539">
        <v>0</v>
      </c>
      <c r="K75" s="539">
        <v>0</v>
      </c>
      <c r="L75" s="539">
        <v>0</v>
      </c>
      <c r="M75" s="539">
        <v>0</v>
      </c>
      <c r="N75" s="539">
        <v>0</v>
      </c>
      <c r="O75" s="539">
        <v>0</v>
      </c>
      <c r="P75" s="538">
        <v>0</v>
      </c>
      <c r="Q75" s="538">
        <v>0</v>
      </c>
      <c r="R75" s="537">
        <f t="shared" si="21"/>
        <v>0.99999999999999989</v>
      </c>
      <c r="S75" s="537">
        <f t="shared" si="22"/>
        <v>1</v>
      </c>
      <c r="T75" s="537">
        <f t="shared" si="23"/>
        <v>1</v>
      </c>
      <c r="U75" s="537">
        <f t="shared" si="24"/>
        <v>1</v>
      </c>
      <c r="V75" s="537">
        <f t="shared" si="25"/>
        <v>1</v>
      </c>
      <c r="W75" s="537">
        <f t="shared" si="26"/>
        <v>1</v>
      </c>
      <c r="X75" s="537">
        <f t="shared" si="27"/>
        <v>1</v>
      </c>
      <c r="Y75" s="537">
        <f t="shared" si="28"/>
        <v>1</v>
      </c>
      <c r="Z75" s="537">
        <f t="shared" si="29"/>
        <v>1</v>
      </c>
      <c r="AA75" s="537">
        <f t="shared" si="30"/>
        <v>1</v>
      </c>
      <c r="AB75" s="537">
        <f t="shared" si="31"/>
        <v>1</v>
      </c>
      <c r="AC75" s="537">
        <f t="shared" si="32"/>
        <v>1</v>
      </c>
      <c r="AD75" s="537">
        <f t="shared" si="33"/>
        <v>1</v>
      </c>
      <c r="AE75" s="537">
        <f t="shared" si="19"/>
        <v>1</v>
      </c>
      <c r="AF75" s="537">
        <f t="shared" si="20"/>
        <v>1</v>
      </c>
    </row>
    <row r="76" spans="1:32" x14ac:dyDescent="0.25">
      <c r="A76" s="133">
        <v>100</v>
      </c>
      <c r="B76" s="303">
        <v>75</v>
      </c>
      <c r="C76" s="539">
        <v>0</v>
      </c>
      <c r="D76" s="539">
        <v>0</v>
      </c>
      <c r="E76" s="539">
        <v>0</v>
      </c>
      <c r="F76" s="539">
        <v>0</v>
      </c>
      <c r="G76" s="539">
        <v>0</v>
      </c>
      <c r="H76" s="539">
        <v>0</v>
      </c>
      <c r="I76" s="539">
        <v>0</v>
      </c>
      <c r="J76" s="539">
        <v>0</v>
      </c>
      <c r="K76" s="539">
        <v>0</v>
      </c>
      <c r="L76" s="539">
        <v>0</v>
      </c>
      <c r="M76" s="539">
        <v>0</v>
      </c>
      <c r="N76" s="539">
        <v>0</v>
      </c>
      <c r="O76" s="539">
        <v>0</v>
      </c>
      <c r="P76" s="538">
        <v>0</v>
      </c>
      <c r="Q76" s="538">
        <v>0</v>
      </c>
      <c r="R76" s="537">
        <f t="shared" si="21"/>
        <v>0.99999999999999989</v>
      </c>
      <c r="S76" s="537">
        <f t="shared" si="22"/>
        <v>1</v>
      </c>
      <c r="T76" s="537">
        <f t="shared" si="23"/>
        <v>1</v>
      </c>
      <c r="U76" s="537">
        <f t="shared" si="24"/>
        <v>1</v>
      </c>
      <c r="V76" s="537">
        <f t="shared" si="25"/>
        <v>1</v>
      </c>
      <c r="W76" s="537">
        <f t="shared" si="26"/>
        <v>1</v>
      </c>
      <c r="X76" s="537">
        <f t="shared" si="27"/>
        <v>1</v>
      </c>
      <c r="Y76" s="537">
        <f t="shared" si="28"/>
        <v>1</v>
      </c>
      <c r="Z76" s="537">
        <f t="shared" si="29"/>
        <v>1</v>
      </c>
      <c r="AA76" s="537">
        <f t="shared" si="30"/>
        <v>1</v>
      </c>
      <c r="AB76" s="537">
        <f t="shared" si="31"/>
        <v>1</v>
      </c>
      <c r="AC76" s="537">
        <f t="shared" si="32"/>
        <v>1</v>
      </c>
      <c r="AD76" s="537">
        <f t="shared" si="33"/>
        <v>1</v>
      </c>
      <c r="AE76" s="537">
        <f t="shared" si="19"/>
        <v>1</v>
      </c>
      <c r="AF76" s="537">
        <f t="shared" si="20"/>
        <v>1</v>
      </c>
    </row>
    <row r="77" spans="1:32" x14ac:dyDescent="0.25">
      <c r="A77" s="133">
        <v>100</v>
      </c>
      <c r="B77" s="303">
        <v>76</v>
      </c>
      <c r="C77" s="539">
        <v>0</v>
      </c>
      <c r="D77" s="539">
        <v>0</v>
      </c>
      <c r="E77" s="539">
        <v>0</v>
      </c>
      <c r="F77" s="539">
        <v>0</v>
      </c>
      <c r="G77" s="539">
        <v>0</v>
      </c>
      <c r="H77" s="539">
        <v>0</v>
      </c>
      <c r="I77" s="539">
        <v>0</v>
      </c>
      <c r="J77" s="539">
        <v>0</v>
      </c>
      <c r="K77" s="539">
        <v>0</v>
      </c>
      <c r="L77" s="539">
        <v>0</v>
      </c>
      <c r="M77" s="539">
        <v>0</v>
      </c>
      <c r="N77" s="539">
        <v>0</v>
      </c>
      <c r="O77" s="539">
        <v>0</v>
      </c>
      <c r="P77" s="538">
        <v>0</v>
      </c>
      <c r="Q77" s="538">
        <v>0</v>
      </c>
      <c r="R77" s="537">
        <f t="shared" si="21"/>
        <v>0.99999999999999989</v>
      </c>
      <c r="S77" s="537">
        <f t="shared" si="22"/>
        <v>1</v>
      </c>
      <c r="T77" s="537">
        <f t="shared" si="23"/>
        <v>1</v>
      </c>
      <c r="U77" s="537">
        <f t="shared" si="24"/>
        <v>1</v>
      </c>
      <c r="V77" s="537">
        <f t="shared" si="25"/>
        <v>1</v>
      </c>
      <c r="W77" s="537">
        <f t="shared" si="26"/>
        <v>1</v>
      </c>
      <c r="X77" s="537">
        <f t="shared" si="27"/>
        <v>1</v>
      </c>
      <c r="Y77" s="537">
        <f t="shared" si="28"/>
        <v>1</v>
      </c>
      <c r="Z77" s="537">
        <f t="shared" si="29"/>
        <v>1</v>
      </c>
      <c r="AA77" s="537">
        <f t="shared" si="30"/>
        <v>1</v>
      </c>
      <c r="AB77" s="537">
        <f t="shared" si="31"/>
        <v>1</v>
      </c>
      <c r="AC77" s="537">
        <f t="shared" si="32"/>
        <v>1</v>
      </c>
      <c r="AD77" s="537">
        <f t="shared" si="33"/>
        <v>1</v>
      </c>
      <c r="AE77" s="537">
        <f t="shared" si="19"/>
        <v>1</v>
      </c>
      <c r="AF77" s="537">
        <f t="shared" si="20"/>
        <v>1</v>
      </c>
    </row>
    <row r="78" spans="1:32" x14ac:dyDescent="0.25">
      <c r="A78" s="133">
        <v>100</v>
      </c>
      <c r="B78" s="303">
        <v>77</v>
      </c>
      <c r="C78" s="539">
        <v>0</v>
      </c>
      <c r="D78" s="539">
        <v>0</v>
      </c>
      <c r="E78" s="539">
        <v>0</v>
      </c>
      <c r="F78" s="539">
        <v>0</v>
      </c>
      <c r="G78" s="539">
        <v>0</v>
      </c>
      <c r="H78" s="539">
        <v>0</v>
      </c>
      <c r="I78" s="539">
        <v>0</v>
      </c>
      <c r="J78" s="539">
        <v>0</v>
      </c>
      <c r="K78" s="539">
        <v>0</v>
      </c>
      <c r="L78" s="539">
        <v>0</v>
      </c>
      <c r="M78" s="539">
        <v>0</v>
      </c>
      <c r="N78" s="539">
        <v>0</v>
      </c>
      <c r="O78" s="539">
        <v>0</v>
      </c>
      <c r="P78" s="538">
        <v>0</v>
      </c>
      <c r="Q78" s="538">
        <v>0</v>
      </c>
      <c r="R78" s="537">
        <f t="shared" si="21"/>
        <v>0.99999999999999989</v>
      </c>
      <c r="S78" s="537">
        <f t="shared" si="22"/>
        <v>1</v>
      </c>
      <c r="T78" s="537">
        <f t="shared" si="23"/>
        <v>1</v>
      </c>
      <c r="U78" s="537">
        <f t="shared" si="24"/>
        <v>1</v>
      </c>
      <c r="V78" s="537">
        <f t="shared" si="25"/>
        <v>1</v>
      </c>
      <c r="W78" s="537">
        <f t="shared" si="26"/>
        <v>1</v>
      </c>
      <c r="X78" s="537">
        <f t="shared" si="27"/>
        <v>1</v>
      </c>
      <c r="Y78" s="537">
        <f t="shared" si="28"/>
        <v>1</v>
      </c>
      <c r="Z78" s="537">
        <f t="shared" si="29"/>
        <v>1</v>
      </c>
      <c r="AA78" s="537">
        <f t="shared" si="30"/>
        <v>1</v>
      </c>
      <c r="AB78" s="537">
        <f t="shared" si="31"/>
        <v>1</v>
      </c>
      <c r="AC78" s="537">
        <f t="shared" si="32"/>
        <v>1</v>
      </c>
      <c r="AD78" s="537">
        <f t="shared" si="33"/>
        <v>1</v>
      </c>
      <c r="AE78" s="537">
        <f t="shared" si="19"/>
        <v>1</v>
      </c>
      <c r="AF78" s="537">
        <f t="shared" si="20"/>
        <v>1</v>
      </c>
    </row>
    <row r="79" spans="1:32" x14ac:dyDescent="0.25">
      <c r="A79" s="133">
        <v>100</v>
      </c>
      <c r="B79" s="303">
        <v>78</v>
      </c>
      <c r="C79" s="539">
        <v>0</v>
      </c>
      <c r="D79" s="539">
        <v>0</v>
      </c>
      <c r="E79" s="539">
        <v>0</v>
      </c>
      <c r="F79" s="539">
        <v>0</v>
      </c>
      <c r="G79" s="539">
        <v>0</v>
      </c>
      <c r="H79" s="539">
        <v>0</v>
      </c>
      <c r="I79" s="539">
        <v>0</v>
      </c>
      <c r="J79" s="539">
        <v>0</v>
      </c>
      <c r="K79" s="539">
        <v>0</v>
      </c>
      <c r="L79" s="539">
        <v>0</v>
      </c>
      <c r="M79" s="539">
        <v>0</v>
      </c>
      <c r="N79" s="539">
        <v>0</v>
      </c>
      <c r="O79" s="539">
        <v>0</v>
      </c>
      <c r="P79" s="538">
        <v>0</v>
      </c>
      <c r="Q79" s="538">
        <v>0</v>
      </c>
      <c r="R79" s="537">
        <f t="shared" si="21"/>
        <v>0.99999999999999989</v>
      </c>
      <c r="S79" s="537">
        <f t="shared" si="22"/>
        <v>1</v>
      </c>
      <c r="T79" s="537">
        <f t="shared" si="23"/>
        <v>1</v>
      </c>
      <c r="U79" s="537">
        <f t="shared" si="24"/>
        <v>1</v>
      </c>
      <c r="V79" s="537">
        <f t="shared" si="25"/>
        <v>1</v>
      </c>
      <c r="W79" s="537">
        <f t="shared" si="26"/>
        <v>1</v>
      </c>
      <c r="X79" s="537">
        <f t="shared" si="27"/>
        <v>1</v>
      </c>
      <c r="Y79" s="537">
        <f t="shared" si="28"/>
        <v>1</v>
      </c>
      <c r="Z79" s="537">
        <f t="shared" si="29"/>
        <v>1</v>
      </c>
      <c r="AA79" s="537">
        <f t="shared" si="30"/>
        <v>1</v>
      </c>
      <c r="AB79" s="537">
        <f t="shared" si="31"/>
        <v>1</v>
      </c>
      <c r="AC79" s="537">
        <f t="shared" si="32"/>
        <v>1</v>
      </c>
      <c r="AD79" s="537">
        <f t="shared" si="33"/>
        <v>1</v>
      </c>
      <c r="AE79" s="537">
        <f t="shared" si="19"/>
        <v>1</v>
      </c>
      <c r="AF79" s="537">
        <f t="shared" si="20"/>
        <v>1</v>
      </c>
    </row>
    <row r="80" spans="1:32" x14ac:dyDescent="0.25">
      <c r="A80" s="133">
        <v>100</v>
      </c>
      <c r="B80" s="303">
        <v>79</v>
      </c>
      <c r="C80" s="539">
        <v>0</v>
      </c>
      <c r="D80" s="539">
        <v>0</v>
      </c>
      <c r="E80" s="539">
        <v>0</v>
      </c>
      <c r="F80" s="539">
        <v>0</v>
      </c>
      <c r="G80" s="539">
        <v>0</v>
      </c>
      <c r="H80" s="539">
        <v>0</v>
      </c>
      <c r="I80" s="539">
        <v>0</v>
      </c>
      <c r="J80" s="539">
        <v>0</v>
      </c>
      <c r="K80" s="539">
        <v>0</v>
      </c>
      <c r="L80" s="539">
        <v>0</v>
      </c>
      <c r="M80" s="539">
        <v>0</v>
      </c>
      <c r="N80" s="539">
        <v>0</v>
      </c>
      <c r="O80" s="539">
        <v>0</v>
      </c>
      <c r="P80" s="538">
        <v>0</v>
      </c>
      <c r="Q80" s="538">
        <v>0</v>
      </c>
      <c r="R80" s="537">
        <f t="shared" si="21"/>
        <v>0.99999999999999989</v>
      </c>
      <c r="S80" s="537">
        <f t="shared" si="22"/>
        <v>1</v>
      </c>
      <c r="T80" s="537">
        <f t="shared" si="23"/>
        <v>1</v>
      </c>
      <c r="U80" s="537">
        <f t="shared" si="24"/>
        <v>1</v>
      </c>
      <c r="V80" s="537">
        <f t="shared" si="25"/>
        <v>1</v>
      </c>
      <c r="W80" s="537">
        <f t="shared" si="26"/>
        <v>1</v>
      </c>
      <c r="X80" s="537">
        <f t="shared" si="27"/>
        <v>1</v>
      </c>
      <c r="Y80" s="537">
        <f t="shared" si="28"/>
        <v>1</v>
      </c>
      <c r="Z80" s="537">
        <f t="shared" si="29"/>
        <v>1</v>
      </c>
      <c r="AA80" s="537">
        <f t="shared" si="30"/>
        <v>1</v>
      </c>
      <c r="AB80" s="537">
        <f t="shared" si="31"/>
        <v>1</v>
      </c>
      <c r="AC80" s="537">
        <f t="shared" si="32"/>
        <v>1</v>
      </c>
      <c r="AD80" s="537">
        <f t="shared" si="33"/>
        <v>1</v>
      </c>
      <c r="AE80" s="537">
        <f t="shared" si="19"/>
        <v>1</v>
      </c>
      <c r="AF80" s="537">
        <f t="shared" si="20"/>
        <v>1</v>
      </c>
    </row>
    <row r="81" spans="1:32" x14ac:dyDescent="0.25">
      <c r="A81" s="133">
        <v>100</v>
      </c>
      <c r="B81" s="303">
        <v>80</v>
      </c>
      <c r="C81" s="539">
        <v>0</v>
      </c>
      <c r="D81" s="539">
        <v>0</v>
      </c>
      <c r="E81" s="539">
        <v>0</v>
      </c>
      <c r="F81" s="539">
        <v>0</v>
      </c>
      <c r="G81" s="539">
        <v>0</v>
      </c>
      <c r="H81" s="539">
        <v>0</v>
      </c>
      <c r="I81" s="539">
        <v>0</v>
      </c>
      <c r="J81" s="539">
        <v>0</v>
      </c>
      <c r="K81" s="539">
        <v>0</v>
      </c>
      <c r="L81" s="539">
        <v>0</v>
      </c>
      <c r="M81" s="539">
        <v>0</v>
      </c>
      <c r="N81" s="539">
        <v>0</v>
      </c>
      <c r="O81" s="539">
        <v>0</v>
      </c>
      <c r="P81" s="538">
        <v>0</v>
      </c>
      <c r="Q81" s="538">
        <v>0</v>
      </c>
      <c r="R81" s="537">
        <f t="shared" si="21"/>
        <v>0.99999999999999989</v>
      </c>
      <c r="S81" s="537">
        <f t="shared" si="22"/>
        <v>1</v>
      </c>
      <c r="T81" s="537">
        <f t="shared" si="23"/>
        <v>1</v>
      </c>
      <c r="U81" s="537">
        <f t="shared" si="24"/>
        <v>1</v>
      </c>
      <c r="V81" s="537">
        <f t="shared" si="25"/>
        <v>1</v>
      </c>
      <c r="W81" s="537">
        <f t="shared" si="26"/>
        <v>1</v>
      </c>
      <c r="X81" s="537">
        <f t="shared" si="27"/>
        <v>1</v>
      </c>
      <c r="Y81" s="537">
        <f t="shared" si="28"/>
        <v>1</v>
      </c>
      <c r="Z81" s="537">
        <f t="shared" si="29"/>
        <v>1</v>
      </c>
      <c r="AA81" s="537">
        <f t="shared" si="30"/>
        <v>1</v>
      </c>
      <c r="AB81" s="537">
        <f t="shared" si="31"/>
        <v>1</v>
      </c>
      <c r="AC81" s="537">
        <f t="shared" si="32"/>
        <v>1</v>
      </c>
      <c r="AD81" s="537">
        <f t="shared" si="33"/>
        <v>1</v>
      </c>
      <c r="AE81" s="537">
        <f t="shared" si="19"/>
        <v>1</v>
      </c>
      <c r="AF81" s="537">
        <f t="shared" si="20"/>
        <v>1</v>
      </c>
    </row>
    <row r="82" spans="1:32" x14ac:dyDescent="0.25">
      <c r="A82" s="133">
        <v>100</v>
      </c>
      <c r="B82" s="303">
        <v>81</v>
      </c>
      <c r="C82" s="539">
        <v>0</v>
      </c>
      <c r="D82" s="539">
        <v>0</v>
      </c>
      <c r="E82" s="539">
        <v>0</v>
      </c>
      <c r="F82" s="539">
        <v>0</v>
      </c>
      <c r="G82" s="539">
        <v>0</v>
      </c>
      <c r="H82" s="539">
        <v>0</v>
      </c>
      <c r="I82" s="539">
        <v>0</v>
      </c>
      <c r="J82" s="539">
        <v>0</v>
      </c>
      <c r="K82" s="539">
        <v>0</v>
      </c>
      <c r="L82" s="539">
        <v>0</v>
      </c>
      <c r="M82" s="539">
        <v>0</v>
      </c>
      <c r="N82" s="539">
        <v>0</v>
      </c>
      <c r="O82" s="539">
        <v>0</v>
      </c>
      <c r="P82" s="538">
        <v>0</v>
      </c>
      <c r="Q82" s="538">
        <v>0</v>
      </c>
      <c r="R82" s="537">
        <f t="shared" si="21"/>
        <v>0.99999999999999989</v>
      </c>
      <c r="S82" s="537">
        <f t="shared" si="22"/>
        <v>1</v>
      </c>
      <c r="T82" s="537">
        <f t="shared" si="23"/>
        <v>1</v>
      </c>
      <c r="U82" s="537">
        <f t="shared" si="24"/>
        <v>1</v>
      </c>
      <c r="V82" s="537">
        <f t="shared" si="25"/>
        <v>1</v>
      </c>
      <c r="W82" s="537">
        <f t="shared" si="26"/>
        <v>1</v>
      </c>
      <c r="X82" s="537">
        <f t="shared" si="27"/>
        <v>1</v>
      </c>
      <c r="Y82" s="537">
        <f t="shared" si="28"/>
        <v>1</v>
      </c>
      <c r="Z82" s="537">
        <f t="shared" si="29"/>
        <v>1</v>
      </c>
      <c r="AA82" s="537">
        <f t="shared" si="30"/>
        <v>1</v>
      </c>
      <c r="AB82" s="537">
        <f t="shared" si="31"/>
        <v>1</v>
      </c>
      <c r="AC82" s="537">
        <f t="shared" si="32"/>
        <v>1</v>
      </c>
      <c r="AD82" s="537">
        <f t="shared" si="33"/>
        <v>1</v>
      </c>
      <c r="AE82" s="537">
        <f t="shared" si="19"/>
        <v>1</v>
      </c>
      <c r="AF82" s="537">
        <f t="shared" si="20"/>
        <v>1</v>
      </c>
    </row>
    <row r="83" spans="1:32" x14ac:dyDescent="0.25">
      <c r="A83" s="133">
        <v>100</v>
      </c>
      <c r="B83" s="303">
        <v>82</v>
      </c>
      <c r="C83" s="539">
        <v>0</v>
      </c>
      <c r="D83" s="539">
        <v>0</v>
      </c>
      <c r="E83" s="539">
        <v>0</v>
      </c>
      <c r="F83" s="539">
        <v>0</v>
      </c>
      <c r="G83" s="539">
        <v>0</v>
      </c>
      <c r="H83" s="539">
        <v>0</v>
      </c>
      <c r="I83" s="539">
        <v>0</v>
      </c>
      <c r="J83" s="539">
        <v>0</v>
      </c>
      <c r="K83" s="539">
        <v>0</v>
      </c>
      <c r="L83" s="539">
        <v>0</v>
      </c>
      <c r="M83" s="539">
        <v>0</v>
      </c>
      <c r="N83" s="539">
        <v>0</v>
      </c>
      <c r="O83" s="539">
        <v>0</v>
      </c>
      <c r="P83" s="538">
        <v>0</v>
      </c>
      <c r="Q83" s="538">
        <v>0</v>
      </c>
      <c r="R83" s="537">
        <f t="shared" si="21"/>
        <v>0.99999999999999989</v>
      </c>
      <c r="S83" s="537">
        <f t="shared" si="22"/>
        <v>1</v>
      </c>
      <c r="T83" s="537">
        <f t="shared" si="23"/>
        <v>1</v>
      </c>
      <c r="U83" s="537">
        <f t="shared" si="24"/>
        <v>1</v>
      </c>
      <c r="V83" s="537">
        <f t="shared" si="25"/>
        <v>1</v>
      </c>
      <c r="W83" s="537">
        <f t="shared" si="26"/>
        <v>1</v>
      </c>
      <c r="X83" s="537">
        <f t="shared" si="27"/>
        <v>1</v>
      </c>
      <c r="Y83" s="537">
        <f t="shared" si="28"/>
        <v>1</v>
      </c>
      <c r="Z83" s="537">
        <f t="shared" si="29"/>
        <v>1</v>
      </c>
      <c r="AA83" s="537">
        <f t="shared" si="30"/>
        <v>1</v>
      </c>
      <c r="AB83" s="537">
        <f t="shared" si="31"/>
        <v>1</v>
      </c>
      <c r="AC83" s="537">
        <f t="shared" si="32"/>
        <v>1</v>
      </c>
      <c r="AD83" s="537">
        <f t="shared" si="33"/>
        <v>1</v>
      </c>
      <c r="AE83" s="537">
        <f t="shared" ref="AE83:AE101" si="34">P83+AE82</f>
        <v>1</v>
      </c>
      <c r="AF83" s="537">
        <f t="shared" ref="AF83:AF101" si="35">Q83+AF82</f>
        <v>1</v>
      </c>
    </row>
    <row r="84" spans="1:32" x14ac:dyDescent="0.25">
      <c r="A84" s="133">
        <v>100</v>
      </c>
      <c r="B84" s="303">
        <v>83</v>
      </c>
      <c r="C84" s="539">
        <v>0</v>
      </c>
      <c r="D84" s="539">
        <v>0</v>
      </c>
      <c r="E84" s="539">
        <v>0</v>
      </c>
      <c r="F84" s="539">
        <v>0</v>
      </c>
      <c r="G84" s="539">
        <v>0</v>
      </c>
      <c r="H84" s="539">
        <v>0</v>
      </c>
      <c r="I84" s="539">
        <v>0</v>
      </c>
      <c r="J84" s="539">
        <v>0</v>
      </c>
      <c r="K84" s="539">
        <v>0</v>
      </c>
      <c r="L84" s="539">
        <v>0</v>
      </c>
      <c r="M84" s="539">
        <v>0</v>
      </c>
      <c r="N84" s="539">
        <v>0</v>
      </c>
      <c r="O84" s="539">
        <v>0</v>
      </c>
      <c r="P84" s="538">
        <v>0</v>
      </c>
      <c r="Q84" s="538">
        <v>0</v>
      </c>
      <c r="R84" s="537">
        <f t="shared" si="21"/>
        <v>0.99999999999999989</v>
      </c>
      <c r="S84" s="537">
        <f t="shared" si="22"/>
        <v>1</v>
      </c>
      <c r="T84" s="537">
        <f t="shared" si="23"/>
        <v>1</v>
      </c>
      <c r="U84" s="537">
        <f t="shared" si="24"/>
        <v>1</v>
      </c>
      <c r="V84" s="537">
        <f t="shared" si="25"/>
        <v>1</v>
      </c>
      <c r="W84" s="537">
        <f t="shared" si="26"/>
        <v>1</v>
      </c>
      <c r="X84" s="537">
        <f t="shared" si="27"/>
        <v>1</v>
      </c>
      <c r="Y84" s="537">
        <f t="shared" si="28"/>
        <v>1</v>
      </c>
      <c r="Z84" s="537">
        <f t="shared" si="29"/>
        <v>1</v>
      </c>
      <c r="AA84" s="537">
        <f t="shared" si="30"/>
        <v>1</v>
      </c>
      <c r="AB84" s="537">
        <f t="shared" si="31"/>
        <v>1</v>
      </c>
      <c r="AC84" s="537">
        <f t="shared" si="32"/>
        <v>1</v>
      </c>
      <c r="AD84" s="537">
        <f t="shared" si="33"/>
        <v>1</v>
      </c>
      <c r="AE84" s="537">
        <f t="shared" si="34"/>
        <v>1</v>
      </c>
      <c r="AF84" s="537">
        <f t="shared" si="35"/>
        <v>1</v>
      </c>
    </row>
    <row r="85" spans="1:32" x14ac:dyDescent="0.25">
      <c r="A85" s="133">
        <v>100</v>
      </c>
      <c r="B85" s="303">
        <v>84</v>
      </c>
      <c r="C85" s="539">
        <v>0</v>
      </c>
      <c r="D85" s="539">
        <v>0</v>
      </c>
      <c r="E85" s="539">
        <v>0</v>
      </c>
      <c r="F85" s="539">
        <v>0</v>
      </c>
      <c r="G85" s="539">
        <v>0</v>
      </c>
      <c r="H85" s="539">
        <v>0</v>
      </c>
      <c r="I85" s="539">
        <v>0</v>
      </c>
      <c r="J85" s="539">
        <v>0</v>
      </c>
      <c r="K85" s="539">
        <v>0</v>
      </c>
      <c r="L85" s="539">
        <v>0</v>
      </c>
      <c r="M85" s="539">
        <v>0</v>
      </c>
      <c r="N85" s="539">
        <v>0</v>
      </c>
      <c r="O85" s="539">
        <v>0</v>
      </c>
      <c r="P85" s="538">
        <v>0</v>
      </c>
      <c r="Q85" s="538">
        <v>0</v>
      </c>
      <c r="R85" s="537">
        <f t="shared" si="21"/>
        <v>0.99999999999999989</v>
      </c>
      <c r="S85" s="537">
        <f t="shared" si="22"/>
        <v>1</v>
      </c>
      <c r="T85" s="537">
        <f t="shared" si="23"/>
        <v>1</v>
      </c>
      <c r="U85" s="537">
        <f t="shared" si="24"/>
        <v>1</v>
      </c>
      <c r="V85" s="537">
        <f t="shared" si="25"/>
        <v>1</v>
      </c>
      <c r="W85" s="537">
        <f t="shared" si="26"/>
        <v>1</v>
      </c>
      <c r="X85" s="537">
        <f t="shared" si="27"/>
        <v>1</v>
      </c>
      <c r="Y85" s="537">
        <f t="shared" si="28"/>
        <v>1</v>
      </c>
      <c r="Z85" s="537">
        <f t="shared" si="29"/>
        <v>1</v>
      </c>
      <c r="AA85" s="537">
        <f t="shared" si="30"/>
        <v>1</v>
      </c>
      <c r="AB85" s="537">
        <f t="shared" si="31"/>
        <v>1</v>
      </c>
      <c r="AC85" s="537">
        <f t="shared" si="32"/>
        <v>1</v>
      </c>
      <c r="AD85" s="537">
        <f t="shared" si="33"/>
        <v>1</v>
      </c>
      <c r="AE85" s="537">
        <f t="shared" si="34"/>
        <v>1</v>
      </c>
      <c r="AF85" s="537">
        <f t="shared" si="35"/>
        <v>1</v>
      </c>
    </row>
    <row r="86" spans="1:32" x14ac:dyDescent="0.25">
      <c r="A86" s="133">
        <v>100</v>
      </c>
      <c r="B86" s="303">
        <v>85</v>
      </c>
      <c r="C86" s="539">
        <v>0</v>
      </c>
      <c r="D86" s="539">
        <v>0</v>
      </c>
      <c r="E86" s="539">
        <v>0</v>
      </c>
      <c r="F86" s="539">
        <v>0</v>
      </c>
      <c r="G86" s="539">
        <v>0</v>
      </c>
      <c r="H86" s="539">
        <v>0</v>
      </c>
      <c r="I86" s="539">
        <v>0</v>
      </c>
      <c r="J86" s="539">
        <v>0</v>
      </c>
      <c r="K86" s="539">
        <v>0</v>
      </c>
      <c r="L86" s="539">
        <v>0</v>
      </c>
      <c r="M86" s="539">
        <v>0</v>
      </c>
      <c r="N86" s="539">
        <v>0</v>
      </c>
      <c r="O86" s="539">
        <v>0</v>
      </c>
      <c r="P86" s="538">
        <v>0</v>
      </c>
      <c r="Q86" s="538">
        <v>0</v>
      </c>
      <c r="R86" s="537">
        <f t="shared" si="21"/>
        <v>0.99999999999999989</v>
      </c>
      <c r="S86" s="537">
        <f t="shared" si="22"/>
        <v>1</v>
      </c>
      <c r="T86" s="537">
        <f t="shared" si="23"/>
        <v>1</v>
      </c>
      <c r="U86" s="537">
        <f t="shared" si="24"/>
        <v>1</v>
      </c>
      <c r="V86" s="537">
        <f t="shared" si="25"/>
        <v>1</v>
      </c>
      <c r="W86" s="537">
        <f t="shared" si="26"/>
        <v>1</v>
      </c>
      <c r="X86" s="537">
        <f t="shared" si="27"/>
        <v>1</v>
      </c>
      <c r="Y86" s="537">
        <f t="shared" si="28"/>
        <v>1</v>
      </c>
      <c r="Z86" s="537">
        <f t="shared" si="29"/>
        <v>1</v>
      </c>
      <c r="AA86" s="537">
        <f t="shared" si="30"/>
        <v>1</v>
      </c>
      <c r="AB86" s="537">
        <f t="shared" si="31"/>
        <v>1</v>
      </c>
      <c r="AC86" s="537">
        <f t="shared" si="32"/>
        <v>1</v>
      </c>
      <c r="AD86" s="537">
        <f t="shared" si="33"/>
        <v>1</v>
      </c>
      <c r="AE86" s="537">
        <f t="shared" si="34"/>
        <v>1</v>
      </c>
      <c r="AF86" s="537">
        <f t="shared" si="35"/>
        <v>1</v>
      </c>
    </row>
    <row r="87" spans="1:32" x14ac:dyDescent="0.25">
      <c r="A87" s="133">
        <v>100</v>
      </c>
      <c r="B87" s="303">
        <v>86</v>
      </c>
      <c r="C87" s="539">
        <v>0</v>
      </c>
      <c r="D87" s="539">
        <v>0</v>
      </c>
      <c r="E87" s="539">
        <v>0</v>
      </c>
      <c r="F87" s="539">
        <v>0</v>
      </c>
      <c r="G87" s="539">
        <v>0</v>
      </c>
      <c r="H87" s="539">
        <v>0</v>
      </c>
      <c r="I87" s="539">
        <v>0</v>
      </c>
      <c r="J87" s="539">
        <v>0</v>
      </c>
      <c r="K87" s="539">
        <v>0</v>
      </c>
      <c r="L87" s="539">
        <v>0</v>
      </c>
      <c r="M87" s="539">
        <v>0</v>
      </c>
      <c r="N87" s="539">
        <v>0</v>
      </c>
      <c r="O87" s="539">
        <v>0</v>
      </c>
      <c r="P87" s="538">
        <v>0</v>
      </c>
      <c r="Q87" s="538">
        <v>0</v>
      </c>
      <c r="R87" s="537">
        <f t="shared" si="21"/>
        <v>0.99999999999999989</v>
      </c>
      <c r="S87" s="537">
        <f t="shared" si="22"/>
        <v>1</v>
      </c>
      <c r="T87" s="537">
        <f t="shared" si="23"/>
        <v>1</v>
      </c>
      <c r="U87" s="537">
        <f t="shared" si="24"/>
        <v>1</v>
      </c>
      <c r="V87" s="537">
        <f t="shared" si="25"/>
        <v>1</v>
      </c>
      <c r="W87" s="537">
        <f t="shared" si="26"/>
        <v>1</v>
      </c>
      <c r="X87" s="537">
        <f t="shared" si="27"/>
        <v>1</v>
      </c>
      <c r="Y87" s="537">
        <f t="shared" si="28"/>
        <v>1</v>
      </c>
      <c r="Z87" s="537">
        <f t="shared" si="29"/>
        <v>1</v>
      </c>
      <c r="AA87" s="537">
        <f t="shared" si="30"/>
        <v>1</v>
      </c>
      <c r="AB87" s="537">
        <f t="shared" si="31"/>
        <v>1</v>
      </c>
      <c r="AC87" s="537">
        <f t="shared" si="32"/>
        <v>1</v>
      </c>
      <c r="AD87" s="537">
        <f t="shared" si="33"/>
        <v>1</v>
      </c>
      <c r="AE87" s="537">
        <f t="shared" si="34"/>
        <v>1</v>
      </c>
      <c r="AF87" s="537">
        <f t="shared" si="35"/>
        <v>1</v>
      </c>
    </row>
    <row r="88" spans="1:32" x14ac:dyDescent="0.25">
      <c r="A88" s="133">
        <v>100</v>
      </c>
      <c r="B88" s="303">
        <v>87</v>
      </c>
      <c r="C88" s="539">
        <v>0</v>
      </c>
      <c r="D88" s="539">
        <v>0</v>
      </c>
      <c r="E88" s="539">
        <v>0</v>
      </c>
      <c r="F88" s="539">
        <v>0</v>
      </c>
      <c r="G88" s="539">
        <v>0</v>
      </c>
      <c r="H88" s="539">
        <v>0</v>
      </c>
      <c r="I88" s="539">
        <v>0</v>
      </c>
      <c r="J88" s="539">
        <v>0</v>
      </c>
      <c r="K88" s="539">
        <v>0</v>
      </c>
      <c r="L88" s="539">
        <v>0</v>
      </c>
      <c r="M88" s="539">
        <v>0</v>
      </c>
      <c r="N88" s="539">
        <v>0</v>
      </c>
      <c r="O88" s="539">
        <v>0</v>
      </c>
      <c r="P88" s="538">
        <v>0</v>
      </c>
      <c r="Q88" s="538">
        <v>0</v>
      </c>
      <c r="R88" s="537">
        <f t="shared" si="21"/>
        <v>0.99999999999999989</v>
      </c>
      <c r="S88" s="537">
        <f t="shared" si="22"/>
        <v>1</v>
      </c>
      <c r="T88" s="537">
        <f t="shared" si="23"/>
        <v>1</v>
      </c>
      <c r="U88" s="537">
        <f t="shared" si="24"/>
        <v>1</v>
      </c>
      <c r="V88" s="537">
        <f t="shared" si="25"/>
        <v>1</v>
      </c>
      <c r="W88" s="537">
        <f t="shared" si="26"/>
        <v>1</v>
      </c>
      <c r="X88" s="537">
        <f t="shared" si="27"/>
        <v>1</v>
      </c>
      <c r="Y88" s="537">
        <f t="shared" si="28"/>
        <v>1</v>
      </c>
      <c r="Z88" s="537">
        <f t="shared" si="29"/>
        <v>1</v>
      </c>
      <c r="AA88" s="537">
        <f t="shared" si="30"/>
        <v>1</v>
      </c>
      <c r="AB88" s="537">
        <f t="shared" si="31"/>
        <v>1</v>
      </c>
      <c r="AC88" s="537">
        <f t="shared" si="32"/>
        <v>1</v>
      </c>
      <c r="AD88" s="537">
        <f t="shared" si="33"/>
        <v>1</v>
      </c>
      <c r="AE88" s="537">
        <f t="shared" si="34"/>
        <v>1</v>
      </c>
      <c r="AF88" s="537">
        <f t="shared" si="35"/>
        <v>1</v>
      </c>
    </row>
    <row r="89" spans="1:32" x14ac:dyDescent="0.25">
      <c r="A89" s="133">
        <v>100</v>
      </c>
      <c r="B89" s="303">
        <v>88</v>
      </c>
      <c r="C89" s="539">
        <v>0</v>
      </c>
      <c r="D89" s="539">
        <v>0</v>
      </c>
      <c r="E89" s="539">
        <v>0</v>
      </c>
      <c r="F89" s="539">
        <v>0</v>
      </c>
      <c r="G89" s="539">
        <v>0</v>
      </c>
      <c r="H89" s="539">
        <v>0</v>
      </c>
      <c r="I89" s="539">
        <v>0</v>
      </c>
      <c r="J89" s="539">
        <v>0</v>
      </c>
      <c r="K89" s="539">
        <v>0</v>
      </c>
      <c r="L89" s="539">
        <v>0</v>
      </c>
      <c r="M89" s="539">
        <v>0</v>
      </c>
      <c r="N89" s="539">
        <v>0</v>
      </c>
      <c r="O89" s="539">
        <v>0</v>
      </c>
      <c r="P89" s="538">
        <v>0</v>
      </c>
      <c r="Q89" s="538">
        <v>0</v>
      </c>
      <c r="R89" s="537">
        <f t="shared" si="21"/>
        <v>0.99999999999999989</v>
      </c>
      <c r="S89" s="537">
        <f t="shared" si="22"/>
        <v>1</v>
      </c>
      <c r="T89" s="537">
        <f t="shared" si="23"/>
        <v>1</v>
      </c>
      <c r="U89" s="537">
        <f t="shared" si="24"/>
        <v>1</v>
      </c>
      <c r="V89" s="537">
        <f t="shared" si="25"/>
        <v>1</v>
      </c>
      <c r="W89" s="537">
        <f t="shared" si="26"/>
        <v>1</v>
      </c>
      <c r="X89" s="537">
        <f t="shared" si="27"/>
        <v>1</v>
      </c>
      <c r="Y89" s="537">
        <f t="shared" si="28"/>
        <v>1</v>
      </c>
      <c r="Z89" s="537">
        <f t="shared" si="29"/>
        <v>1</v>
      </c>
      <c r="AA89" s="537">
        <f t="shared" si="30"/>
        <v>1</v>
      </c>
      <c r="AB89" s="537">
        <f t="shared" si="31"/>
        <v>1</v>
      </c>
      <c r="AC89" s="537">
        <f t="shared" si="32"/>
        <v>1</v>
      </c>
      <c r="AD89" s="537">
        <f t="shared" si="33"/>
        <v>1</v>
      </c>
      <c r="AE89" s="537">
        <f t="shared" si="34"/>
        <v>1</v>
      </c>
      <c r="AF89" s="537">
        <f t="shared" si="35"/>
        <v>1</v>
      </c>
    </row>
    <row r="90" spans="1:32" x14ac:dyDescent="0.25">
      <c r="A90" s="133">
        <v>100</v>
      </c>
      <c r="B90" s="303">
        <v>89</v>
      </c>
      <c r="C90" s="539">
        <v>0</v>
      </c>
      <c r="D90" s="539">
        <v>0</v>
      </c>
      <c r="E90" s="539">
        <v>0</v>
      </c>
      <c r="F90" s="539">
        <v>0</v>
      </c>
      <c r="G90" s="539">
        <v>0</v>
      </c>
      <c r="H90" s="539">
        <v>0</v>
      </c>
      <c r="I90" s="539">
        <v>0</v>
      </c>
      <c r="J90" s="539">
        <v>0</v>
      </c>
      <c r="K90" s="539">
        <v>0</v>
      </c>
      <c r="L90" s="539">
        <v>0</v>
      </c>
      <c r="M90" s="539">
        <v>0</v>
      </c>
      <c r="N90" s="539">
        <v>0</v>
      </c>
      <c r="O90" s="539">
        <v>0</v>
      </c>
      <c r="P90" s="538">
        <v>0</v>
      </c>
      <c r="Q90" s="538">
        <v>0</v>
      </c>
      <c r="R90" s="537">
        <f t="shared" si="21"/>
        <v>0.99999999999999989</v>
      </c>
      <c r="S90" s="537">
        <f t="shared" si="22"/>
        <v>1</v>
      </c>
      <c r="T90" s="537">
        <f t="shared" si="23"/>
        <v>1</v>
      </c>
      <c r="U90" s="537">
        <f t="shared" si="24"/>
        <v>1</v>
      </c>
      <c r="V90" s="537">
        <f t="shared" si="25"/>
        <v>1</v>
      </c>
      <c r="W90" s="537">
        <f t="shared" si="26"/>
        <v>1</v>
      </c>
      <c r="X90" s="537">
        <f t="shared" si="27"/>
        <v>1</v>
      </c>
      <c r="Y90" s="537">
        <f t="shared" si="28"/>
        <v>1</v>
      </c>
      <c r="Z90" s="537">
        <f t="shared" si="29"/>
        <v>1</v>
      </c>
      <c r="AA90" s="537">
        <f t="shared" si="30"/>
        <v>1</v>
      </c>
      <c r="AB90" s="537">
        <f t="shared" si="31"/>
        <v>1</v>
      </c>
      <c r="AC90" s="537">
        <f t="shared" si="32"/>
        <v>1</v>
      </c>
      <c r="AD90" s="537">
        <f t="shared" si="33"/>
        <v>1</v>
      </c>
      <c r="AE90" s="537">
        <f t="shared" si="34"/>
        <v>1</v>
      </c>
      <c r="AF90" s="537">
        <f t="shared" si="35"/>
        <v>1</v>
      </c>
    </row>
    <row r="91" spans="1:32" x14ac:dyDescent="0.25">
      <c r="A91" s="133">
        <v>100</v>
      </c>
      <c r="B91" s="303">
        <v>90</v>
      </c>
      <c r="C91" s="539">
        <v>0</v>
      </c>
      <c r="D91" s="539">
        <v>0</v>
      </c>
      <c r="E91" s="539">
        <v>0</v>
      </c>
      <c r="F91" s="539">
        <v>0</v>
      </c>
      <c r="G91" s="539">
        <v>0</v>
      </c>
      <c r="H91" s="539">
        <v>0</v>
      </c>
      <c r="I91" s="539">
        <v>0</v>
      </c>
      <c r="J91" s="539">
        <v>0</v>
      </c>
      <c r="K91" s="539">
        <v>0</v>
      </c>
      <c r="L91" s="539">
        <v>0</v>
      </c>
      <c r="M91" s="539">
        <v>0</v>
      </c>
      <c r="N91" s="539">
        <v>0</v>
      </c>
      <c r="O91" s="539">
        <v>0</v>
      </c>
      <c r="P91" s="538">
        <v>0</v>
      </c>
      <c r="Q91" s="538">
        <v>0</v>
      </c>
      <c r="R91" s="537">
        <f t="shared" si="21"/>
        <v>0.99999999999999989</v>
      </c>
      <c r="S91" s="537">
        <f t="shared" si="22"/>
        <v>1</v>
      </c>
      <c r="T91" s="537">
        <f t="shared" si="23"/>
        <v>1</v>
      </c>
      <c r="U91" s="537">
        <f t="shared" si="24"/>
        <v>1</v>
      </c>
      <c r="V91" s="537">
        <f t="shared" si="25"/>
        <v>1</v>
      </c>
      <c r="W91" s="537">
        <f t="shared" si="26"/>
        <v>1</v>
      </c>
      <c r="X91" s="537">
        <f t="shared" si="27"/>
        <v>1</v>
      </c>
      <c r="Y91" s="537">
        <f t="shared" si="28"/>
        <v>1</v>
      </c>
      <c r="Z91" s="537">
        <f t="shared" si="29"/>
        <v>1</v>
      </c>
      <c r="AA91" s="537">
        <f t="shared" si="30"/>
        <v>1</v>
      </c>
      <c r="AB91" s="537">
        <f t="shared" si="31"/>
        <v>1</v>
      </c>
      <c r="AC91" s="537">
        <f t="shared" si="32"/>
        <v>1</v>
      </c>
      <c r="AD91" s="537">
        <f t="shared" si="33"/>
        <v>1</v>
      </c>
      <c r="AE91" s="537">
        <f t="shared" si="34"/>
        <v>1</v>
      </c>
      <c r="AF91" s="537">
        <f t="shared" si="35"/>
        <v>1</v>
      </c>
    </row>
    <row r="92" spans="1:32" x14ac:dyDescent="0.25">
      <c r="A92" s="133">
        <v>100</v>
      </c>
      <c r="B92" s="303">
        <v>91</v>
      </c>
      <c r="C92" s="539">
        <v>0</v>
      </c>
      <c r="D92" s="539">
        <v>0</v>
      </c>
      <c r="E92" s="539">
        <v>0</v>
      </c>
      <c r="F92" s="539">
        <v>0</v>
      </c>
      <c r="G92" s="539">
        <v>0</v>
      </c>
      <c r="H92" s="539">
        <v>0</v>
      </c>
      <c r="I92" s="539">
        <v>0</v>
      </c>
      <c r="J92" s="539">
        <v>0</v>
      </c>
      <c r="K92" s="539">
        <v>0</v>
      </c>
      <c r="L92" s="539">
        <v>0</v>
      </c>
      <c r="M92" s="539">
        <v>0</v>
      </c>
      <c r="N92" s="539">
        <v>0</v>
      </c>
      <c r="O92" s="539">
        <v>0</v>
      </c>
      <c r="P92" s="538">
        <v>0</v>
      </c>
      <c r="Q92" s="538">
        <v>0</v>
      </c>
      <c r="R92" s="537">
        <f t="shared" si="21"/>
        <v>0.99999999999999989</v>
      </c>
      <c r="S92" s="537">
        <f t="shared" si="22"/>
        <v>1</v>
      </c>
      <c r="T92" s="537">
        <f t="shared" si="23"/>
        <v>1</v>
      </c>
      <c r="U92" s="537">
        <f t="shared" si="24"/>
        <v>1</v>
      </c>
      <c r="V92" s="537">
        <f t="shared" si="25"/>
        <v>1</v>
      </c>
      <c r="W92" s="537">
        <f t="shared" si="26"/>
        <v>1</v>
      </c>
      <c r="X92" s="537">
        <f t="shared" si="27"/>
        <v>1</v>
      </c>
      <c r="Y92" s="537">
        <f t="shared" si="28"/>
        <v>1</v>
      </c>
      <c r="Z92" s="537">
        <f t="shared" si="29"/>
        <v>1</v>
      </c>
      <c r="AA92" s="537">
        <f t="shared" si="30"/>
        <v>1</v>
      </c>
      <c r="AB92" s="537">
        <f t="shared" si="31"/>
        <v>1</v>
      </c>
      <c r="AC92" s="537">
        <f t="shared" si="32"/>
        <v>1</v>
      </c>
      <c r="AD92" s="537">
        <f t="shared" si="33"/>
        <v>1</v>
      </c>
      <c r="AE92" s="537">
        <f t="shared" si="34"/>
        <v>1</v>
      </c>
      <c r="AF92" s="537">
        <f t="shared" si="35"/>
        <v>1</v>
      </c>
    </row>
    <row r="93" spans="1:32" x14ac:dyDescent="0.25">
      <c r="A93" s="133">
        <v>100</v>
      </c>
      <c r="B93" s="303">
        <v>92</v>
      </c>
      <c r="C93" s="539">
        <v>0</v>
      </c>
      <c r="D93" s="539">
        <v>0</v>
      </c>
      <c r="E93" s="539">
        <v>0</v>
      </c>
      <c r="F93" s="539">
        <v>0</v>
      </c>
      <c r="G93" s="539">
        <v>0</v>
      </c>
      <c r="H93" s="539">
        <v>0</v>
      </c>
      <c r="I93" s="539">
        <v>0</v>
      </c>
      <c r="J93" s="539">
        <v>0</v>
      </c>
      <c r="K93" s="539">
        <v>0</v>
      </c>
      <c r="L93" s="539">
        <v>0</v>
      </c>
      <c r="M93" s="539">
        <v>0</v>
      </c>
      <c r="N93" s="539">
        <v>0</v>
      </c>
      <c r="O93" s="539">
        <v>0</v>
      </c>
      <c r="P93" s="538">
        <v>0</v>
      </c>
      <c r="Q93" s="538">
        <v>0</v>
      </c>
      <c r="R93" s="537">
        <f t="shared" si="21"/>
        <v>0.99999999999999989</v>
      </c>
      <c r="S93" s="537">
        <f t="shared" si="22"/>
        <v>1</v>
      </c>
      <c r="T93" s="537">
        <f t="shared" si="23"/>
        <v>1</v>
      </c>
      <c r="U93" s="537">
        <f t="shared" si="24"/>
        <v>1</v>
      </c>
      <c r="V93" s="537">
        <f t="shared" si="25"/>
        <v>1</v>
      </c>
      <c r="W93" s="537">
        <f t="shared" si="26"/>
        <v>1</v>
      </c>
      <c r="X93" s="537">
        <f t="shared" si="27"/>
        <v>1</v>
      </c>
      <c r="Y93" s="537">
        <f t="shared" si="28"/>
        <v>1</v>
      </c>
      <c r="Z93" s="537">
        <f t="shared" si="29"/>
        <v>1</v>
      </c>
      <c r="AA93" s="537">
        <f t="shared" si="30"/>
        <v>1</v>
      </c>
      <c r="AB93" s="537">
        <f t="shared" si="31"/>
        <v>1</v>
      </c>
      <c r="AC93" s="537">
        <f t="shared" si="32"/>
        <v>1</v>
      </c>
      <c r="AD93" s="537">
        <f t="shared" si="33"/>
        <v>1</v>
      </c>
      <c r="AE93" s="537">
        <f t="shared" si="34"/>
        <v>1</v>
      </c>
      <c r="AF93" s="537">
        <f t="shared" si="35"/>
        <v>1</v>
      </c>
    </row>
    <row r="94" spans="1:32" x14ac:dyDescent="0.25">
      <c r="A94" s="133">
        <v>100</v>
      </c>
      <c r="B94" s="303">
        <v>93</v>
      </c>
      <c r="C94" s="539">
        <v>0</v>
      </c>
      <c r="D94" s="539">
        <v>0</v>
      </c>
      <c r="E94" s="539">
        <v>0</v>
      </c>
      <c r="F94" s="539">
        <v>0</v>
      </c>
      <c r="G94" s="539">
        <v>0</v>
      </c>
      <c r="H94" s="539">
        <v>0</v>
      </c>
      <c r="I94" s="539">
        <v>0</v>
      </c>
      <c r="J94" s="539">
        <v>0</v>
      </c>
      <c r="K94" s="539">
        <v>0</v>
      </c>
      <c r="L94" s="539">
        <v>0</v>
      </c>
      <c r="M94" s="539">
        <v>0</v>
      </c>
      <c r="N94" s="539">
        <v>0</v>
      </c>
      <c r="O94" s="539">
        <v>0</v>
      </c>
      <c r="P94" s="538">
        <v>0</v>
      </c>
      <c r="Q94" s="538">
        <v>0</v>
      </c>
      <c r="R94" s="537">
        <f t="shared" si="21"/>
        <v>0.99999999999999989</v>
      </c>
      <c r="S94" s="537">
        <f t="shared" si="22"/>
        <v>1</v>
      </c>
      <c r="T94" s="537">
        <f t="shared" si="23"/>
        <v>1</v>
      </c>
      <c r="U94" s="537">
        <f t="shared" si="24"/>
        <v>1</v>
      </c>
      <c r="V94" s="537">
        <f t="shared" si="25"/>
        <v>1</v>
      </c>
      <c r="W94" s="537">
        <f t="shared" si="26"/>
        <v>1</v>
      </c>
      <c r="X94" s="537">
        <f t="shared" si="27"/>
        <v>1</v>
      </c>
      <c r="Y94" s="537">
        <f t="shared" si="28"/>
        <v>1</v>
      </c>
      <c r="Z94" s="537">
        <f t="shared" si="29"/>
        <v>1</v>
      </c>
      <c r="AA94" s="537">
        <f t="shared" si="30"/>
        <v>1</v>
      </c>
      <c r="AB94" s="537">
        <f t="shared" si="31"/>
        <v>1</v>
      </c>
      <c r="AC94" s="537">
        <f t="shared" si="32"/>
        <v>1</v>
      </c>
      <c r="AD94" s="537">
        <f t="shared" si="33"/>
        <v>1</v>
      </c>
      <c r="AE94" s="537">
        <f t="shared" si="34"/>
        <v>1</v>
      </c>
      <c r="AF94" s="537">
        <f t="shared" si="35"/>
        <v>1</v>
      </c>
    </row>
    <row r="95" spans="1:32" x14ac:dyDescent="0.25">
      <c r="A95" s="133">
        <v>100</v>
      </c>
      <c r="B95" s="303">
        <v>94</v>
      </c>
      <c r="C95" s="539">
        <v>0</v>
      </c>
      <c r="D95" s="539">
        <v>0</v>
      </c>
      <c r="E95" s="539">
        <v>0</v>
      </c>
      <c r="F95" s="539">
        <v>0</v>
      </c>
      <c r="G95" s="539">
        <v>0</v>
      </c>
      <c r="H95" s="539">
        <v>0</v>
      </c>
      <c r="I95" s="539">
        <v>0</v>
      </c>
      <c r="J95" s="539">
        <v>0</v>
      </c>
      <c r="K95" s="539">
        <v>0</v>
      </c>
      <c r="L95" s="539">
        <v>0</v>
      </c>
      <c r="M95" s="539">
        <v>0</v>
      </c>
      <c r="N95" s="539">
        <v>0</v>
      </c>
      <c r="O95" s="539">
        <v>0</v>
      </c>
      <c r="P95" s="538">
        <v>0</v>
      </c>
      <c r="Q95" s="538">
        <v>0</v>
      </c>
      <c r="R95" s="537">
        <f t="shared" si="21"/>
        <v>0.99999999999999989</v>
      </c>
      <c r="S95" s="537">
        <f t="shared" si="22"/>
        <v>1</v>
      </c>
      <c r="T95" s="537">
        <f t="shared" si="23"/>
        <v>1</v>
      </c>
      <c r="U95" s="537">
        <f t="shared" si="24"/>
        <v>1</v>
      </c>
      <c r="V95" s="537">
        <f t="shared" si="25"/>
        <v>1</v>
      </c>
      <c r="W95" s="537">
        <f t="shared" si="26"/>
        <v>1</v>
      </c>
      <c r="X95" s="537">
        <f t="shared" si="27"/>
        <v>1</v>
      </c>
      <c r="Y95" s="537">
        <f t="shared" si="28"/>
        <v>1</v>
      </c>
      <c r="Z95" s="537">
        <f t="shared" si="29"/>
        <v>1</v>
      </c>
      <c r="AA95" s="537">
        <f t="shared" si="30"/>
        <v>1</v>
      </c>
      <c r="AB95" s="537">
        <f t="shared" si="31"/>
        <v>1</v>
      </c>
      <c r="AC95" s="537">
        <f t="shared" si="32"/>
        <v>1</v>
      </c>
      <c r="AD95" s="537">
        <f t="shared" si="33"/>
        <v>1</v>
      </c>
      <c r="AE95" s="537">
        <f t="shared" si="34"/>
        <v>1</v>
      </c>
      <c r="AF95" s="537">
        <f t="shared" si="35"/>
        <v>1</v>
      </c>
    </row>
    <row r="96" spans="1:32" x14ac:dyDescent="0.25">
      <c r="A96" s="133">
        <v>100</v>
      </c>
      <c r="B96" s="303">
        <v>95</v>
      </c>
      <c r="C96" s="539">
        <v>0</v>
      </c>
      <c r="D96" s="539">
        <v>0</v>
      </c>
      <c r="E96" s="539">
        <v>0</v>
      </c>
      <c r="F96" s="539">
        <v>0</v>
      </c>
      <c r="G96" s="539">
        <v>0</v>
      </c>
      <c r="H96" s="539">
        <v>0</v>
      </c>
      <c r="I96" s="539">
        <v>0</v>
      </c>
      <c r="J96" s="539">
        <v>0</v>
      </c>
      <c r="K96" s="539">
        <v>0</v>
      </c>
      <c r="L96" s="539">
        <v>0</v>
      </c>
      <c r="M96" s="539">
        <v>0</v>
      </c>
      <c r="N96" s="539">
        <v>0</v>
      </c>
      <c r="O96" s="539">
        <v>0</v>
      </c>
      <c r="P96" s="538">
        <v>0</v>
      </c>
      <c r="Q96" s="538">
        <v>0</v>
      </c>
      <c r="R96" s="537">
        <f t="shared" si="21"/>
        <v>0.99999999999999989</v>
      </c>
      <c r="S96" s="537">
        <f t="shared" si="22"/>
        <v>1</v>
      </c>
      <c r="T96" s="537">
        <f t="shared" si="23"/>
        <v>1</v>
      </c>
      <c r="U96" s="537">
        <f t="shared" si="24"/>
        <v>1</v>
      </c>
      <c r="V96" s="537">
        <f t="shared" si="25"/>
        <v>1</v>
      </c>
      <c r="W96" s="537">
        <f t="shared" si="26"/>
        <v>1</v>
      </c>
      <c r="X96" s="537">
        <f t="shared" si="27"/>
        <v>1</v>
      </c>
      <c r="Y96" s="537">
        <f t="shared" si="28"/>
        <v>1</v>
      </c>
      <c r="Z96" s="537">
        <f t="shared" si="29"/>
        <v>1</v>
      </c>
      <c r="AA96" s="537">
        <f t="shared" si="30"/>
        <v>1</v>
      </c>
      <c r="AB96" s="537">
        <f t="shared" si="31"/>
        <v>1</v>
      </c>
      <c r="AC96" s="537">
        <f t="shared" si="32"/>
        <v>1</v>
      </c>
      <c r="AD96" s="537">
        <f t="shared" si="33"/>
        <v>1</v>
      </c>
      <c r="AE96" s="537">
        <f t="shared" si="34"/>
        <v>1</v>
      </c>
      <c r="AF96" s="537">
        <f t="shared" si="35"/>
        <v>1</v>
      </c>
    </row>
    <row r="97" spans="1:32" x14ac:dyDescent="0.25">
      <c r="A97" s="133">
        <v>100</v>
      </c>
      <c r="B97" s="303">
        <v>96</v>
      </c>
      <c r="C97" s="539">
        <v>0</v>
      </c>
      <c r="D97" s="539">
        <v>0</v>
      </c>
      <c r="E97" s="539">
        <v>0</v>
      </c>
      <c r="F97" s="539">
        <v>0</v>
      </c>
      <c r="G97" s="539">
        <v>0</v>
      </c>
      <c r="H97" s="539">
        <v>0</v>
      </c>
      <c r="I97" s="539">
        <v>0</v>
      </c>
      <c r="J97" s="539">
        <v>0</v>
      </c>
      <c r="K97" s="539">
        <v>0</v>
      </c>
      <c r="L97" s="539">
        <v>0</v>
      </c>
      <c r="M97" s="539">
        <v>0</v>
      </c>
      <c r="N97" s="539">
        <v>0</v>
      </c>
      <c r="O97" s="539">
        <v>0</v>
      </c>
      <c r="P97" s="538">
        <v>0</v>
      </c>
      <c r="Q97" s="538">
        <v>0</v>
      </c>
      <c r="R97" s="537">
        <f t="shared" si="21"/>
        <v>0.99999999999999989</v>
      </c>
      <c r="S97" s="537">
        <f t="shared" si="22"/>
        <v>1</v>
      </c>
      <c r="T97" s="537">
        <f t="shared" si="23"/>
        <v>1</v>
      </c>
      <c r="U97" s="537">
        <f t="shared" si="24"/>
        <v>1</v>
      </c>
      <c r="V97" s="537">
        <f t="shared" si="25"/>
        <v>1</v>
      </c>
      <c r="W97" s="537">
        <f t="shared" si="26"/>
        <v>1</v>
      </c>
      <c r="X97" s="537">
        <f t="shared" si="27"/>
        <v>1</v>
      </c>
      <c r="Y97" s="537">
        <f t="shared" si="28"/>
        <v>1</v>
      </c>
      <c r="Z97" s="537">
        <f t="shared" si="29"/>
        <v>1</v>
      </c>
      <c r="AA97" s="537">
        <f t="shared" si="30"/>
        <v>1</v>
      </c>
      <c r="AB97" s="537">
        <f t="shared" si="31"/>
        <v>1</v>
      </c>
      <c r="AC97" s="537">
        <f t="shared" si="32"/>
        <v>1</v>
      </c>
      <c r="AD97" s="537">
        <f t="shared" si="33"/>
        <v>1</v>
      </c>
      <c r="AE97" s="537">
        <f t="shared" si="34"/>
        <v>1</v>
      </c>
      <c r="AF97" s="537">
        <f t="shared" si="35"/>
        <v>1</v>
      </c>
    </row>
    <row r="98" spans="1:32" x14ac:dyDescent="0.25">
      <c r="A98" s="133">
        <v>100</v>
      </c>
      <c r="B98" s="303">
        <v>97</v>
      </c>
      <c r="C98" s="539">
        <v>0</v>
      </c>
      <c r="D98" s="539">
        <v>0</v>
      </c>
      <c r="E98" s="539">
        <v>0</v>
      </c>
      <c r="F98" s="539">
        <v>0</v>
      </c>
      <c r="G98" s="539">
        <v>0</v>
      </c>
      <c r="H98" s="539">
        <v>0</v>
      </c>
      <c r="I98" s="539">
        <v>0</v>
      </c>
      <c r="J98" s="539">
        <v>0</v>
      </c>
      <c r="K98" s="539">
        <v>0</v>
      </c>
      <c r="L98" s="539">
        <v>0</v>
      </c>
      <c r="M98" s="539">
        <v>0</v>
      </c>
      <c r="N98" s="539">
        <v>0</v>
      </c>
      <c r="O98" s="539">
        <v>0</v>
      </c>
      <c r="P98" s="538">
        <v>0</v>
      </c>
      <c r="Q98" s="538">
        <v>0</v>
      </c>
      <c r="R98" s="537">
        <f t="shared" si="21"/>
        <v>0.99999999999999989</v>
      </c>
      <c r="S98" s="537">
        <f t="shared" si="22"/>
        <v>1</v>
      </c>
      <c r="T98" s="537">
        <f t="shared" si="23"/>
        <v>1</v>
      </c>
      <c r="U98" s="537">
        <f t="shared" si="24"/>
        <v>1</v>
      </c>
      <c r="V98" s="537">
        <f t="shared" si="25"/>
        <v>1</v>
      </c>
      <c r="W98" s="537">
        <f t="shared" si="26"/>
        <v>1</v>
      </c>
      <c r="X98" s="537">
        <f t="shared" si="27"/>
        <v>1</v>
      </c>
      <c r="Y98" s="537">
        <f t="shared" si="28"/>
        <v>1</v>
      </c>
      <c r="Z98" s="537">
        <f t="shared" si="29"/>
        <v>1</v>
      </c>
      <c r="AA98" s="537">
        <f t="shared" si="30"/>
        <v>1</v>
      </c>
      <c r="AB98" s="537">
        <f t="shared" si="31"/>
        <v>1</v>
      </c>
      <c r="AC98" s="537">
        <f t="shared" si="32"/>
        <v>1</v>
      </c>
      <c r="AD98" s="537">
        <f t="shared" si="33"/>
        <v>1</v>
      </c>
      <c r="AE98" s="537">
        <f t="shared" si="34"/>
        <v>1</v>
      </c>
      <c r="AF98" s="537">
        <f t="shared" si="35"/>
        <v>1</v>
      </c>
    </row>
    <row r="99" spans="1:32" x14ac:dyDescent="0.25">
      <c r="A99" s="133">
        <v>100</v>
      </c>
      <c r="B99" s="303">
        <v>98</v>
      </c>
      <c r="C99" s="539">
        <v>0</v>
      </c>
      <c r="D99" s="539">
        <v>0</v>
      </c>
      <c r="E99" s="539">
        <v>0</v>
      </c>
      <c r="F99" s="539">
        <v>0</v>
      </c>
      <c r="G99" s="539">
        <v>0</v>
      </c>
      <c r="H99" s="539">
        <v>0</v>
      </c>
      <c r="I99" s="539">
        <v>0</v>
      </c>
      <c r="J99" s="539">
        <v>0</v>
      </c>
      <c r="K99" s="539">
        <v>0</v>
      </c>
      <c r="L99" s="539">
        <v>0</v>
      </c>
      <c r="M99" s="539">
        <v>0</v>
      </c>
      <c r="N99" s="539">
        <v>0</v>
      </c>
      <c r="O99" s="539">
        <v>0</v>
      </c>
      <c r="P99" s="538">
        <v>0</v>
      </c>
      <c r="Q99" s="538">
        <v>0</v>
      </c>
      <c r="R99" s="537">
        <f t="shared" si="21"/>
        <v>0.99999999999999989</v>
      </c>
      <c r="S99" s="537">
        <f t="shared" si="22"/>
        <v>1</v>
      </c>
      <c r="T99" s="537">
        <f t="shared" si="23"/>
        <v>1</v>
      </c>
      <c r="U99" s="537">
        <f t="shared" si="24"/>
        <v>1</v>
      </c>
      <c r="V99" s="537">
        <f t="shared" si="25"/>
        <v>1</v>
      </c>
      <c r="W99" s="537">
        <f t="shared" si="26"/>
        <v>1</v>
      </c>
      <c r="X99" s="537">
        <f t="shared" si="27"/>
        <v>1</v>
      </c>
      <c r="Y99" s="537">
        <f t="shared" si="28"/>
        <v>1</v>
      </c>
      <c r="Z99" s="537">
        <f t="shared" si="29"/>
        <v>1</v>
      </c>
      <c r="AA99" s="537">
        <f t="shared" si="30"/>
        <v>1</v>
      </c>
      <c r="AB99" s="537">
        <f t="shared" si="31"/>
        <v>1</v>
      </c>
      <c r="AC99" s="537">
        <f t="shared" si="32"/>
        <v>1</v>
      </c>
      <c r="AD99" s="537">
        <f t="shared" si="33"/>
        <v>1</v>
      </c>
      <c r="AE99" s="537">
        <f t="shared" si="34"/>
        <v>1</v>
      </c>
      <c r="AF99" s="537">
        <f t="shared" si="35"/>
        <v>1</v>
      </c>
    </row>
    <row r="100" spans="1:32" x14ac:dyDescent="0.25">
      <c r="A100" s="133">
        <v>100</v>
      </c>
      <c r="B100" s="303">
        <v>99</v>
      </c>
      <c r="C100" s="539">
        <v>0</v>
      </c>
      <c r="D100" s="539">
        <v>0</v>
      </c>
      <c r="E100" s="539">
        <v>0</v>
      </c>
      <c r="F100" s="539">
        <v>0</v>
      </c>
      <c r="G100" s="539">
        <v>0</v>
      </c>
      <c r="H100" s="539">
        <v>0</v>
      </c>
      <c r="I100" s="539">
        <v>0</v>
      </c>
      <c r="J100" s="539">
        <v>0</v>
      </c>
      <c r="K100" s="539">
        <v>0</v>
      </c>
      <c r="L100" s="539">
        <v>0</v>
      </c>
      <c r="M100" s="539">
        <v>0</v>
      </c>
      <c r="N100" s="539">
        <v>0</v>
      </c>
      <c r="O100" s="539">
        <v>0</v>
      </c>
      <c r="P100" s="538">
        <v>0</v>
      </c>
      <c r="Q100" s="538">
        <v>0</v>
      </c>
      <c r="R100" s="537">
        <f t="shared" si="21"/>
        <v>0.99999999999999989</v>
      </c>
      <c r="S100" s="537">
        <f t="shared" si="22"/>
        <v>1</v>
      </c>
      <c r="T100" s="537">
        <f t="shared" si="23"/>
        <v>1</v>
      </c>
      <c r="U100" s="537">
        <f t="shared" si="24"/>
        <v>1</v>
      </c>
      <c r="V100" s="537">
        <f t="shared" si="25"/>
        <v>1</v>
      </c>
      <c r="W100" s="537">
        <f t="shared" si="26"/>
        <v>1</v>
      </c>
      <c r="X100" s="537">
        <f t="shared" si="27"/>
        <v>1</v>
      </c>
      <c r="Y100" s="537">
        <f t="shared" si="28"/>
        <v>1</v>
      </c>
      <c r="Z100" s="537">
        <f t="shared" si="29"/>
        <v>1</v>
      </c>
      <c r="AA100" s="537">
        <f t="shared" si="30"/>
        <v>1</v>
      </c>
      <c r="AB100" s="537">
        <f t="shared" si="31"/>
        <v>1</v>
      </c>
      <c r="AC100" s="537">
        <f t="shared" si="32"/>
        <v>1</v>
      </c>
      <c r="AD100" s="537">
        <f t="shared" si="33"/>
        <v>1</v>
      </c>
      <c r="AE100" s="537">
        <f t="shared" si="34"/>
        <v>1</v>
      </c>
      <c r="AF100" s="537">
        <f t="shared" si="35"/>
        <v>1</v>
      </c>
    </row>
    <row r="101" spans="1:32" x14ac:dyDescent="0.25">
      <c r="A101" s="133">
        <v>100</v>
      </c>
      <c r="B101" s="303">
        <v>100</v>
      </c>
      <c r="C101" s="539">
        <v>0</v>
      </c>
      <c r="D101" s="539">
        <v>0</v>
      </c>
      <c r="E101" s="539">
        <v>0</v>
      </c>
      <c r="F101" s="539">
        <v>0</v>
      </c>
      <c r="G101" s="539">
        <v>0</v>
      </c>
      <c r="H101" s="539">
        <v>0</v>
      </c>
      <c r="I101" s="539">
        <v>0</v>
      </c>
      <c r="J101" s="539">
        <v>0</v>
      </c>
      <c r="K101" s="539">
        <v>0</v>
      </c>
      <c r="L101" s="539">
        <v>0</v>
      </c>
      <c r="M101" s="539">
        <v>0</v>
      </c>
      <c r="N101" s="539">
        <v>0</v>
      </c>
      <c r="O101" s="539">
        <v>0</v>
      </c>
      <c r="P101" s="538">
        <v>0</v>
      </c>
      <c r="Q101" s="538">
        <v>0</v>
      </c>
      <c r="R101" s="537">
        <f t="shared" si="21"/>
        <v>0.99999999999999989</v>
      </c>
      <c r="S101" s="537">
        <f t="shared" si="22"/>
        <v>1</v>
      </c>
      <c r="T101" s="537">
        <f t="shared" si="23"/>
        <v>1</v>
      </c>
      <c r="U101" s="537">
        <f t="shared" si="24"/>
        <v>1</v>
      </c>
      <c r="V101" s="537">
        <f t="shared" si="25"/>
        <v>1</v>
      </c>
      <c r="W101" s="537">
        <f t="shared" si="26"/>
        <v>1</v>
      </c>
      <c r="X101" s="537">
        <f t="shared" si="27"/>
        <v>1</v>
      </c>
      <c r="Y101" s="537">
        <f t="shared" si="28"/>
        <v>1</v>
      </c>
      <c r="Z101" s="537">
        <f t="shared" si="29"/>
        <v>1</v>
      </c>
      <c r="AA101" s="537">
        <f t="shared" si="30"/>
        <v>1</v>
      </c>
      <c r="AB101" s="537">
        <f t="shared" si="31"/>
        <v>1</v>
      </c>
      <c r="AC101" s="537">
        <f t="shared" si="32"/>
        <v>1</v>
      </c>
      <c r="AD101" s="537">
        <f t="shared" si="33"/>
        <v>1</v>
      </c>
      <c r="AE101" s="537">
        <f t="shared" si="34"/>
        <v>1</v>
      </c>
      <c r="AF101" s="537">
        <f t="shared" si="35"/>
        <v>1</v>
      </c>
    </row>
    <row r="102" spans="1:32" x14ac:dyDescent="0.25">
      <c r="A102" s="133"/>
      <c r="B102" s="303"/>
    </row>
    <row r="103" spans="1:32" x14ac:dyDescent="0.25">
      <c r="A103" s="133"/>
      <c r="B103" s="303"/>
    </row>
    <row r="104" spans="1:32" x14ac:dyDescent="0.25">
      <c r="A104" s="133"/>
      <c r="B104" s="303"/>
    </row>
    <row r="105" spans="1:32" x14ac:dyDescent="0.25">
      <c r="A105" s="133"/>
      <c r="B105" s="303"/>
    </row>
    <row r="106" spans="1:32" x14ac:dyDescent="0.25">
      <c r="A106" s="133"/>
      <c r="B106" s="303"/>
    </row>
    <row r="107" spans="1:32" x14ac:dyDescent="0.25">
      <c r="A107" s="133"/>
      <c r="B107" s="303"/>
    </row>
    <row r="108" spans="1:32" x14ac:dyDescent="0.25">
      <c r="A108" s="133"/>
      <c r="B108" s="303"/>
    </row>
    <row r="109" spans="1:32" x14ac:dyDescent="0.25">
      <c r="A109" s="133"/>
      <c r="B109" s="303"/>
    </row>
    <row r="110" spans="1:32" x14ac:dyDescent="0.25">
      <c r="A110" s="133"/>
      <c r="B110" s="303"/>
    </row>
    <row r="111" spans="1:32" x14ac:dyDescent="0.25">
      <c r="A111" s="133"/>
      <c r="B111" s="303"/>
    </row>
    <row r="112" spans="1:32" x14ac:dyDescent="0.25">
      <c r="A112" s="133"/>
      <c r="B112" s="303"/>
    </row>
    <row r="113" spans="1:2" x14ac:dyDescent="0.25">
      <c r="A113" s="133"/>
      <c r="B113" s="303"/>
    </row>
    <row r="114" spans="1:2" x14ac:dyDescent="0.25">
      <c r="A114" s="133"/>
      <c r="B114" s="303"/>
    </row>
    <row r="115" spans="1:2" x14ac:dyDescent="0.25">
      <c r="A115" s="133"/>
      <c r="B115" s="303"/>
    </row>
    <row r="116" spans="1:2" x14ac:dyDescent="0.25">
      <c r="A116" s="133"/>
      <c r="B116" s="303"/>
    </row>
    <row r="117" spans="1:2" x14ac:dyDescent="0.25">
      <c r="A117" s="133"/>
      <c r="B117" s="303"/>
    </row>
    <row r="118" spans="1:2" x14ac:dyDescent="0.25">
      <c r="A118" s="133"/>
      <c r="B118" s="303"/>
    </row>
    <row r="119" spans="1:2" x14ac:dyDescent="0.25">
      <c r="A119" s="133"/>
      <c r="B119" s="303"/>
    </row>
    <row r="120" spans="1:2" x14ac:dyDescent="0.25">
      <c r="A120" s="133"/>
      <c r="B120" s="303"/>
    </row>
    <row r="121" spans="1:2" x14ac:dyDescent="0.25">
      <c r="A121" s="133"/>
      <c r="B121" s="303"/>
    </row>
    <row r="122" spans="1:2" x14ac:dyDescent="0.25">
      <c r="A122" s="133"/>
      <c r="B122" s="303"/>
    </row>
    <row r="123" spans="1:2" x14ac:dyDescent="0.25">
      <c r="A123" s="133"/>
      <c r="B123" s="303"/>
    </row>
    <row r="124" spans="1:2" x14ac:dyDescent="0.25">
      <c r="A124" s="133"/>
      <c r="B124" s="303"/>
    </row>
    <row r="125" spans="1:2" x14ac:dyDescent="0.25">
      <c r="A125" s="133"/>
      <c r="B125" s="303"/>
    </row>
    <row r="126" spans="1:2" x14ac:dyDescent="0.25">
      <c r="A126" s="133"/>
      <c r="B126" s="303"/>
    </row>
    <row r="127" spans="1:2" x14ac:dyDescent="0.25">
      <c r="A127" s="133"/>
      <c r="B127" s="303"/>
    </row>
    <row r="128" spans="1:2" x14ac:dyDescent="0.25">
      <c r="A128" s="133"/>
      <c r="B128" s="303"/>
    </row>
    <row r="129" spans="1:2" x14ac:dyDescent="0.25">
      <c r="A129" s="133"/>
      <c r="B129" s="303"/>
    </row>
    <row r="130" spans="1:2" x14ac:dyDescent="0.25">
      <c r="A130" s="133"/>
      <c r="B130" s="303"/>
    </row>
    <row r="131" spans="1:2" x14ac:dyDescent="0.25">
      <c r="A131" s="133"/>
      <c r="B131" s="303"/>
    </row>
  </sheetData>
  <phoneticPr fontId="4" type="noConversion"/>
  <pageMargins left="0.7" right="0.7" top="0.75" bottom="0.75" header="0.3" footer="0.3"/>
  <pageSetup paperSize="9" scale="33" orientation="portrait" r:id="rId1"/>
  <colBreaks count="1" manualBreakCount="1">
    <brk id="17" max="10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249977111117893"/>
  </sheetPr>
  <dimension ref="A1:AF113"/>
  <sheetViews>
    <sheetView view="pageBreakPreview" zoomScale="60" zoomScaleNormal="70" workbookViewId="0">
      <selection activeCell="O17" sqref="O17"/>
    </sheetView>
  </sheetViews>
  <sheetFormatPr defaultColWidth="9" defaultRowHeight="15.75" x14ac:dyDescent="0.25"/>
  <cols>
    <col min="1" max="1" width="9" style="135"/>
    <col min="2" max="2" width="9" style="304"/>
    <col min="3" max="32" width="9.625" style="304" customWidth="1"/>
    <col min="33" max="16384" width="9" style="134"/>
  </cols>
  <sheetData>
    <row r="1" spans="1:32" s="132" customFormat="1" x14ac:dyDescent="0.25">
      <c r="A1" s="131" t="s">
        <v>18</v>
      </c>
      <c r="B1" s="301" t="s">
        <v>19</v>
      </c>
      <c r="C1" s="302" t="s">
        <v>5</v>
      </c>
      <c r="D1" s="302" t="s">
        <v>6</v>
      </c>
      <c r="E1" s="302" t="s">
        <v>7</v>
      </c>
      <c r="F1" s="302" t="s">
        <v>8</v>
      </c>
      <c r="G1" s="302" t="s">
        <v>9</v>
      </c>
      <c r="H1" s="302" t="s">
        <v>10</v>
      </c>
      <c r="I1" s="302" t="s">
        <v>11</v>
      </c>
      <c r="J1" s="302" t="s">
        <v>12</v>
      </c>
      <c r="K1" s="302" t="s">
        <v>13</v>
      </c>
      <c r="L1" s="302" t="s">
        <v>14</v>
      </c>
      <c r="M1" s="302" t="s">
        <v>15</v>
      </c>
      <c r="N1" s="302" t="s">
        <v>16</v>
      </c>
      <c r="O1" s="302" t="s">
        <v>17</v>
      </c>
      <c r="P1" s="302" t="s">
        <v>462</v>
      </c>
      <c r="Q1" s="302" t="s">
        <v>463</v>
      </c>
      <c r="R1" s="297" t="str">
        <f t="shared" ref="R1:AF1" si="0">C1&amp;"a"</f>
        <v>Z1a</v>
      </c>
      <c r="S1" s="297" t="str">
        <f t="shared" si="0"/>
        <v>Z1p1a</v>
      </c>
      <c r="T1" s="297" t="str">
        <f t="shared" si="0"/>
        <v>Z2a</v>
      </c>
      <c r="U1" s="297" t="str">
        <f t="shared" si="0"/>
        <v>Z3a</v>
      </c>
      <c r="V1" s="297" t="str">
        <f t="shared" si="0"/>
        <v>Z4a</v>
      </c>
      <c r="W1" s="297" t="str">
        <f t="shared" si="0"/>
        <v>Z5a</v>
      </c>
      <c r="X1" s="297" t="str">
        <f t="shared" si="0"/>
        <v>Z6a</v>
      </c>
      <c r="Y1" s="297" t="str">
        <f t="shared" si="0"/>
        <v>Z7a</v>
      </c>
      <c r="Z1" s="297" t="str">
        <f t="shared" si="0"/>
        <v>Z8a</v>
      </c>
      <c r="AA1" s="297" t="str">
        <f t="shared" si="0"/>
        <v>Z9a</v>
      </c>
      <c r="AB1" s="297" t="str">
        <f t="shared" si="0"/>
        <v>Z10a</v>
      </c>
      <c r="AC1" s="297" t="str">
        <f t="shared" si="0"/>
        <v>Z11a</v>
      </c>
      <c r="AD1" s="297" t="str">
        <f t="shared" si="0"/>
        <v>Z12a</v>
      </c>
      <c r="AE1" s="297" t="str">
        <f t="shared" si="0"/>
        <v>Z13a</v>
      </c>
      <c r="AF1" s="297" t="str">
        <f t="shared" si="0"/>
        <v>Z14a</v>
      </c>
    </row>
    <row r="2" spans="1:32" x14ac:dyDescent="0.25">
      <c r="A2" s="133">
        <v>200</v>
      </c>
      <c r="B2" s="303">
        <v>1</v>
      </c>
      <c r="C2" s="538">
        <v>0.38441129876031671</v>
      </c>
      <c r="D2" s="538">
        <v>0.99880275338247793</v>
      </c>
      <c r="E2" s="538">
        <v>0.38783706078023567</v>
      </c>
      <c r="F2" s="538">
        <v>1</v>
      </c>
      <c r="G2" s="538">
        <v>0.95815994825415751</v>
      </c>
      <c r="H2" s="538">
        <v>0.95366833683703212</v>
      </c>
      <c r="I2" s="538">
        <v>0.76260212433567798</v>
      </c>
      <c r="J2" s="538">
        <v>0.54749388996841797</v>
      </c>
      <c r="K2" s="538">
        <v>0.38622471655720458</v>
      </c>
      <c r="L2" s="538">
        <v>1</v>
      </c>
      <c r="M2" s="538">
        <v>0.98087140351812074</v>
      </c>
      <c r="N2" s="538">
        <v>0.5969941162023954</v>
      </c>
      <c r="O2" s="538">
        <v>8.888604141990393E-2</v>
      </c>
      <c r="P2" s="538">
        <v>1</v>
      </c>
      <c r="Q2" s="538">
        <v>1</v>
      </c>
      <c r="R2" s="537">
        <f t="shared" ref="R2:AF2" si="1">C2</f>
        <v>0.38441129876031671</v>
      </c>
      <c r="S2" s="537">
        <f t="shared" si="1"/>
        <v>0.99880275338247793</v>
      </c>
      <c r="T2" s="537">
        <f t="shared" si="1"/>
        <v>0.38783706078023567</v>
      </c>
      <c r="U2" s="537">
        <f t="shared" si="1"/>
        <v>1</v>
      </c>
      <c r="V2" s="537">
        <f t="shared" si="1"/>
        <v>0.95815994825415751</v>
      </c>
      <c r="W2" s="537">
        <f t="shared" si="1"/>
        <v>0.95366833683703212</v>
      </c>
      <c r="X2" s="537">
        <f t="shared" si="1"/>
        <v>0.76260212433567798</v>
      </c>
      <c r="Y2" s="537">
        <f t="shared" si="1"/>
        <v>0.54749388996841797</v>
      </c>
      <c r="Z2" s="537">
        <f t="shared" si="1"/>
        <v>0.38622471655720458</v>
      </c>
      <c r="AA2" s="537">
        <f t="shared" si="1"/>
        <v>1</v>
      </c>
      <c r="AB2" s="537">
        <f t="shared" si="1"/>
        <v>0.98087140351812074</v>
      </c>
      <c r="AC2" s="537">
        <f t="shared" si="1"/>
        <v>0.5969941162023954</v>
      </c>
      <c r="AD2" s="537">
        <f t="shared" si="1"/>
        <v>8.888604141990393E-2</v>
      </c>
      <c r="AE2" s="537">
        <f t="shared" si="1"/>
        <v>1</v>
      </c>
      <c r="AF2" s="537">
        <f t="shared" si="1"/>
        <v>1</v>
      </c>
    </row>
    <row r="3" spans="1:32" x14ac:dyDescent="0.25">
      <c r="A3" s="133">
        <v>200</v>
      </c>
      <c r="B3" s="303">
        <v>2</v>
      </c>
      <c r="C3" s="538">
        <v>0.37883688232491641</v>
      </c>
      <c r="D3" s="538">
        <v>1.1972466175220373E-3</v>
      </c>
      <c r="E3" s="538">
        <v>0.38688253052320126</v>
      </c>
      <c r="F3" s="538">
        <v>0</v>
      </c>
      <c r="G3" s="538">
        <v>4.1840051745842509E-2</v>
      </c>
      <c r="H3" s="538">
        <v>4.6331663162967829E-2</v>
      </c>
      <c r="I3" s="538">
        <v>0.23739787566432208</v>
      </c>
      <c r="J3" s="538">
        <v>0.45250611003158203</v>
      </c>
      <c r="K3" s="538">
        <v>0.38622471655720458</v>
      </c>
      <c r="L3" s="538">
        <v>0</v>
      </c>
      <c r="M3" s="538">
        <v>1.9128596481879284E-2</v>
      </c>
      <c r="N3" s="538">
        <v>0.40300588379760455</v>
      </c>
      <c r="O3" s="538">
        <v>8.888604141990393E-2</v>
      </c>
      <c r="P3" s="538">
        <v>0</v>
      </c>
      <c r="Q3" s="538">
        <v>0</v>
      </c>
      <c r="R3" s="537">
        <f t="shared" ref="R3:R34" si="2">C3+R2</f>
        <v>0.76324818108523318</v>
      </c>
      <c r="S3" s="537">
        <f t="shared" ref="S3:S34" si="3">D3+S2</f>
        <v>1</v>
      </c>
      <c r="T3" s="537">
        <f t="shared" ref="T3:T34" si="4">E3+T2</f>
        <v>0.77471959130343693</v>
      </c>
      <c r="U3" s="537">
        <f t="shared" ref="U3:U34" si="5">F3+U2</f>
        <v>1</v>
      </c>
      <c r="V3" s="537">
        <f t="shared" ref="V3:V34" si="6">G3+V2</f>
        <v>1</v>
      </c>
      <c r="W3" s="537">
        <f t="shared" ref="W3:W34" si="7">H3+W2</f>
        <v>1</v>
      </c>
      <c r="X3" s="537">
        <f t="shared" ref="X3:X34" si="8">I3+X2</f>
        <v>1</v>
      </c>
      <c r="Y3" s="537">
        <f t="shared" ref="Y3:Y34" si="9">J3+Y2</f>
        <v>1</v>
      </c>
      <c r="Z3" s="537">
        <f t="shared" ref="Z3:Z34" si="10">K3+Z2</f>
        <v>0.77244943311440917</v>
      </c>
      <c r="AA3" s="537">
        <f t="shared" ref="AA3:AA34" si="11">L3+AA2</f>
        <v>1</v>
      </c>
      <c r="AB3" s="537">
        <f t="shared" ref="AB3:AB34" si="12">M3+AB2</f>
        <v>1</v>
      </c>
      <c r="AC3" s="537">
        <f t="shared" ref="AC3:AC34" si="13">N3+AC2</f>
        <v>1</v>
      </c>
      <c r="AD3" s="537">
        <f t="shared" ref="AD3:AD34" si="14">O3+AD2</f>
        <v>0.17777208283980786</v>
      </c>
      <c r="AE3" s="537">
        <f t="shared" ref="AE3:AE34" si="15">P3+AE2</f>
        <v>1</v>
      </c>
      <c r="AF3" s="537">
        <f t="shared" ref="AF3:AF34" si="16">Q3+AF2</f>
        <v>1</v>
      </c>
    </row>
    <row r="4" spans="1:32" x14ac:dyDescent="0.25">
      <c r="A4" s="133">
        <v>200</v>
      </c>
      <c r="B4" s="303">
        <v>3</v>
      </c>
      <c r="C4" s="538">
        <v>0.19617544235975648</v>
      </c>
      <c r="D4" s="538">
        <v>0</v>
      </c>
      <c r="E4" s="538">
        <v>0.20459879947049991</v>
      </c>
      <c r="F4" s="538">
        <v>0</v>
      </c>
      <c r="G4" s="538">
        <v>0</v>
      </c>
      <c r="H4" s="538">
        <v>0</v>
      </c>
      <c r="I4" s="538">
        <v>0</v>
      </c>
      <c r="J4" s="538">
        <v>0</v>
      </c>
      <c r="K4" s="538">
        <v>0.22591474368049561</v>
      </c>
      <c r="L4" s="538">
        <v>0</v>
      </c>
      <c r="M4" s="538">
        <v>0</v>
      </c>
      <c r="N4" s="538">
        <v>0</v>
      </c>
      <c r="O4" s="538">
        <v>8.888604141990393E-2</v>
      </c>
      <c r="P4" s="538">
        <v>0</v>
      </c>
      <c r="Q4" s="538">
        <v>0</v>
      </c>
      <c r="R4" s="537">
        <f t="shared" si="2"/>
        <v>0.95942362344498966</v>
      </c>
      <c r="S4" s="537">
        <f t="shared" si="3"/>
        <v>1</v>
      </c>
      <c r="T4" s="537">
        <f t="shared" si="4"/>
        <v>0.9793183907739369</v>
      </c>
      <c r="U4" s="537">
        <f t="shared" si="5"/>
        <v>1</v>
      </c>
      <c r="V4" s="537">
        <f t="shared" si="6"/>
        <v>1</v>
      </c>
      <c r="W4" s="537">
        <f t="shared" si="7"/>
        <v>1</v>
      </c>
      <c r="X4" s="537">
        <f t="shared" si="8"/>
        <v>1</v>
      </c>
      <c r="Y4" s="537">
        <f t="shared" si="9"/>
        <v>1</v>
      </c>
      <c r="Z4" s="537">
        <f t="shared" si="10"/>
        <v>0.99836417679490475</v>
      </c>
      <c r="AA4" s="537">
        <f t="shared" si="11"/>
        <v>1</v>
      </c>
      <c r="AB4" s="537">
        <f t="shared" si="12"/>
        <v>1</v>
      </c>
      <c r="AC4" s="537">
        <f t="shared" si="13"/>
        <v>1</v>
      </c>
      <c r="AD4" s="537">
        <f t="shared" si="14"/>
        <v>0.2666581242597118</v>
      </c>
      <c r="AE4" s="537">
        <f t="shared" si="15"/>
        <v>1</v>
      </c>
      <c r="AF4" s="537">
        <f t="shared" si="16"/>
        <v>1</v>
      </c>
    </row>
    <row r="5" spans="1:32" x14ac:dyDescent="0.25">
      <c r="A5" s="133">
        <v>200</v>
      </c>
      <c r="B5" s="303">
        <v>4</v>
      </c>
      <c r="C5" s="538">
        <v>4.057637655501041E-2</v>
      </c>
      <c r="D5" s="538">
        <v>0</v>
      </c>
      <c r="E5" s="538">
        <v>2.0681609226063141E-2</v>
      </c>
      <c r="F5" s="538">
        <v>0</v>
      </c>
      <c r="G5" s="538">
        <v>0</v>
      </c>
      <c r="H5" s="538">
        <v>0</v>
      </c>
      <c r="I5" s="538">
        <v>0</v>
      </c>
      <c r="J5" s="538">
        <v>0</v>
      </c>
      <c r="K5" s="538">
        <v>1.6358232050952164E-3</v>
      </c>
      <c r="L5" s="538">
        <v>0</v>
      </c>
      <c r="M5" s="538">
        <v>0</v>
      </c>
      <c r="N5" s="538">
        <v>0</v>
      </c>
      <c r="O5" s="538">
        <v>8.888604141990393E-2</v>
      </c>
      <c r="P5" s="538">
        <v>0</v>
      </c>
      <c r="Q5" s="538">
        <v>0</v>
      </c>
      <c r="R5" s="537">
        <f t="shared" si="2"/>
        <v>1</v>
      </c>
      <c r="S5" s="537">
        <f t="shared" si="3"/>
        <v>1</v>
      </c>
      <c r="T5" s="537">
        <f t="shared" si="4"/>
        <v>1</v>
      </c>
      <c r="U5" s="537">
        <f t="shared" si="5"/>
        <v>1</v>
      </c>
      <c r="V5" s="537">
        <f t="shared" si="6"/>
        <v>1</v>
      </c>
      <c r="W5" s="537">
        <f t="shared" si="7"/>
        <v>1</v>
      </c>
      <c r="X5" s="537">
        <f t="shared" si="8"/>
        <v>1</v>
      </c>
      <c r="Y5" s="537">
        <f t="shared" si="9"/>
        <v>1</v>
      </c>
      <c r="Z5" s="537">
        <f t="shared" si="10"/>
        <v>1</v>
      </c>
      <c r="AA5" s="537">
        <f t="shared" si="11"/>
        <v>1</v>
      </c>
      <c r="AB5" s="537">
        <f t="shared" si="12"/>
        <v>1</v>
      </c>
      <c r="AC5" s="537">
        <f t="shared" si="13"/>
        <v>1</v>
      </c>
      <c r="AD5" s="537">
        <f t="shared" si="14"/>
        <v>0.35554416567961572</v>
      </c>
      <c r="AE5" s="537">
        <f t="shared" si="15"/>
        <v>1</v>
      </c>
      <c r="AF5" s="537">
        <f t="shared" si="16"/>
        <v>1</v>
      </c>
    </row>
    <row r="6" spans="1:32" x14ac:dyDescent="0.25">
      <c r="A6" s="133">
        <v>200</v>
      </c>
      <c r="B6" s="303">
        <v>5</v>
      </c>
      <c r="C6" s="538">
        <v>0</v>
      </c>
      <c r="D6" s="538">
        <v>0</v>
      </c>
      <c r="E6" s="538">
        <v>0</v>
      </c>
      <c r="F6" s="538">
        <v>0</v>
      </c>
      <c r="G6" s="538">
        <v>0</v>
      </c>
      <c r="H6" s="538">
        <v>0</v>
      </c>
      <c r="I6" s="538">
        <v>0</v>
      </c>
      <c r="J6" s="538">
        <v>0</v>
      </c>
      <c r="K6" s="538">
        <v>0</v>
      </c>
      <c r="L6" s="538">
        <v>0</v>
      </c>
      <c r="M6" s="538">
        <v>0</v>
      </c>
      <c r="N6" s="538">
        <v>0</v>
      </c>
      <c r="O6" s="538">
        <v>8.888604141990393E-2</v>
      </c>
      <c r="P6" s="538">
        <v>0</v>
      </c>
      <c r="Q6" s="538">
        <v>0</v>
      </c>
      <c r="R6" s="537">
        <f t="shared" si="2"/>
        <v>1</v>
      </c>
      <c r="S6" s="537">
        <f t="shared" si="3"/>
        <v>1</v>
      </c>
      <c r="T6" s="537">
        <f t="shared" si="4"/>
        <v>1</v>
      </c>
      <c r="U6" s="537">
        <f t="shared" si="5"/>
        <v>1</v>
      </c>
      <c r="V6" s="537">
        <f t="shared" si="6"/>
        <v>1</v>
      </c>
      <c r="W6" s="537">
        <f t="shared" si="7"/>
        <v>1</v>
      </c>
      <c r="X6" s="537">
        <f t="shared" si="8"/>
        <v>1</v>
      </c>
      <c r="Y6" s="537">
        <f t="shared" si="9"/>
        <v>1</v>
      </c>
      <c r="Z6" s="537">
        <f t="shared" si="10"/>
        <v>1</v>
      </c>
      <c r="AA6" s="537">
        <f t="shared" si="11"/>
        <v>1</v>
      </c>
      <c r="AB6" s="537">
        <f t="shared" si="12"/>
        <v>1</v>
      </c>
      <c r="AC6" s="537">
        <f t="shared" si="13"/>
        <v>1</v>
      </c>
      <c r="AD6" s="537">
        <f t="shared" si="14"/>
        <v>0.44443020709951964</v>
      </c>
      <c r="AE6" s="537">
        <f t="shared" si="15"/>
        <v>1</v>
      </c>
      <c r="AF6" s="537">
        <f t="shared" si="16"/>
        <v>1</v>
      </c>
    </row>
    <row r="7" spans="1:32" x14ac:dyDescent="0.25">
      <c r="A7" s="133">
        <v>200</v>
      </c>
      <c r="B7" s="303">
        <v>6</v>
      </c>
      <c r="C7" s="538">
        <v>0</v>
      </c>
      <c r="D7" s="538">
        <v>0</v>
      </c>
      <c r="E7" s="538">
        <v>0</v>
      </c>
      <c r="F7" s="538">
        <v>0</v>
      </c>
      <c r="G7" s="538">
        <v>0</v>
      </c>
      <c r="H7" s="538">
        <v>0</v>
      </c>
      <c r="I7" s="538">
        <v>0</v>
      </c>
      <c r="J7" s="538">
        <v>0</v>
      </c>
      <c r="K7" s="538">
        <v>0</v>
      </c>
      <c r="L7" s="538">
        <v>0</v>
      </c>
      <c r="M7" s="538">
        <v>0</v>
      </c>
      <c r="N7" s="538">
        <v>0</v>
      </c>
      <c r="O7" s="538">
        <v>8.888604141990393E-2</v>
      </c>
      <c r="P7" s="538">
        <v>0</v>
      </c>
      <c r="Q7" s="538">
        <v>0</v>
      </c>
      <c r="R7" s="537">
        <f t="shared" si="2"/>
        <v>1</v>
      </c>
      <c r="S7" s="537">
        <f t="shared" si="3"/>
        <v>1</v>
      </c>
      <c r="T7" s="537">
        <f t="shared" si="4"/>
        <v>1</v>
      </c>
      <c r="U7" s="537">
        <f t="shared" si="5"/>
        <v>1</v>
      </c>
      <c r="V7" s="537">
        <f t="shared" si="6"/>
        <v>1</v>
      </c>
      <c r="W7" s="537">
        <f t="shared" si="7"/>
        <v>1</v>
      </c>
      <c r="X7" s="537">
        <f t="shared" si="8"/>
        <v>1</v>
      </c>
      <c r="Y7" s="537">
        <f t="shared" si="9"/>
        <v>1</v>
      </c>
      <c r="Z7" s="537">
        <f t="shared" si="10"/>
        <v>1</v>
      </c>
      <c r="AA7" s="537">
        <f t="shared" si="11"/>
        <v>1</v>
      </c>
      <c r="AB7" s="537">
        <f t="shared" si="12"/>
        <v>1</v>
      </c>
      <c r="AC7" s="537">
        <f t="shared" si="13"/>
        <v>1</v>
      </c>
      <c r="AD7" s="537">
        <f t="shared" si="14"/>
        <v>0.53331624851942361</v>
      </c>
      <c r="AE7" s="537">
        <f t="shared" si="15"/>
        <v>1</v>
      </c>
      <c r="AF7" s="537">
        <f t="shared" si="16"/>
        <v>1</v>
      </c>
    </row>
    <row r="8" spans="1:32" x14ac:dyDescent="0.25">
      <c r="A8" s="133">
        <v>200</v>
      </c>
      <c r="B8" s="303">
        <v>7</v>
      </c>
      <c r="C8" s="538">
        <v>0</v>
      </c>
      <c r="D8" s="538">
        <v>0</v>
      </c>
      <c r="E8" s="538">
        <v>0</v>
      </c>
      <c r="F8" s="538">
        <v>0</v>
      </c>
      <c r="G8" s="538">
        <v>0</v>
      </c>
      <c r="H8" s="538">
        <v>0</v>
      </c>
      <c r="I8" s="538">
        <v>0</v>
      </c>
      <c r="J8" s="538">
        <v>0</v>
      </c>
      <c r="K8" s="538">
        <v>0</v>
      </c>
      <c r="L8" s="538">
        <v>0</v>
      </c>
      <c r="M8" s="538">
        <v>0</v>
      </c>
      <c r="N8" s="538">
        <v>0</v>
      </c>
      <c r="O8" s="538">
        <v>8.888604141990393E-2</v>
      </c>
      <c r="P8" s="538">
        <v>0</v>
      </c>
      <c r="Q8" s="538">
        <v>0</v>
      </c>
      <c r="R8" s="537">
        <f t="shared" si="2"/>
        <v>1</v>
      </c>
      <c r="S8" s="537">
        <f t="shared" si="3"/>
        <v>1</v>
      </c>
      <c r="T8" s="537">
        <f t="shared" si="4"/>
        <v>1</v>
      </c>
      <c r="U8" s="537">
        <f t="shared" si="5"/>
        <v>1</v>
      </c>
      <c r="V8" s="537">
        <f t="shared" si="6"/>
        <v>1</v>
      </c>
      <c r="W8" s="537">
        <f t="shared" si="7"/>
        <v>1</v>
      </c>
      <c r="X8" s="537">
        <f t="shared" si="8"/>
        <v>1</v>
      </c>
      <c r="Y8" s="537">
        <f t="shared" si="9"/>
        <v>1</v>
      </c>
      <c r="Z8" s="537">
        <f t="shared" si="10"/>
        <v>1</v>
      </c>
      <c r="AA8" s="537">
        <f t="shared" si="11"/>
        <v>1</v>
      </c>
      <c r="AB8" s="537">
        <f t="shared" si="12"/>
        <v>1</v>
      </c>
      <c r="AC8" s="537">
        <f t="shared" si="13"/>
        <v>1</v>
      </c>
      <c r="AD8" s="537">
        <f t="shared" si="14"/>
        <v>0.62220228993932758</v>
      </c>
      <c r="AE8" s="537">
        <f t="shared" si="15"/>
        <v>1</v>
      </c>
      <c r="AF8" s="537">
        <f t="shared" si="16"/>
        <v>1</v>
      </c>
    </row>
    <row r="9" spans="1:32" x14ac:dyDescent="0.25">
      <c r="A9" s="133">
        <v>200</v>
      </c>
      <c r="B9" s="303">
        <v>8</v>
      </c>
      <c r="C9" s="538">
        <v>0</v>
      </c>
      <c r="D9" s="538">
        <v>0</v>
      </c>
      <c r="E9" s="538">
        <v>0</v>
      </c>
      <c r="F9" s="538">
        <v>0</v>
      </c>
      <c r="G9" s="538">
        <v>0</v>
      </c>
      <c r="H9" s="538">
        <v>0</v>
      </c>
      <c r="I9" s="538">
        <v>0</v>
      </c>
      <c r="J9" s="538">
        <v>0</v>
      </c>
      <c r="K9" s="538">
        <v>0</v>
      </c>
      <c r="L9" s="538">
        <v>0</v>
      </c>
      <c r="M9" s="538">
        <v>0</v>
      </c>
      <c r="N9" s="538">
        <v>0</v>
      </c>
      <c r="O9" s="538">
        <v>8.888604141990393E-2</v>
      </c>
      <c r="P9" s="538">
        <v>0</v>
      </c>
      <c r="Q9" s="538">
        <v>0</v>
      </c>
      <c r="R9" s="537">
        <f t="shared" si="2"/>
        <v>1</v>
      </c>
      <c r="S9" s="537">
        <f t="shared" si="3"/>
        <v>1</v>
      </c>
      <c r="T9" s="537">
        <f t="shared" si="4"/>
        <v>1</v>
      </c>
      <c r="U9" s="537">
        <f t="shared" si="5"/>
        <v>1</v>
      </c>
      <c r="V9" s="537">
        <f t="shared" si="6"/>
        <v>1</v>
      </c>
      <c r="W9" s="537">
        <f t="shared" si="7"/>
        <v>1</v>
      </c>
      <c r="X9" s="537">
        <f t="shared" si="8"/>
        <v>1</v>
      </c>
      <c r="Y9" s="537">
        <f t="shared" si="9"/>
        <v>1</v>
      </c>
      <c r="Z9" s="537">
        <f t="shared" si="10"/>
        <v>1</v>
      </c>
      <c r="AA9" s="537">
        <f t="shared" si="11"/>
        <v>1</v>
      </c>
      <c r="AB9" s="537">
        <f t="shared" si="12"/>
        <v>1</v>
      </c>
      <c r="AC9" s="537">
        <f t="shared" si="13"/>
        <v>1</v>
      </c>
      <c r="AD9" s="537">
        <f t="shared" si="14"/>
        <v>0.71108833135923155</v>
      </c>
      <c r="AE9" s="537">
        <f t="shared" si="15"/>
        <v>1</v>
      </c>
      <c r="AF9" s="537">
        <f t="shared" si="16"/>
        <v>1</v>
      </c>
    </row>
    <row r="10" spans="1:32" x14ac:dyDescent="0.25">
      <c r="A10" s="133">
        <v>200</v>
      </c>
      <c r="B10" s="303">
        <v>9</v>
      </c>
      <c r="C10" s="538">
        <v>0</v>
      </c>
      <c r="D10" s="538">
        <v>0</v>
      </c>
      <c r="E10" s="538">
        <v>0</v>
      </c>
      <c r="F10" s="538">
        <v>0</v>
      </c>
      <c r="G10" s="538">
        <v>0</v>
      </c>
      <c r="H10" s="538">
        <v>0</v>
      </c>
      <c r="I10" s="538">
        <v>0</v>
      </c>
      <c r="J10" s="538">
        <v>0</v>
      </c>
      <c r="K10" s="538">
        <v>0</v>
      </c>
      <c r="L10" s="538">
        <v>0</v>
      </c>
      <c r="M10" s="538">
        <v>0</v>
      </c>
      <c r="N10" s="538">
        <v>0</v>
      </c>
      <c r="O10" s="538">
        <v>8.888604141990393E-2</v>
      </c>
      <c r="P10" s="538">
        <v>0</v>
      </c>
      <c r="Q10" s="538">
        <v>0</v>
      </c>
      <c r="R10" s="537">
        <f t="shared" si="2"/>
        <v>1</v>
      </c>
      <c r="S10" s="537">
        <f t="shared" si="3"/>
        <v>1</v>
      </c>
      <c r="T10" s="537">
        <f t="shared" si="4"/>
        <v>1</v>
      </c>
      <c r="U10" s="537">
        <f t="shared" si="5"/>
        <v>1</v>
      </c>
      <c r="V10" s="537">
        <f t="shared" si="6"/>
        <v>1</v>
      </c>
      <c r="W10" s="537">
        <f t="shared" si="7"/>
        <v>1</v>
      </c>
      <c r="X10" s="537">
        <f t="shared" si="8"/>
        <v>1</v>
      </c>
      <c r="Y10" s="537">
        <f t="shared" si="9"/>
        <v>1</v>
      </c>
      <c r="Z10" s="537">
        <f t="shared" si="10"/>
        <v>1</v>
      </c>
      <c r="AA10" s="537">
        <f t="shared" si="11"/>
        <v>1</v>
      </c>
      <c r="AB10" s="537">
        <f t="shared" si="12"/>
        <v>1</v>
      </c>
      <c r="AC10" s="537">
        <f t="shared" si="13"/>
        <v>1</v>
      </c>
      <c r="AD10" s="537">
        <f t="shared" si="14"/>
        <v>0.79997437277913552</v>
      </c>
      <c r="AE10" s="537">
        <f t="shared" si="15"/>
        <v>1</v>
      </c>
      <c r="AF10" s="537">
        <f t="shared" si="16"/>
        <v>1</v>
      </c>
    </row>
    <row r="11" spans="1:32" x14ac:dyDescent="0.25">
      <c r="A11" s="133">
        <v>200</v>
      </c>
      <c r="B11" s="303">
        <v>10</v>
      </c>
      <c r="C11" s="538">
        <v>0</v>
      </c>
      <c r="D11" s="538">
        <v>0</v>
      </c>
      <c r="E11" s="538">
        <v>0</v>
      </c>
      <c r="F11" s="538">
        <v>0</v>
      </c>
      <c r="G11" s="538">
        <v>0</v>
      </c>
      <c r="H11" s="538">
        <v>0</v>
      </c>
      <c r="I11" s="538">
        <v>0</v>
      </c>
      <c r="J11" s="538">
        <v>0</v>
      </c>
      <c r="K11" s="538">
        <v>0</v>
      </c>
      <c r="L11" s="538">
        <v>0</v>
      </c>
      <c r="M11" s="538">
        <v>0</v>
      </c>
      <c r="N11" s="538">
        <v>0</v>
      </c>
      <c r="O11" s="538">
        <v>8.5363640068535446E-2</v>
      </c>
      <c r="P11" s="538">
        <v>0</v>
      </c>
      <c r="Q11" s="538">
        <v>0</v>
      </c>
      <c r="R11" s="537">
        <f t="shared" si="2"/>
        <v>1</v>
      </c>
      <c r="S11" s="537">
        <f t="shared" si="3"/>
        <v>1</v>
      </c>
      <c r="T11" s="537">
        <f t="shared" si="4"/>
        <v>1</v>
      </c>
      <c r="U11" s="537">
        <f t="shared" si="5"/>
        <v>1</v>
      </c>
      <c r="V11" s="537">
        <f t="shared" si="6"/>
        <v>1</v>
      </c>
      <c r="W11" s="537">
        <f t="shared" si="7"/>
        <v>1</v>
      </c>
      <c r="X11" s="537">
        <f t="shared" si="8"/>
        <v>1</v>
      </c>
      <c r="Y11" s="537">
        <f t="shared" si="9"/>
        <v>1</v>
      </c>
      <c r="Z11" s="537">
        <f t="shared" si="10"/>
        <v>1</v>
      </c>
      <c r="AA11" s="537">
        <f t="shared" si="11"/>
        <v>1</v>
      </c>
      <c r="AB11" s="537">
        <f t="shared" si="12"/>
        <v>1</v>
      </c>
      <c r="AC11" s="537">
        <f t="shared" si="13"/>
        <v>1</v>
      </c>
      <c r="AD11" s="537">
        <f t="shared" si="14"/>
        <v>0.885338012847671</v>
      </c>
      <c r="AE11" s="537">
        <f t="shared" si="15"/>
        <v>1</v>
      </c>
      <c r="AF11" s="537">
        <f t="shared" si="16"/>
        <v>1</v>
      </c>
    </row>
    <row r="12" spans="1:32" x14ac:dyDescent="0.25">
      <c r="A12" s="133">
        <v>200</v>
      </c>
      <c r="B12" s="303">
        <v>11</v>
      </c>
      <c r="C12" s="538">
        <v>0</v>
      </c>
      <c r="D12" s="538">
        <v>0</v>
      </c>
      <c r="E12" s="538">
        <v>0</v>
      </c>
      <c r="F12" s="538">
        <v>0</v>
      </c>
      <c r="G12" s="538">
        <v>0</v>
      </c>
      <c r="H12" s="538">
        <v>0</v>
      </c>
      <c r="I12" s="538">
        <v>0</v>
      </c>
      <c r="J12" s="538">
        <v>0</v>
      </c>
      <c r="K12" s="538">
        <v>0</v>
      </c>
      <c r="L12" s="538">
        <v>0</v>
      </c>
      <c r="M12" s="538">
        <v>0</v>
      </c>
      <c r="N12" s="538">
        <v>0</v>
      </c>
      <c r="O12" s="538">
        <v>6.2714644567194389E-2</v>
      </c>
      <c r="P12" s="538">
        <v>0</v>
      </c>
      <c r="Q12" s="538">
        <v>0</v>
      </c>
      <c r="R12" s="537">
        <f t="shared" si="2"/>
        <v>1</v>
      </c>
      <c r="S12" s="537">
        <f t="shared" si="3"/>
        <v>1</v>
      </c>
      <c r="T12" s="537">
        <f t="shared" si="4"/>
        <v>1</v>
      </c>
      <c r="U12" s="537">
        <f t="shared" si="5"/>
        <v>1</v>
      </c>
      <c r="V12" s="537">
        <f t="shared" si="6"/>
        <v>1</v>
      </c>
      <c r="W12" s="537">
        <f t="shared" si="7"/>
        <v>1</v>
      </c>
      <c r="X12" s="537">
        <f t="shared" si="8"/>
        <v>1</v>
      </c>
      <c r="Y12" s="537">
        <f t="shared" si="9"/>
        <v>1</v>
      </c>
      <c r="Z12" s="537">
        <f t="shared" si="10"/>
        <v>1</v>
      </c>
      <c r="AA12" s="537">
        <f t="shared" si="11"/>
        <v>1</v>
      </c>
      <c r="AB12" s="537">
        <f t="shared" si="12"/>
        <v>1</v>
      </c>
      <c r="AC12" s="537">
        <f t="shared" si="13"/>
        <v>1</v>
      </c>
      <c r="AD12" s="537">
        <f t="shared" si="14"/>
        <v>0.94805265741486533</v>
      </c>
      <c r="AE12" s="537">
        <f t="shared" si="15"/>
        <v>1</v>
      </c>
      <c r="AF12" s="537">
        <f t="shared" si="16"/>
        <v>1</v>
      </c>
    </row>
    <row r="13" spans="1:32" x14ac:dyDescent="0.25">
      <c r="A13" s="133">
        <v>200</v>
      </c>
      <c r="B13" s="303">
        <v>12</v>
      </c>
      <c r="C13" s="538">
        <v>0</v>
      </c>
      <c r="D13" s="538">
        <v>0</v>
      </c>
      <c r="E13" s="538">
        <v>0</v>
      </c>
      <c r="F13" s="538">
        <v>0</v>
      </c>
      <c r="G13" s="538">
        <v>0</v>
      </c>
      <c r="H13" s="538">
        <v>0</v>
      </c>
      <c r="I13" s="538">
        <v>0</v>
      </c>
      <c r="J13" s="538">
        <v>0</v>
      </c>
      <c r="K13" s="538">
        <v>0</v>
      </c>
      <c r="L13" s="538">
        <v>0</v>
      </c>
      <c r="M13" s="538">
        <v>0</v>
      </c>
      <c r="N13" s="538">
        <v>0</v>
      </c>
      <c r="O13" s="538">
        <v>3.6955220682031456E-2</v>
      </c>
      <c r="P13" s="538">
        <v>0</v>
      </c>
      <c r="Q13" s="538">
        <v>0</v>
      </c>
      <c r="R13" s="537">
        <f t="shared" si="2"/>
        <v>1</v>
      </c>
      <c r="S13" s="537">
        <f t="shared" si="3"/>
        <v>1</v>
      </c>
      <c r="T13" s="537">
        <f t="shared" si="4"/>
        <v>1</v>
      </c>
      <c r="U13" s="537">
        <f t="shared" si="5"/>
        <v>1</v>
      </c>
      <c r="V13" s="537">
        <f t="shared" si="6"/>
        <v>1</v>
      </c>
      <c r="W13" s="537">
        <f t="shared" si="7"/>
        <v>1</v>
      </c>
      <c r="X13" s="537">
        <f t="shared" si="8"/>
        <v>1</v>
      </c>
      <c r="Y13" s="537">
        <f t="shared" si="9"/>
        <v>1</v>
      </c>
      <c r="Z13" s="537">
        <f t="shared" si="10"/>
        <v>1</v>
      </c>
      <c r="AA13" s="537">
        <f t="shared" si="11"/>
        <v>1</v>
      </c>
      <c r="AB13" s="537">
        <f t="shared" si="12"/>
        <v>1</v>
      </c>
      <c r="AC13" s="537">
        <f t="shared" si="13"/>
        <v>1</v>
      </c>
      <c r="AD13" s="537">
        <f t="shared" si="14"/>
        <v>0.98500787809689683</v>
      </c>
      <c r="AE13" s="537">
        <f t="shared" si="15"/>
        <v>1</v>
      </c>
      <c r="AF13" s="537">
        <f t="shared" si="16"/>
        <v>1</v>
      </c>
    </row>
    <row r="14" spans="1:32" x14ac:dyDescent="0.25">
      <c r="A14" s="133">
        <v>200</v>
      </c>
      <c r="B14" s="303">
        <v>13</v>
      </c>
      <c r="C14" s="538">
        <v>0</v>
      </c>
      <c r="D14" s="538">
        <v>0</v>
      </c>
      <c r="E14" s="538">
        <v>0</v>
      </c>
      <c r="F14" s="538">
        <v>0</v>
      </c>
      <c r="G14" s="538">
        <v>0</v>
      </c>
      <c r="H14" s="538">
        <v>0</v>
      </c>
      <c r="I14" s="538">
        <v>0</v>
      </c>
      <c r="J14" s="538">
        <v>0</v>
      </c>
      <c r="K14" s="538">
        <v>0</v>
      </c>
      <c r="L14" s="538">
        <v>0</v>
      </c>
      <c r="M14" s="538">
        <v>0</v>
      </c>
      <c r="N14" s="538">
        <v>0</v>
      </c>
      <c r="O14" s="538">
        <v>1.4601613215760667E-2</v>
      </c>
      <c r="P14" s="538">
        <v>0</v>
      </c>
      <c r="Q14" s="538">
        <v>0</v>
      </c>
      <c r="R14" s="537">
        <f t="shared" si="2"/>
        <v>1</v>
      </c>
      <c r="S14" s="537">
        <f t="shared" si="3"/>
        <v>1</v>
      </c>
      <c r="T14" s="537">
        <f t="shared" si="4"/>
        <v>1</v>
      </c>
      <c r="U14" s="537">
        <f t="shared" si="5"/>
        <v>1</v>
      </c>
      <c r="V14" s="537">
        <f t="shared" si="6"/>
        <v>1</v>
      </c>
      <c r="W14" s="537">
        <f t="shared" si="7"/>
        <v>1</v>
      </c>
      <c r="X14" s="537">
        <f t="shared" si="8"/>
        <v>1</v>
      </c>
      <c r="Y14" s="537">
        <f t="shared" si="9"/>
        <v>1</v>
      </c>
      <c r="Z14" s="537">
        <f t="shared" si="10"/>
        <v>1</v>
      </c>
      <c r="AA14" s="537">
        <f t="shared" si="11"/>
        <v>1</v>
      </c>
      <c r="AB14" s="537">
        <f t="shared" si="12"/>
        <v>1</v>
      </c>
      <c r="AC14" s="537">
        <f t="shared" si="13"/>
        <v>1</v>
      </c>
      <c r="AD14" s="537">
        <f t="shared" si="14"/>
        <v>0.99960949131265753</v>
      </c>
      <c r="AE14" s="537">
        <f t="shared" si="15"/>
        <v>1</v>
      </c>
      <c r="AF14" s="537">
        <f t="shared" si="16"/>
        <v>1</v>
      </c>
    </row>
    <row r="15" spans="1:32" x14ac:dyDescent="0.25">
      <c r="A15" s="133">
        <v>200</v>
      </c>
      <c r="B15" s="303">
        <v>14</v>
      </c>
      <c r="C15" s="539">
        <v>0</v>
      </c>
      <c r="D15" s="539">
        <v>0</v>
      </c>
      <c r="E15" s="539">
        <v>0</v>
      </c>
      <c r="F15" s="539">
        <v>0</v>
      </c>
      <c r="G15" s="539">
        <v>0</v>
      </c>
      <c r="H15" s="539">
        <v>0</v>
      </c>
      <c r="I15" s="539">
        <v>0</v>
      </c>
      <c r="J15" s="539">
        <v>0</v>
      </c>
      <c r="K15" s="539">
        <v>0</v>
      </c>
      <c r="L15" s="539">
        <v>0</v>
      </c>
      <c r="M15" s="539">
        <v>0</v>
      </c>
      <c r="N15" s="539">
        <v>0</v>
      </c>
      <c r="O15" s="539">
        <v>3.9050868734262408E-4</v>
      </c>
      <c r="P15" s="539">
        <v>0</v>
      </c>
      <c r="Q15" s="539">
        <v>0</v>
      </c>
      <c r="R15" s="537">
        <f t="shared" si="2"/>
        <v>1</v>
      </c>
      <c r="S15" s="537">
        <f t="shared" si="3"/>
        <v>1</v>
      </c>
      <c r="T15" s="537">
        <f t="shared" si="4"/>
        <v>1</v>
      </c>
      <c r="U15" s="537">
        <f t="shared" si="5"/>
        <v>1</v>
      </c>
      <c r="V15" s="537">
        <f t="shared" si="6"/>
        <v>1</v>
      </c>
      <c r="W15" s="537">
        <f t="shared" si="7"/>
        <v>1</v>
      </c>
      <c r="X15" s="537">
        <f t="shared" si="8"/>
        <v>1</v>
      </c>
      <c r="Y15" s="537">
        <f t="shared" si="9"/>
        <v>1</v>
      </c>
      <c r="Z15" s="537">
        <f t="shared" si="10"/>
        <v>1</v>
      </c>
      <c r="AA15" s="537">
        <f t="shared" si="11"/>
        <v>1</v>
      </c>
      <c r="AB15" s="537">
        <f t="shared" si="12"/>
        <v>1</v>
      </c>
      <c r="AC15" s="537">
        <f t="shared" si="13"/>
        <v>1</v>
      </c>
      <c r="AD15" s="537">
        <f t="shared" si="14"/>
        <v>1.0000000000000002</v>
      </c>
      <c r="AE15" s="537">
        <f t="shared" si="15"/>
        <v>1</v>
      </c>
      <c r="AF15" s="537">
        <f t="shared" si="16"/>
        <v>1</v>
      </c>
    </row>
    <row r="16" spans="1:32" x14ac:dyDescent="0.25">
      <c r="A16" s="133">
        <v>200</v>
      </c>
      <c r="B16" s="303">
        <v>15</v>
      </c>
      <c r="C16" s="539">
        <v>0</v>
      </c>
      <c r="D16" s="539">
        <v>0</v>
      </c>
      <c r="E16" s="539">
        <v>0</v>
      </c>
      <c r="F16" s="539">
        <v>0</v>
      </c>
      <c r="G16" s="539">
        <v>0</v>
      </c>
      <c r="H16" s="539">
        <v>0</v>
      </c>
      <c r="I16" s="539">
        <v>0</v>
      </c>
      <c r="J16" s="539">
        <v>0</v>
      </c>
      <c r="K16" s="539">
        <v>0</v>
      </c>
      <c r="L16" s="539">
        <v>0</v>
      </c>
      <c r="M16" s="539">
        <v>0</v>
      </c>
      <c r="N16" s="539">
        <v>0</v>
      </c>
      <c r="O16" s="539">
        <v>0</v>
      </c>
      <c r="P16" s="539">
        <v>0</v>
      </c>
      <c r="Q16" s="539">
        <v>0</v>
      </c>
      <c r="R16" s="537">
        <f t="shared" si="2"/>
        <v>1</v>
      </c>
      <c r="S16" s="537">
        <f t="shared" si="3"/>
        <v>1</v>
      </c>
      <c r="T16" s="537">
        <f t="shared" si="4"/>
        <v>1</v>
      </c>
      <c r="U16" s="537">
        <f t="shared" si="5"/>
        <v>1</v>
      </c>
      <c r="V16" s="537">
        <f t="shared" si="6"/>
        <v>1</v>
      </c>
      <c r="W16" s="537">
        <f t="shared" si="7"/>
        <v>1</v>
      </c>
      <c r="X16" s="537">
        <f t="shared" si="8"/>
        <v>1</v>
      </c>
      <c r="Y16" s="537">
        <f t="shared" si="9"/>
        <v>1</v>
      </c>
      <c r="Z16" s="537">
        <f t="shared" si="10"/>
        <v>1</v>
      </c>
      <c r="AA16" s="537">
        <f t="shared" si="11"/>
        <v>1</v>
      </c>
      <c r="AB16" s="537">
        <f t="shared" si="12"/>
        <v>1</v>
      </c>
      <c r="AC16" s="537">
        <f t="shared" si="13"/>
        <v>1</v>
      </c>
      <c r="AD16" s="537">
        <f t="shared" si="14"/>
        <v>1.0000000000000002</v>
      </c>
      <c r="AE16" s="537">
        <f t="shared" si="15"/>
        <v>1</v>
      </c>
      <c r="AF16" s="537">
        <f t="shared" si="16"/>
        <v>1</v>
      </c>
    </row>
    <row r="17" spans="1:32" x14ac:dyDescent="0.25">
      <c r="A17" s="133">
        <v>200</v>
      </c>
      <c r="B17" s="303">
        <v>16</v>
      </c>
      <c r="C17" s="539">
        <v>0</v>
      </c>
      <c r="D17" s="539">
        <v>0</v>
      </c>
      <c r="E17" s="539">
        <v>0</v>
      </c>
      <c r="F17" s="539">
        <v>0</v>
      </c>
      <c r="G17" s="539">
        <v>0</v>
      </c>
      <c r="H17" s="539">
        <v>0</v>
      </c>
      <c r="I17" s="539">
        <v>0</v>
      </c>
      <c r="J17" s="539">
        <v>0</v>
      </c>
      <c r="K17" s="539">
        <v>0</v>
      </c>
      <c r="L17" s="539">
        <v>0</v>
      </c>
      <c r="M17" s="539">
        <v>0</v>
      </c>
      <c r="N17" s="539">
        <v>0</v>
      </c>
      <c r="O17" s="539">
        <v>0</v>
      </c>
      <c r="P17" s="539">
        <v>0</v>
      </c>
      <c r="Q17" s="539">
        <v>0</v>
      </c>
      <c r="R17" s="537">
        <f t="shared" si="2"/>
        <v>1</v>
      </c>
      <c r="S17" s="537">
        <f t="shared" si="3"/>
        <v>1</v>
      </c>
      <c r="T17" s="537">
        <f t="shared" si="4"/>
        <v>1</v>
      </c>
      <c r="U17" s="537">
        <f t="shared" si="5"/>
        <v>1</v>
      </c>
      <c r="V17" s="537">
        <f t="shared" si="6"/>
        <v>1</v>
      </c>
      <c r="W17" s="537">
        <f t="shared" si="7"/>
        <v>1</v>
      </c>
      <c r="X17" s="537">
        <f t="shared" si="8"/>
        <v>1</v>
      </c>
      <c r="Y17" s="537">
        <f t="shared" si="9"/>
        <v>1</v>
      </c>
      <c r="Z17" s="537">
        <f t="shared" si="10"/>
        <v>1</v>
      </c>
      <c r="AA17" s="537">
        <f t="shared" si="11"/>
        <v>1</v>
      </c>
      <c r="AB17" s="537">
        <f t="shared" si="12"/>
        <v>1</v>
      </c>
      <c r="AC17" s="537">
        <f t="shared" si="13"/>
        <v>1</v>
      </c>
      <c r="AD17" s="537">
        <f t="shared" si="14"/>
        <v>1.0000000000000002</v>
      </c>
      <c r="AE17" s="537">
        <f t="shared" si="15"/>
        <v>1</v>
      </c>
      <c r="AF17" s="537">
        <f t="shared" si="16"/>
        <v>1</v>
      </c>
    </row>
    <row r="18" spans="1:32" x14ac:dyDescent="0.25">
      <c r="A18" s="133">
        <v>200</v>
      </c>
      <c r="B18" s="303">
        <v>17</v>
      </c>
      <c r="C18" s="539">
        <v>0</v>
      </c>
      <c r="D18" s="539">
        <v>0</v>
      </c>
      <c r="E18" s="539">
        <v>0</v>
      </c>
      <c r="F18" s="539">
        <v>0</v>
      </c>
      <c r="G18" s="539">
        <v>0</v>
      </c>
      <c r="H18" s="539">
        <v>0</v>
      </c>
      <c r="I18" s="539">
        <v>0</v>
      </c>
      <c r="J18" s="539">
        <v>0</v>
      </c>
      <c r="K18" s="539">
        <v>0</v>
      </c>
      <c r="L18" s="539">
        <v>0</v>
      </c>
      <c r="M18" s="539">
        <v>0</v>
      </c>
      <c r="N18" s="539">
        <v>0</v>
      </c>
      <c r="O18" s="539">
        <v>0</v>
      </c>
      <c r="P18" s="539">
        <v>0</v>
      </c>
      <c r="Q18" s="539">
        <v>0</v>
      </c>
      <c r="R18" s="537">
        <f t="shared" si="2"/>
        <v>1</v>
      </c>
      <c r="S18" s="537">
        <f t="shared" si="3"/>
        <v>1</v>
      </c>
      <c r="T18" s="537">
        <f t="shared" si="4"/>
        <v>1</v>
      </c>
      <c r="U18" s="537">
        <f t="shared" si="5"/>
        <v>1</v>
      </c>
      <c r="V18" s="537">
        <f t="shared" si="6"/>
        <v>1</v>
      </c>
      <c r="W18" s="537">
        <f t="shared" si="7"/>
        <v>1</v>
      </c>
      <c r="X18" s="537">
        <f t="shared" si="8"/>
        <v>1</v>
      </c>
      <c r="Y18" s="537">
        <f t="shared" si="9"/>
        <v>1</v>
      </c>
      <c r="Z18" s="537">
        <f t="shared" si="10"/>
        <v>1</v>
      </c>
      <c r="AA18" s="537">
        <f t="shared" si="11"/>
        <v>1</v>
      </c>
      <c r="AB18" s="537">
        <f t="shared" si="12"/>
        <v>1</v>
      </c>
      <c r="AC18" s="537">
        <f t="shared" si="13"/>
        <v>1</v>
      </c>
      <c r="AD18" s="537">
        <f t="shared" si="14"/>
        <v>1.0000000000000002</v>
      </c>
      <c r="AE18" s="537">
        <f t="shared" si="15"/>
        <v>1</v>
      </c>
      <c r="AF18" s="537">
        <f t="shared" si="16"/>
        <v>1</v>
      </c>
    </row>
    <row r="19" spans="1:32" x14ac:dyDescent="0.25">
      <c r="A19" s="133">
        <v>200</v>
      </c>
      <c r="B19" s="303">
        <v>18</v>
      </c>
      <c r="C19" s="539">
        <v>0</v>
      </c>
      <c r="D19" s="539">
        <v>0</v>
      </c>
      <c r="E19" s="539">
        <v>0</v>
      </c>
      <c r="F19" s="539">
        <v>0</v>
      </c>
      <c r="G19" s="539">
        <v>0</v>
      </c>
      <c r="H19" s="539">
        <v>0</v>
      </c>
      <c r="I19" s="539">
        <v>0</v>
      </c>
      <c r="J19" s="539">
        <v>0</v>
      </c>
      <c r="K19" s="539">
        <v>0</v>
      </c>
      <c r="L19" s="539">
        <v>0</v>
      </c>
      <c r="M19" s="539">
        <v>0</v>
      </c>
      <c r="N19" s="539">
        <v>0</v>
      </c>
      <c r="O19" s="539">
        <v>0</v>
      </c>
      <c r="P19" s="539">
        <v>0</v>
      </c>
      <c r="Q19" s="539">
        <v>0</v>
      </c>
      <c r="R19" s="537">
        <f t="shared" si="2"/>
        <v>1</v>
      </c>
      <c r="S19" s="537">
        <f t="shared" si="3"/>
        <v>1</v>
      </c>
      <c r="T19" s="537">
        <f t="shared" si="4"/>
        <v>1</v>
      </c>
      <c r="U19" s="537">
        <f t="shared" si="5"/>
        <v>1</v>
      </c>
      <c r="V19" s="537">
        <f t="shared" si="6"/>
        <v>1</v>
      </c>
      <c r="W19" s="537">
        <f t="shared" si="7"/>
        <v>1</v>
      </c>
      <c r="X19" s="537">
        <f t="shared" si="8"/>
        <v>1</v>
      </c>
      <c r="Y19" s="537">
        <f t="shared" si="9"/>
        <v>1</v>
      </c>
      <c r="Z19" s="537">
        <f t="shared" si="10"/>
        <v>1</v>
      </c>
      <c r="AA19" s="537">
        <f t="shared" si="11"/>
        <v>1</v>
      </c>
      <c r="AB19" s="537">
        <f t="shared" si="12"/>
        <v>1</v>
      </c>
      <c r="AC19" s="537">
        <f t="shared" si="13"/>
        <v>1</v>
      </c>
      <c r="AD19" s="537">
        <f t="shared" si="14"/>
        <v>1.0000000000000002</v>
      </c>
      <c r="AE19" s="537">
        <f t="shared" si="15"/>
        <v>1</v>
      </c>
      <c r="AF19" s="537">
        <f t="shared" si="16"/>
        <v>1</v>
      </c>
    </row>
    <row r="20" spans="1:32" x14ac:dyDescent="0.25">
      <c r="A20" s="133">
        <v>200</v>
      </c>
      <c r="B20" s="303">
        <v>19</v>
      </c>
      <c r="C20" s="539">
        <v>0</v>
      </c>
      <c r="D20" s="539">
        <v>0</v>
      </c>
      <c r="E20" s="539">
        <v>0</v>
      </c>
      <c r="F20" s="539">
        <v>0</v>
      </c>
      <c r="G20" s="539">
        <v>0</v>
      </c>
      <c r="H20" s="539">
        <v>0</v>
      </c>
      <c r="I20" s="539">
        <v>0</v>
      </c>
      <c r="J20" s="539">
        <v>0</v>
      </c>
      <c r="K20" s="539">
        <v>0</v>
      </c>
      <c r="L20" s="539">
        <v>0</v>
      </c>
      <c r="M20" s="539">
        <v>0</v>
      </c>
      <c r="N20" s="539">
        <v>0</v>
      </c>
      <c r="O20" s="539">
        <v>0</v>
      </c>
      <c r="P20" s="539">
        <v>0</v>
      </c>
      <c r="Q20" s="539">
        <v>0</v>
      </c>
      <c r="R20" s="537">
        <f t="shared" si="2"/>
        <v>1</v>
      </c>
      <c r="S20" s="537">
        <f t="shared" si="3"/>
        <v>1</v>
      </c>
      <c r="T20" s="537">
        <f t="shared" si="4"/>
        <v>1</v>
      </c>
      <c r="U20" s="537">
        <f t="shared" si="5"/>
        <v>1</v>
      </c>
      <c r="V20" s="537">
        <f t="shared" si="6"/>
        <v>1</v>
      </c>
      <c r="W20" s="537">
        <f t="shared" si="7"/>
        <v>1</v>
      </c>
      <c r="X20" s="537">
        <f t="shared" si="8"/>
        <v>1</v>
      </c>
      <c r="Y20" s="537">
        <f t="shared" si="9"/>
        <v>1</v>
      </c>
      <c r="Z20" s="537">
        <f t="shared" si="10"/>
        <v>1</v>
      </c>
      <c r="AA20" s="537">
        <f t="shared" si="11"/>
        <v>1</v>
      </c>
      <c r="AB20" s="537">
        <f t="shared" si="12"/>
        <v>1</v>
      </c>
      <c r="AC20" s="537">
        <f t="shared" si="13"/>
        <v>1</v>
      </c>
      <c r="AD20" s="537">
        <f t="shared" si="14"/>
        <v>1.0000000000000002</v>
      </c>
      <c r="AE20" s="537">
        <f t="shared" si="15"/>
        <v>1</v>
      </c>
      <c r="AF20" s="537">
        <f t="shared" si="16"/>
        <v>1</v>
      </c>
    </row>
    <row r="21" spans="1:32" x14ac:dyDescent="0.25">
      <c r="A21" s="133">
        <v>200</v>
      </c>
      <c r="B21" s="303">
        <v>20</v>
      </c>
      <c r="C21" s="539">
        <v>0</v>
      </c>
      <c r="D21" s="539">
        <v>0</v>
      </c>
      <c r="E21" s="539">
        <v>0</v>
      </c>
      <c r="F21" s="539">
        <v>0</v>
      </c>
      <c r="G21" s="539">
        <v>0</v>
      </c>
      <c r="H21" s="539">
        <v>0</v>
      </c>
      <c r="I21" s="539">
        <v>0</v>
      </c>
      <c r="J21" s="539">
        <v>0</v>
      </c>
      <c r="K21" s="539">
        <v>0</v>
      </c>
      <c r="L21" s="539">
        <v>0</v>
      </c>
      <c r="M21" s="539">
        <v>0</v>
      </c>
      <c r="N21" s="539">
        <v>0</v>
      </c>
      <c r="O21" s="539">
        <v>0</v>
      </c>
      <c r="P21" s="539">
        <v>0</v>
      </c>
      <c r="Q21" s="539">
        <v>0</v>
      </c>
      <c r="R21" s="537">
        <f t="shared" si="2"/>
        <v>1</v>
      </c>
      <c r="S21" s="537">
        <f t="shared" si="3"/>
        <v>1</v>
      </c>
      <c r="T21" s="537">
        <f t="shared" si="4"/>
        <v>1</v>
      </c>
      <c r="U21" s="537">
        <f t="shared" si="5"/>
        <v>1</v>
      </c>
      <c r="V21" s="537">
        <f t="shared" si="6"/>
        <v>1</v>
      </c>
      <c r="W21" s="537">
        <f t="shared" si="7"/>
        <v>1</v>
      </c>
      <c r="X21" s="537">
        <f t="shared" si="8"/>
        <v>1</v>
      </c>
      <c r="Y21" s="537">
        <f t="shared" si="9"/>
        <v>1</v>
      </c>
      <c r="Z21" s="537">
        <f t="shared" si="10"/>
        <v>1</v>
      </c>
      <c r="AA21" s="537">
        <f t="shared" si="11"/>
        <v>1</v>
      </c>
      <c r="AB21" s="537">
        <f t="shared" si="12"/>
        <v>1</v>
      </c>
      <c r="AC21" s="537">
        <f t="shared" si="13"/>
        <v>1</v>
      </c>
      <c r="AD21" s="537">
        <f t="shared" si="14"/>
        <v>1.0000000000000002</v>
      </c>
      <c r="AE21" s="537">
        <f t="shared" si="15"/>
        <v>1</v>
      </c>
      <c r="AF21" s="537">
        <f t="shared" si="16"/>
        <v>1</v>
      </c>
    </row>
    <row r="22" spans="1:32" x14ac:dyDescent="0.25">
      <c r="A22" s="133">
        <v>200</v>
      </c>
      <c r="B22" s="303">
        <v>21</v>
      </c>
      <c r="C22" s="539">
        <v>0</v>
      </c>
      <c r="D22" s="539">
        <v>0</v>
      </c>
      <c r="E22" s="539">
        <v>0</v>
      </c>
      <c r="F22" s="539">
        <v>0</v>
      </c>
      <c r="G22" s="539">
        <v>0</v>
      </c>
      <c r="H22" s="539">
        <v>0</v>
      </c>
      <c r="I22" s="539">
        <v>0</v>
      </c>
      <c r="J22" s="539">
        <v>0</v>
      </c>
      <c r="K22" s="539">
        <v>0</v>
      </c>
      <c r="L22" s="539">
        <v>0</v>
      </c>
      <c r="M22" s="539">
        <v>0</v>
      </c>
      <c r="N22" s="539">
        <v>0</v>
      </c>
      <c r="O22" s="539">
        <v>0</v>
      </c>
      <c r="P22" s="539">
        <v>0</v>
      </c>
      <c r="Q22" s="539">
        <v>0</v>
      </c>
      <c r="R22" s="537">
        <f t="shared" si="2"/>
        <v>1</v>
      </c>
      <c r="S22" s="537">
        <f t="shared" si="3"/>
        <v>1</v>
      </c>
      <c r="T22" s="537">
        <f t="shared" si="4"/>
        <v>1</v>
      </c>
      <c r="U22" s="537">
        <f t="shared" si="5"/>
        <v>1</v>
      </c>
      <c r="V22" s="537">
        <f t="shared" si="6"/>
        <v>1</v>
      </c>
      <c r="W22" s="537">
        <f t="shared" si="7"/>
        <v>1</v>
      </c>
      <c r="X22" s="537">
        <f t="shared" si="8"/>
        <v>1</v>
      </c>
      <c r="Y22" s="537">
        <f t="shared" si="9"/>
        <v>1</v>
      </c>
      <c r="Z22" s="537">
        <f t="shared" si="10"/>
        <v>1</v>
      </c>
      <c r="AA22" s="537">
        <f t="shared" si="11"/>
        <v>1</v>
      </c>
      <c r="AB22" s="537">
        <f t="shared" si="12"/>
        <v>1</v>
      </c>
      <c r="AC22" s="537">
        <f t="shared" si="13"/>
        <v>1</v>
      </c>
      <c r="AD22" s="537">
        <f t="shared" si="14"/>
        <v>1.0000000000000002</v>
      </c>
      <c r="AE22" s="537">
        <f t="shared" si="15"/>
        <v>1</v>
      </c>
      <c r="AF22" s="537">
        <f t="shared" si="16"/>
        <v>1</v>
      </c>
    </row>
    <row r="23" spans="1:32" x14ac:dyDescent="0.25">
      <c r="A23" s="133">
        <v>200</v>
      </c>
      <c r="B23" s="303">
        <v>22</v>
      </c>
      <c r="C23" s="539">
        <v>0</v>
      </c>
      <c r="D23" s="539">
        <v>0</v>
      </c>
      <c r="E23" s="539">
        <v>0</v>
      </c>
      <c r="F23" s="539">
        <v>0</v>
      </c>
      <c r="G23" s="539">
        <v>0</v>
      </c>
      <c r="H23" s="539">
        <v>0</v>
      </c>
      <c r="I23" s="539">
        <v>0</v>
      </c>
      <c r="J23" s="539">
        <v>0</v>
      </c>
      <c r="K23" s="539">
        <v>0</v>
      </c>
      <c r="L23" s="539">
        <v>0</v>
      </c>
      <c r="M23" s="539">
        <v>0</v>
      </c>
      <c r="N23" s="539">
        <v>0</v>
      </c>
      <c r="O23" s="539">
        <v>0</v>
      </c>
      <c r="P23" s="539">
        <v>0</v>
      </c>
      <c r="Q23" s="539">
        <v>0</v>
      </c>
      <c r="R23" s="537">
        <f t="shared" si="2"/>
        <v>1</v>
      </c>
      <c r="S23" s="537">
        <f t="shared" si="3"/>
        <v>1</v>
      </c>
      <c r="T23" s="537">
        <f t="shared" si="4"/>
        <v>1</v>
      </c>
      <c r="U23" s="537">
        <f t="shared" si="5"/>
        <v>1</v>
      </c>
      <c r="V23" s="537">
        <f t="shared" si="6"/>
        <v>1</v>
      </c>
      <c r="W23" s="537">
        <f t="shared" si="7"/>
        <v>1</v>
      </c>
      <c r="X23" s="537">
        <f t="shared" si="8"/>
        <v>1</v>
      </c>
      <c r="Y23" s="537">
        <f t="shared" si="9"/>
        <v>1</v>
      </c>
      <c r="Z23" s="537">
        <f t="shared" si="10"/>
        <v>1</v>
      </c>
      <c r="AA23" s="537">
        <f t="shared" si="11"/>
        <v>1</v>
      </c>
      <c r="AB23" s="537">
        <f t="shared" si="12"/>
        <v>1</v>
      </c>
      <c r="AC23" s="537">
        <f t="shared" si="13"/>
        <v>1</v>
      </c>
      <c r="AD23" s="537">
        <f t="shared" si="14"/>
        <v>1.0000000000000002</v>
      </c>
      <c r="AE23" s="537">
        <f t="shared" si="15"/>
        <v>1</v>
      </c>
      <c r="AF23" s="537">
        <f t="shared" si="16"/>
        <v>1</v>
      </c>
    </row>
    <row r="24" spans="1:32" x14ac:dyDescent="0.25">
      <c r="A24" s="133">
        <v>200</v>
      </c>
      <c r="B24" s="303">
        <v>23</v>
      </c>
      <c r="C24" s="539">
        <v>0</v>
      </c>
      <c r="D24" s="539">
        <v>0</v>
      </c>
      <c r="E24" s="539">
        <v>0</v>
      </c>
      <c r="F24" s="539">
        <v>0</v>
      </c>
      <c r="G24" s="539">
        <v>0</v>
      </c>
      <c r="H24" s="539">
        <v>0</v>
      </c>
      <c r="I24" s="539">
        <v>0</v>
      </c>
      <c r="J24" s="539">
        <v>0</v>
      </c>
      <c r="K24" s="539">
        <v>0</v>
      </c>
      <c r="L24" s="539">
        <v>0</v>
      </c>
      <c r="M24" s="539">
        <v>0</v>
      </c>
      <c r="N24" s="539">
        <v>0</v>
      </c>
      <c r="O24" s="539">
        <v>0</v>
      </c>
      <c r="P24" s="539">
        <v>0</v>
      </c>
      <c r="Q24" s="539">
        <v>0</v>
      </c>
      <c r="R24" s="537">
        <f t="shared" si="2"/>
        <v>1</v>
      </c>
      <c r="S24" s="537">
        <f t="shared" si="3"/>
        <v>1</v>
      </c>
      <c r="T24" s="537">
        <f t="shared" si="4"/>
        <v>1</v>
      </c>
      <c r="U24" s="537">
        <f t="shared" si="5"/>
        <v>1</v>
      </c>
      <c r="V24" s="537">
        <f t="shared" si="6"/>
        <v>1</v>
      </c>
      <c r="W24" s="537">
        <f t="shared" si="7"/>
        <v>1</v>
      </c>
      <c r="X24" s="537">
        <f t="shared" si="8"/>
        <v>1</v>
      </c>
      <c r="Y24" s="537">
        <f t="shared" si="9"/>
        <v>1</v>
      </c>
      <c r="Z24" s="537">
        <f t="shared" si="10"/>
        <v>1</v>
      </c>
      <c r="AA24" s="537">
        <f t="shared" si="11"/>
        <v>1</v>
      </c>
      <c r="AB24" s="537">
        <f t="shared" si="12"/>
        <v>1</v>
      </c>
      <c r="AC24" s="537">
        <f t="shared" si="13"/>
        <v>1</v>
      </c>
      <c r="AD24" s="537">
        <f t="shared" si="14"/>
        <v>1.0000000000000002</v>
      </c>
      <c r="AE24" s="537">
        <f t="shared" si="15"/>
        <v>1</v>
      </c>
      <c r="AF24" s="537">
        <f t="shared" si="16"/>
        <v>1</v>
      </c>
    </row>
    <row r="25" spans="1:32" x14ac:dyDescent="0.25">
      <c r="A25" s="133">
        <v>200</v>
      </c>
      <c r="B25" s="303">
        <v>24</v>
      </c>
      <c r="C25" s="539">
        <v>0</v>
      </c>
      <c r="D25" s="539">
        <v>0</v>
      </c>
      <c r="E25" s="539">
        <v>0</v>
      </c>
      <c r="F25" s="539">
        <v>0</v>
      </c>
      <c r="G25" s="539">
        <v>0</v>
      </c>
      <c r="H25" s="539">
        <v>0</v>
      </c>
      <c r="I25" s="539">
        <v>0</v>
      </c>
      <c r="J25" s="539">
        <v>0</v>
      </c>
      <c r="K25" s="539">
        <v>0</v>
      </c>
      <c r="L25" s="539">
        <v>0</v>
      </c>
      <c r="M25" s="539">
        <v>0</v>
      </c>
      <c r="N25" s="539">
        <v>0</v>
      </c>
      <c r="O25" s="539">
        <v>0</v>
      </c>
      <c r="P25" s="539">
        <v>0</v>
      </c>
      <c r="Q25" s="539">
        <v>0</v>
      </c>
      <c r="R25" s="537">
        <f t="shared" si="2"/>
        <v>1</v>
      </c>
      <c r="S25" s="537">
        <f t="shared" si="3"/>
        <v>1</v>
      </c>
      <c r="T25" s="537">
        <f t="shared" si="4"/>
        <v>1</v>
      </c>
      <c r="U25" s="537">
        <f t="shared" si="5"/>
        <v>1</v>
      </c>
      <c r="V25" s="537">
        <f t="shared" si="6"/>
        <v>1</v>
      </c>
      <c r="W25" s="537">
        <f t="shared" si="7"/>
        <v>1</v>
      </c>
      <c r="X25" s="537">
        <f t="shared" si="8"/>
        <v>1</v>
      </c>
      <c r="Y25" s="537">
        <f t="shared" si="9"/>
        <v>1</v>
      </c>
      <c r="Z25" s="537">
        <f t="shared" si="10"/>
        <v>1</v>
      </c>
      <c r="AA25" s="537">
        <f t="shared" si="11"/>
        <v>1</v>
      </c>
      <c r="AB25" s="537">
        <f t="shared" si="12"/>
        <v>1</v>
      </c>
      <c r="AC25" s="537">
        <f t="shared" si="13"/>
        <v>1</v>
      </c>
      <c r="AD25" s="537">
        <f t="shared" si="14"/>
        <v>1.0000000000000002</v>
      </c>
      <c r="AE25" s="537">
        <f t="shared" si="15"/>
        <v>1</v>
      </c>
      <c r="AF25" s="537">
        <f t="shared" si="16"/>
        <v>1</v>
      </c>
    </row>
    <row r="26" spans="1:32" x14ac:dyDescent="0.25">
      <c r="A26" s="133">
        <v>200</v>
      </c>
      <c r="B26" s="303">
        <v>25</v>
      </c>
      <c r="C26" s="539">
        <v>0</v>
      </c>
      <c r="D26" s="539">
        <v>0</v>
      </c>
      <c r="E26" s="539">
        <v>0</v>
      </c>
      <c r="F26" s="539">
        <v>0</v>
      </c>
      <c r="G26" s="539">
        <v>0</v>
      </c>
      <c r="H26" s="539">
        <v>0</v>
      </c>
      <c r="I26" s="539">
        <v>0</v>
      </c>
      <c r="J26" s="539">
        <v>0</v>
      </c>
      <c r="K26" s="539">
        <v>0</v>
      </c>
      <c r="L26" s="539">
        <v>0</v>
      </c>
      <c r="M26" s="539">
        <v>0</v>
      </c>
      <c r="N26" s="539">
        <v>0</v>
      </c>
      <c r="O26" s="539">
        <v>0</v>
      </c>
      <c r="P26" s="539">
        <v>0</v>
      </c>
      <c r="Q26" s="539">
        <v>0</v>
      </c>
      <c r="R26" s="537">
        <f t="shared" si="2"/>
        <v>1</v>
      </c>
      <c r="S26" s="537">
        <f t="shared" si="3"/>
        <v>1</v>
      </c>
      <c r="T26" s="537">
        <f t="shared" si="4"/>
        <v>1</v>
      </c>
      <c r="U26" s="537">
        <f t="shared" si="5"/>
        <v>1</v>
      </c>
      <c r="V26" s="537">
        <f t="shared" si="6"/>
        <v>1</v>
      </c>
      <c r="W26" s="537">
        <f t="shared" si="7"/>
        <v>1</v>
      </c>
      <c r="X26" s="537">
        <f t="shared" si="8"/>
        <v>1</v>
      </c>
      <c r="Y26" s="537">
        <f t="shared" si="9"/>
        <v>1</v>
      </c>
      <c r="Z26" s="537">
        <f t="shared" si="10"/>
        <v>1</v>
      </c>
      <c r="AA26" s="537">
        <f t="shared" si="11"/>
        <v>1</v>
      </c>
      <c r="AB26" s="537">
        <f t="shared" si="12"/>
        <v>1</v>
      </c>
      <c r="AC26" s="537">
        <f t="shared" si="13"/>
        <v>1</v>
      </c>
      <c r="AD26" s="537">
        <f t="shared" si="14"/>
        <v>1.0000000000000002</v>
      </c>
      <c r="AE26" s="537">
        <f t="shared" si="15"/>
        <v>1</v>
      </c>
      <c r="AF26" s="537">
        <f t="shared" si="16"/>
        <v>1</v>
      </c>
    </row>
    <row r="27" spans="1:32" x14ac:dyDescent="0.25">
      <c r="A27" s="133">
        <v>200</v>
      </c>
      <c r="B27" s="303">
        <v>26</v>
      </c>
      <c r="C27" s="539">
        <v>0</v>
      </c>
      <c r="D27" s="539">
        <v>0</v>
      </c>
      <c r="E27" s="539">
        <v>0</v>
      </c>
      <c r="F27" s="539">
        <v>0</v>
      </c>
      <c r="G27" s="539">
        <v>0</v>
      </c>
      <c r="H27" s="539">
        <v>0</v>
      </c>
      <c r="I27" s="539">
        <v>0</v>
      </c>
      <c r="J27" s="539">
        <v>0</v>
      </c>
      <c r="K27" s="539">
        <v>0</v>
      </c>
      <c r="L27" s="539">
        <v>0</v>
      </c>
      <c r="M27" s="539">
        <v>0</v>
      </c>
      <c r="N27" s="539">
        <v>0</v>
      </c>
      <c r="O27" s="539">
        <v>0</v>
      </c>
      <c r="P27" s="539">
        <v>0</v>
      </c>
      <c r="Q27" s="539">
        <v>0</v>
      </c>
      <c r="R27" s="537">
        <f t="shared" si="2"/>
        <v>1</v>
      </c>
      <c r="S27" s="537">
        <f t="shared" si="3"/>
        <v>1</v>
      </c>
      <c r="T27" s="537">
        <f t="shared" si="4"/>
        <v>1</v>
      </c>
      <c r="U27" s="537">
        <f t="shared" si="5"/>
        <v>1</v>
      </c>
      <c r="V27" s="537">
        <f t="shared" si="6"/>
        <v>1</v>
      </c>
      <c r="W27" s="537">
        <f t="shared" si="7"/>
        <v>1</v>
      </c>
      <c r="X27" s="537">
        <f t="shared" si="8"/>
        <v>1</v>
      </c>
      <c r="Y27" s="537">
        <f t="shared" si="9"/>
        <v>1</v>
      </c>
      <c r="Z27" s="537">
        <f t="shared" si="10"/>
        <v>1</v>
      </c>
      <c r="AA27" s="537">
        <f t="shared" si="11"/>
        <v>1</v>
      </c>
      <c r="AB27" s="537">
        <f t="shared" si="12"/>
        <v>1</v>
      </c>
      <c r="AC27" s="537">
        <f t="shared" si="13"/>
        <v>1</v>
      </c>
      <c r="AD27" s="537">
        <f t="shared" si="14"/>
        <v>1.0000000000000002</v>
      </c>
      <c r="AE27" s="537">
        <f t="shared" si="15"/>
        <v>1</v>
      </c>
      <c r="AF27" s="537">
        <f t="shared" si="16"/>
        <v>1</v>
      </c>
    </row>
    <row r="28" spans="1:32" x14ac:dyDescent="0.25">
      <c r="A28" s="133">
        <v>200</v>
      </c>
      <c r="B28" s="303">
        <v>27</v>
      </c>
      <c r="C28" s="539">
        <v>0</v>
      </c>
      <c r="D28" s="539">
        <v>0</v>
      </c>
      <c r="E28" s="539">
        <v>0</v>
      </c>
      <c r="F28" s="539">
        <v>0</v>
      </c>
      <c r="G28" s="539">
        <v>0</v>
      </c>
      <c r="H28" s="539">
        <v>0</v>
      </c>
      <c r="I28" s="539">
        <v>0</v>
      </c>
      <c r="J28" s="539">
        <v>0</v>
      </c>
      <c r="K28" s="539">
        <v>0</v>
      </c>
      <c r="L28" s="539">
        <v>0</v>
      </c>
      <c r="M28" s="539">
        <v>0</v>
      </c>
      <c r="N28" s="539">
        <v>0</v>
      </c>
      <c r="O28" s="539">
        <v>0</v>
      </c>
      <c r="P28" s="539">
        <v>0</v>
      </c>
      <c r="Q28" s="539">
        <v>0</v>
      </c>
      <c r="R28" s="537">
        <f t="shared" si="2"/>
        <v>1</v>
      </c>
      <c r="S28" s="537">
        <f t="shared" si="3"/>
        <v>1</v>
      </c>
      <c r="T28" s="537">
        <f t="shared" si="4"/>
        <v>1</v>
      </c>
      <c r="U28" s="537">
        <f t="shared" si="5"/>
        <v>1</v>
      </c>
      <c r="V28" s="537">
        <f t="shared" si="6"/>
        <v>1</v>
      </c>
      <c r="W28" s="537">
        <f t="shared" si="7"/>
        <v>1</v>
      </c>
      <c r="X28" s="537">
        <f t="shared" si="8"/>
        <v>1</v>
      </c>
      <c r="Y28" s="537">
        <f t="shared" si="9"/>
        <v>1</v>
      </c>
      <c r="Z28" s="537">
        <f t="shared" si="10"/>
        <v>1</v>
      </c>
      <c r="AA28" s="537">
        <f t="shared" si="11"/>
        <v>1</v>
      </c>
      <c r="AB28" s="537">
        <f t="shared" si="12"/>
        <v>1</v>
      </c>
      <c r="AC28" s="537">
        <f t="shared" si="13"/>
        <v>1</v>
      </c>
      <c r="AD28" s="537">
        <f t="shared" si="14"/>
        <v>1.0000000000000002</v>
      </c>
      <c r="AE28" s="537">
        <f t="shared" si="15"/>
        <v>1</v>
      </c>
      <c r="AF28" s="537">
        <f t="shared" si="16"/>
        <v>1</v>
      </c>
    </row>
    <row r="29" spans="1:32" x14ac:dyDescent="0.25">
      <c r="A29" s="133">
        <v>200</v>
      </c>
      <c r="B29" s="303">
        <v>28</v>
      </c>
      <c r="C29" s="539">
        <v>0</v>
      </c>
      <c r="D29" s="539">
        <v>0</v>
      </c>
      <c r="E29" s="539">
        <v>0</v>
      </c>
      <c r="F29" s="539">
        <v>0</v>
      </c>
      <c r="G29" s="539">
        <v>0</v>
      </c>
      <c r="H29" s="539">
        <v>0</v>
      </c>
      <c r="I29" s="539">
        <v>0</v>
      </c>
      <c r="J29" s="539">
        <v>0</v>
      </c>
      <c r="K29" s="539">
        <v>0</v>
      </c>
      <c r="L29" s="539">
        <v>0</v>
      </c>
      <c r="M29" s="539">
        <v>0</v>
      </c>
      <c r="N29" s="539">
        <v>0</v>
      </c>
      <c r="O29" s="539">
        <v>0</v>
      </c>
      <c r="P29" s="539">
        <v>0</v>
      </c>
      <c r="Q29" s="539">
        <v>0</v>
      </c>
      <c r="R29" s="537">
        <f t="shared" si="2"/>
        <v>1</v>
      </c>
      <c r="S29" s="537">
        <f t="shared" si="3"/>
        <v>1</v>
      </c>
      <c r="T29" s="537">
        <f t="shared" si="4"/>
        <v>1</v>
      </c>
      <c r="U29" s="537">
        <f t="shared" si="5"/>
        <v>1</v>
      </c>
      <c r="V29" s="537">
        <f t="shared" si="6"/>
        <v>1</v>
      </c>
      <c r="W29" s="537">
        <f t="shared" si="7"/>
        <v>1</v>
      </c>
      <c r="X29" s="537">
        <f t="shared" si="8"/>
        <v>1</v>
      </c>
      <c r="Y29" s="537">
        <f t="shared" si="9"/>
        <v>1</v>
      </c>
      <c r="Z29" s="537">
        <f t="shared" si="10"/>
        <v>1</v>
      </c>
      <c r="AA29" s="537">
        <f t="shared" si="11"/>
        <v>1</v>
      </c>
      <c r="AB29" s="537">
        <f t="shared" si="12"/>
        <v>1</v>
      </c>
      <c r="AC29" s="537">
        <f t="shared" si="13"/>
        <v>1</v>
      </c>
      <c r="AD29" s="537">
        <f t="shared" si="14"/>
        <v>1.0000000000000002</v>
      </c>
      <c r="AE29" s="537">
        <f t="shared" si="15"/>
        <v>1</v>
      </c>
      <c r="AF29" s="537">
        <f t="shared" si="16"/>
        <v>1</v>
      </c>
    </row>
    <row r="30" spans="1:32" x14ac:dyDescent="0.25">
      <c r="A30" s="133">
        <v>200</v>
      </c>
      <c r="B30" s="303">
        <v>29</v>
      </c>
      <c r="C30" s="539">
        <v>0</v>
      </c>
      <c r="D30" s="539">
        <v>0</v>
      </c>
      <c r="E30" s="539">
        <v>0</v>
      </c>
      <c r="F30" s="539">
        <v>0</v>
      </c>
      <c r="G30" s="539">
        <v>0</v>
      </c>
      <c r="H30" s="539">
        <v>0</v>
      </c>
      <c r="I30" s="539">
        <v>0</v>
      </c>
      <c r="J30" s="539">
        <v>0</v>
      </c>
      <c r="K30" s="539">
        <v>0</v>
      </c>
      <c r="L30" s="539">
        <v>0</v>
      </c>
      <c r="M30" s="539">
        <v>0</v>
      </c>
      <c r="N30" s="539">
        <v>0</v>
      </c>
      <c r="O30" s="539">
        <v>0</v>
      </c>
      <c r="P30" s="539">
        <v>0</v>
      </c>
      <c r="Q30" s="539">
        <v>0</v>
      </c>
      <c r="R30" s="537">
        <f t="shared" si="2"/>
        <v>1</v>
      </c>
      <c r="S30" s="537">
        <f t="shared" si="3"/>
        <v>1</v>
      </c>
      <c r="T30" s="537">
        <f t="shared" si="4"/>
        <v>1</v>
      </c>
      <c r="U30" s="537">
        <f t="shared" si="5"/>
        <v>1</v>
      </c>
      <c r="V30" s="537">
        <f t="shared" si="6"/>
        <v>1</v>
      </c>
      <c r="W30" s="537">
        <f t="shared" si="7"/>
        <v>1</v>
      </c>
      <c r="X30" s="537">
        <f t="shared" si="8"/>
        <v>1</v>
      </c>
      <c r="Y30" s="537">
        <f t="shared" si="9"/>
        <v>1</v>
      </c>
      <c r="Z30" s="537">
        <f t="shared" si="10"/>
        <v>1</v>
      </c>
      <c r="AA30" s="537">
        <f t="shared" si="11"/>
        <v>1</v>
      </c>
      <c r="AB30" s="537">
        <f t="shared" si="12"/>
        <v>1</v>
      </c>
      <c r="AC30" s="537">
        <f t="shared" si="13"/>
        <v>1</v>
      </c>
      <c r="AD30" s="537">
        <f t="shared" si="14"/>
        <v>1.0000000000000002</v>
      </c>
      <c r="AE30" s="537">
        <f t="shared" si="15"/>
        <v>1</v>
      </c>
      <c r="AF30" s="537">
        <f t="shared" si="16"/>
        <v>1</v>
      </c>
    </row>
    <row r="31" spans="1:32" x14ac:dyDescent="0.25">
      <c r="A31" s="133">
        <v>200</v>
      </c>
      <c r="B31" s="303">
        <v>30</v>
      </c>
      <c r="C31" s="539">
        <v>0</v>
      </c>
      <c r="D31" s="539">
        <v>0</v>
      </c>
      <c r="E31" s="539">
        <v>0</v>
      </c>
      <c r="F31" s="539">
        <v>0</v>
      </c>
      <c r="G31" s="539">
        <v>0</v>
      </c>
      <c r="H31" s="539">
        <v>0</v>
      </c>
      <c r="I31" s="539">
        <v>0</v>
      </c>
      <c r="J31" s="539">
        <v>0</v>
      </c>
      <c r="K31" s="539">
        <v>0</v>
      </c>
      <c r="L31" s="539">
        <v>0</v>
      </c>
      <c r="M31" s="539">
        <v>0</v>
      </c>
      <c r="N31" s="539">
        <v>0</v>
      </c>
      <c r="O31" s="539">
        <v>0</v>
      </c>
      <c r="P31" s="539">
        <v>0</v>
      </c>
      <c r="Q31" s="539">
        <v>0</v>
      </c>
      <c r="R31" s="537">
        <f t="shared" si="2"/>
        <v>1</v>
      </c>
      <c r="S31" s="537">
        <f t="shared" si="3"/>
        <v>1</v>
      </c>
      <c r="T31" s="537">
        <f t="shared" si="4"/>
        <v>1</v>
      </c>
      <c r="U31" s="537">
        <f t="shared" si="5"/>
        <v>1</v>
      </c>
      <c r="V31" s="537">
        <f t="shared" si="6"/>
        <v>1</v>
      </c>
      <c r="W31" s="537">
        <f t="shared" si="7"/>
        <v>1</v>
      </c>
      <c r="X31" s="537">
        <f t="shared" si="8"/>
        <v>1</v>
      </c>
      <c r="Y31" s="537">
        <f t="shared" si="9"/>
        <v>1</v>
      </c>
      <c r="Z31" s="537">
        <f t="shared" si="10"/>
        <v>1</v>
      </c>
      <c r="AA31" s="537">
        <f t="shared" si="11"/>
        <v>1</v>
      </c>
      <c r="AB31" s="537">
        <f t="shared" si="12"/>
        <v>1</v>
      </c>
      <c r="AC31" s="537">
        <f t="shared" si="13"/>
        <v>1</v>
      </c>
      <c r="AD31" s="537">
        <f t="shared" si="14"/>
        <v>1.0000000000000002</v>
      </c>
      <c r="AE31" s="537">
        <f t="shared" si="15"/>
        <v>1</v>
      </c>
      <c r="AF31" s="537">
        <f t="shared" si="16"/>
        <v>1</v>
      </c>
    </row>
    <row r="32" spans="1:32" x14ac:dyDescent="0.25">
      <c r="A32" s="133">
        <v>200</v>
      </c>
      <c r="B32" s="303">
        <v>31</v>
      </c>
      <c r="C32" s="539">
        <v>0</v>
      </c>
      <c r="D32" s="539">
        <v>0</v>
      </c>
      <c r="E32" s="539">
        <v>0</v>
      </c>
      <c r="F32" s="539">
        <v>0</v>
      </c>
      <c r="G32" s="539">
        <v>0</v>
      </c>
      <c r="H32" s="539">
        <v>0</v>
      </c>
      <c r="I32" s="539">
        <v>0</v>
      </c>
      <c r="J32" s="539">
        <v>0</v>
      </c>
      <c r="K32" s="539">
        <v>0</v>
      </c>
      <c r="L32" s="539">
        <v>0</v>
      </c>
      <c r="M32" s="539">
        <v>0</v>
      </c>
      <c r="N32" s="539">
        <v>0</v>
      </c>
      <c r="O32" s="539">
        <v>0</v>
      </c>
      <c r="P32" s="539">
        <v>0</v>
      </c>
      <c r="Q32" s="539">
        <v>0</v>
      </c>
      <c r="R32" s="537">
        <f t="shared" si="2"/>
        <v>1</v>
      </c>
      <c r="S32" s="537">
        <f t="shared" si="3"/>
        <v>1</v>
      </c>
      <c r="T32" s="537">
        <f t="shared" si="4"/>
        <v>1</v>
      </c>
      <c r="U32" s="537">
        <f t="shared" si="5"/>
        <v>1</v>
      </c>
      <c r="V32" s="537">
        <f t="shared" si="6"/>
        <v>1</v>
      </c>
      <c r="W32" s="537">
        <f t="shared" si="7"/>
        <v>1</v>
      </c>
      <c r="X32" s="537">
        <f t="shared" si="8"/>
        <v>1</v>
      </c>
      <c r="Y32" s="537">
        <f t="shared" si="9"/>
        <v>1</v>
      </c>
      <c r="Z32" s="537">
        <f t="shared" si="10"/>
        <v>1</v>
      </c>
      <c r="AA32" s="537">
        <f t="shared" si="11"/>
        <v>1</v>
      </c>
      <c r="AB32" s="537">
        <f t="shared" si="12"/>
        <v>1</v>
      </c>
      <c r="AC32" s="537">
        <f t="shared" si="13"/>
        <v>1</v>
      </c>
      <c r="AD32" s="537">
        <f t="shared" si="14"/>
        <v>1.0000000000000002</v>
      </c>
      <c r="AE32" s="537">
        <f t="shared" si="15"/>
        <v>1</v>
      </c>
      <c r="AF32" s="537">
        <f t="shared" si="16"/>
        <v>1</v>
      </c>
    </row>
    <row r="33" spans="1:32" x14ac:dyDescent="0.25">
      <c r="A33" s="133">
        <v>200</v>
      </c>
      <c r="B33" s="303">
        <v>32</v>
      </c>
      <c r="C33" s="539">
        <v>0</v>
      </c>
      <c r="D33" s="539">
        <v>0</v>
      </c>
      <c r="E33" s="539">
        <v>0</v>
      </c>
      <c r="F33" s="539">
        <v>0</v>
      </c>
      <c r="G33" s="539">
        <v>0</v>
      </c>
      <c r="H33" s="539">
        <v>0</v>
      </c>
      <c r="I33" s="539">
        <v>0</v>
      </c>
      <c r="J33" s="539">
        <v>0</v>
      </c>
      <c r="K33" s="539">
        <v>0</v>
      </c>
      <c r="L33" s="539">
        <v>0</v>
      </c>
      <c r="M33" s="539">
        <v>0</v>
      </c>
      <c r="N33" s="539">
        <v>0</v>
      </c>
      <c r="O33" s="539">
        <v>0</v>
      </c>
      <c r="P33" s="539">
        <v>0</v>
      </c>
      <c r="Q33" s="539">
        <v>0</v>
      </c>
      <c r="R33" s="537">
        <f t="shared" si="2"/>
        <v>1</v>
      </c>
      <c r="S33" s="537">
        <f t="shared" si="3"/>
        <v>1</v>
      </c>
      <c r="T33" s="537">
        <f t="shared" si="4"/>
        <v>1</v>
      </c>
      <c r="U33" s="537">
        <f t="shared" si="5"/>
        <v>1</v>
      </c>
      <c r="V33" s="537">
        <f t="shared" si="6"/>
        <v>1</v>
      </c>
      <c r="W33" s="537">
        <f t="shared" si="7"/>
        <v>1</v>
      </c>
      <c r="X33" s="537">
        <f t="shared" si="8"/>
        <v>1</v>
      </c>
      <c r="Y33" s="537">
        <f t="shared" si="9"/>
        <v>1</v>
      </c>
      <c r="Z33" s="537">
        <f t="shared" si="10"/>
        <v>1</v>
      </c>
      <c r="AA33" s="537">
        <f t="shared" si="11"/>
        <v>1</v>
      </c>
      <c r="AB33" s="537">
        <f t="shared" si="12"/>
        <v>1</v>
      </c>
      <c r="AC33" s="537">
        <f t="shared" si="13"/>
        <v>1</v>
      </c>
      <c r="AD33" s="537">
        <f t="shared" si="14"/>
        <v>1.0000000000000002</v>
      </c>
      <c r="AE33" s="537">
        <f t="shared" si="15"/>
        <v>1</v>
      </c>
      <c r="AF33" s="537">
        <f t="shared" si="16"/>
        <v>1</v>
      </c>
    </row>
    <row r="34" spans="1:32" x14ac:dyDescent="0.25">
      <c r="A34" s="133">
        <v>200</v>
      </c>
      <c r="B34" s="303">
        <v>33</v>
      </c>
      <c r="C34" s="539">
        <v>0</v>
      </c>
      <c r="D34" s="539">
        <v>0</v>
      </c>
      <c r="E34" s="539">
        <v>0</v>
      </c>
      <c r="F34" s="539">
        <v>0</v>
      </c>
      <c r="G34" s="539">
        <v>0</v>
      </c>
      <c r="H34" s="539">
        <v>0</v>
      </c>
      <c r="I34" s="539">
        <v>0</v>
      </c>
      <c r="J34" s="539">
        <v>0</v>
      </c>
      <c r="K34" s="539">
        <v>0</v>
      </c>
      <c r="L34" s="539">
        <v>0</v>
      </c>
      <c r="M34" s="539">
        <v>0</v>
      </c>
      <c r="N34" s="539">
        <v>0</v>
      </c>
      <c r="O34" s="539">
        <v>0</v>
      </c>
      <c r="P34" s="539">
        <v>0</v>
      </c>
      <c r="Q34" s="539">
        <v>0</v>
      </c>
      <c r="R34" s="537">
        <f t="shared" si="2"/>
        <v>1</v>
      </c>
      <c r="S34" s="537">
        <f t="shared" si="3"/>
        <v>1</v>
      </c>
      <c r="T34" s="537">
        <f t="shared" si="4"/>
        <v>1</v>
      </c>
      <c r="U34" s="537">
        <f t="shared" si="5"/>
        <v>1</v>
      </c>
      <c r="V34" s="537">
        <f t="shared" si="6"/>
        <v>1</v>
      </c>
      <c r="W34" s="537">
        <f t="shared" si="7"/>
        <v>1</v>
      </c>
      <c r="X34" s="537">
        <f t="shared" si="8"/>
        <v>1</v>
      </c>
      <c r="Y34" s="537">
        <f t="shared" si="9"/>
        <v>1</v>
      </c>
      <c r="Z34" s="537">
        <f t="shared" si="10"/>
        <v>1</v>
      </c>
      <c r="AA34" s="537">
        <f t="shared" si="11"/>
        <v>1</v>
      </c>
      <c r="AB34" s="537">
        <f t="shared" si="12"/>
        <v>1</v>
      </c>
      <c r="AC34" s="537">
        <f t="shared" si="13"/>
        <v>1</v>
      </c>
      <c r="AD34" s="537">
        <f t="shared" si="14"/>
        <v>1.0000000000000002</v>
      </c>
      <c r="AE34" s="537">
        <f t="shared" si="15"/>
        <v>1</v>
      </c>
      <c r="AF34" s="537">
        <f t="shared" si="16"/>
        <v>1</v>
      </c>
    </row>
    <row r="35" spans="1:32" x14ac:dyDescent="0.25">
      <c r="A35" s="133">
        <v>200</v>
      </c>
      <c r="B35" s="303">
        <v>34</v>
      </c>
      <c r="C35" s="539">
        <v>0</v>
      </c>
      <c r="D35" s="539">
        <v>0</v>
      </c>
      <c r="E35" s="539">
        <v>0</v>
      </c>
      <c r="F35" s="539">
        <v>0</v>
      </c>
      <c r="G35" s="539">
        <v>0</v>
      </c>
      <c r="H35" s="539">
        <v>0</v>
      </c>
      <c r="I35" s="539">
        <v>0</v>
      </c>
      <c r="J35" s="539">
        <v>0</v>
      </c>
      <c r="K35" s="539">
        <v>0</v>
      </c>
      <c r="L35" s="539">
        <v>0</v>
      </c>
      <c r="M35" s="539">
        <v>0</v>
      </c>
      <c r="N35" s="539">
        <v>0</v>
      </c>
      <c r="O35" s="539">
        <v>0</v>
      </c>
      <c r="P35" s="539">
        <v>0</v>
      </c>
      <c r="Q35" s="539">
        <v>0</v>
      </c>
      <c r="R35" s="537">
        <f t="shared" ref="R35:R66" si="17">C35+R34</f>
        <v>1</v>
      </c>
      <c r="S35" s="537">
        <f t="shared" ref="S35:S66" si="18">D35+S34</f>
        <v>1</v>
      </c>
      <c r="T35" s="537">
        <f t="shared" ref="T35:T66" si="19">E35+T34</f>
        <v>1</v>
      </c>
      <c r="U35" s="537">
        <f t="shared" ref="U35:U66" si="20">F35+U34</f>
        <v>1</v>
      </c>
      <c r="V35" s="537">
        <f t="shared" ref="V35:V66" si="21">G35+V34</f>
        <v>1</v>
      </c>
      <c r="W35" s="537">
        <f t="shared" ref="W35:W66" si="22">H35+W34</f>
        <v>1</v>
      </c>
      <c r="X35" s="537">
        <f t="shared" ref="X35:X66" si="23">I35+X34</f>
        <v>1</v>
      </c>
      <c r="Y35" s="537">
        <f t="shared" ref="Y35:Y66" si="24">J35+Y34</f>
        <v>1</v>
      </c>
      <c r="Z35" s="537">
        <f t="shared" ref="Z35:Z66" si="25">K35+Z34</f>
        <v>1</v>
      </c>
      <c r="AA35" s="537">
        <f t="shared" ref="AA35:AA66" si="26">L35+AA34</f>
        <v>1</v>
      </c>
      <c r="AB35" s="537">
        <f t="shared" ref="AB35:AB66" si="27">M35+AB34</f>
        <v>1</v>
      </c>
      <c r="AC35" s="537">
        <f t="shared" ref="AC35:AC66" si="28">N35+AC34</f>
        <v>1</v>
      </c>
      <c r="AD35" s="537">
        <f t="shared" ref="AD35:AD66" si="29">O35+AD34</f>
        <v>1.0000000000000002</v>
      </c>
      <c r="AE35" s="537">
        <f t="shared" ref="AE35:AE66" si="30">P35+AE34</f>
        <v>1</v>
      </c>
      <c r="AF35" s="537">
        <f t="shared" ref="AF35:AF66" si="31">Q35+AF34</f>
        <v>1</v>
      </c>
    </row>
    <row r="36" spans="1:32" x14ac:dyDescent="0.25">
      <c r="A36" s="133">
        <v>200</v>
      </c>
      <c r="B36" s="303">
        <v>35</v>
      </c>
      <c r="C36" s="539">
        <v>0</v>
      </c>
      <c r="D36" s="539">
        <v>0</v>
      </c>
      <c r="E36" s="539">
        <v>0</v>
      </c>
      <c r="F36" s="539">
        <v>0</v>
      </c>
      <c r="G36" s="539">
        <v>0</v>
      </c>
      <c r="H36" s="539">
        <v>0</v>
      </c>
      <c r="I36" s="539">
        <v>0</v>
      </c>
      <c r="J36" s="539">
        <v>0</v>
      </c>
      <c r="K36" s="539">
        <v>0</v>
      </c>
      <c r="L36" s="539">
        <v>0</v>
      </c>
      <c r="M36" s="539">
        <v>0</v>
      </c>
      <c r="N36" s="539">
        <v>0</v>
      </c>
      <c r="O36" s="539">
        <v>0</v>
      </c>
      <c r="P36" s="539">
        <v>0</v>
      </c>
      <c r="Q36" s="539">
        <v>0</v>
      </c>
      <c r="R36" s="537">
        <f t="shared" si="17"/>
        <v>1</v>
      </c>
      <c r="S36" s="537">
        <f t="shared" si="18"/>
        <v>1</v>
      </c>
      <c r="T36" s="537">
        <f t="shared" si="19"/>
        <v>1</v>
      </c>
      <c r="U36" s="537">
        <f t="shared" si="20"/>
        <v>1</v>
      </c>
      <c r="V36" s="537">
        <f t="shared" si="21"/>
        <v>1</v>
      </c>
      <c r="W36" s="537">
        <f t="shared" si="22"/>
        <v>1</v>
      </c>
      <c r="X36" s="537">
        <f t="shared" si="23"/>
        <v>1</v>
      </c>
      <c r="Y36" s="537">
        <f t="shared" si="24"/>
        <v>1</v>
      </c>
      <c r="Z36" s="537">
        <f t="shared" si="25"/>
        <v>1</v>
      </c>
      <c r="AA36" s="537">
        <f t="shared" si="26"/>
        <v>1</v>
      </c>
      <c r="AB36" s="537">
        <f t="shared" si="27"/>
        <v>1</v>
      </c>
      <c r="AC36" s="537">
        <f t="shared" si="28"/>
        <v>1</v>
      </c>
      <c r="AD36" s="537">
        <f t="shared" si="29"/>
        <v>1.0000000000000002</v>
      </c>
      <c r="AE36" s="537">
        <f t="shared" si="30"/>
        <v>1</v>
      </c>
      <c r="AF36" s="537">
        <f t="shared" si="31"/>
        <v>1</v>
      </c>
    </row>
    <row r="37" spans="1:32" x14ac:dyDescent="0.25">
      <c r="A37" s="133">
        <v>200</v>
      </c>
      <c r="B37" s="303">
        <v>36</v>
      </c>
      <c r="C37" s="539">
        <v>0</v>
      </c>
      <c r="D37" s="539">
        <v>0</v>
      </c>
      <c r="E37" s="539">
        <v>0</v>
      </c>
      <c r="F37" s="539">
        <v>0</v>
      </c>
      <c r="G37" s="539">
        <v>0</v>
      </c>
      <c r="H37" s="539">
        <v>0</v>
      </c>
      <c r="I37" s="539">
        <v>0</v>
      </c>
      <c r="J37" s="539">
        <v>0</v>
      </c>
      <c r="K37" s="539">
        <v>0</v>
      </c>
      <c r="L37" s="539">
        <v>0</v>
      </c>
      <c r="M37" s="539">
        <v>0</v>
      </c>
      <c r="N37" s="539">
        <v>0</v>
      </c>
      <c r="O37" s="539">
        <v>0</v>
      </c>
      <c r="P37" s="539">
        <v>0</v>
      </c>
      <c r="Q37" s="539">
        <v>0</v>
      </c>
      <c r="R37" s="537">
        <f t="shared" si="17"/>
        <v>1</v>
      </c>
      <c r="S37" s="537">
        <f t="shared" si="18"/>
        <v>1</v>
      </c>
      <c r="T37" s="537">
        <f t="shared" si="19"/>
        <v>1</v>
      </c>
      <c r="U37" s="537">
        <f t="shared" si="20"/>
        <v>1</v>
      </c>
      <c r="V37" s="537">
        <f t="shared" si="21"/>
        <v>1</v>
      </c>
      <c r="W37" s="537">
        <f t="shared" si="22"/>
        <v>1</v>
      </c>
      <c r="X37" s="537">
        <f t="shared" si="23"/>
        <v>1</v>
      </c>
      <c r="Y37" s="537">
        <f t="shared" si="24"/>
        <v>1</v>
      </c>
      <c r="Z37" s="537">
        <f t="shared" si="25"/>
        <v>1</v>
      </c>
      <c r="AA37" s="537">
        <f t="shared" si="26"/>
        <v>1</v>
      </c>
      <c r="AB37" s="537">
        <f t="shared" si="27"/>
        <v>1</v>
      </c>
      <c r="AC37" s="537">
        <f t="shared" si="28"/>
        <v>1</v>
      </c>
      <c r="AD37" s="537">
        <f t="shared" si="29"/>
        <v>1.0000000000000002</v>
      </c>
      <c r="AE37" s="537">
        <f t="shared" si="30"/>
        <v>1</v>
      </c>
      <c r="AF37" s="537">
        <f t="shared" si="31"/>
        <v>1</v>
      </c>
    </row>
    <row r="38" spans="1:32" x14ac:dyDescent="0.25">
      <c r="A38" s="133">
        <v>200</v>
      </c>
      <c r="B38" s="303">
        <v>37</v>
      </c>
      <c r="C38" s="539">
        <v>0</v>
      </c>
      <c r="D38" s="539">
        <v>0</v>
      </c>
      <c r="E38" s="539">
        <v>0</v>
      </c>
      <c r="F38" s="539">
        <v>0</v>
      </c>
      <c r="G38" s="539">
        <v>0</v>
      </c>
      <c r="H38" s="539">
        <v>0</v>
      </c>
      <c r="I38" s="539">
        <v>0</v>
      </c>
      <c r="J38" s="539">
        <v>0</v>
      </c>
      <c r="K38" s="539">
        <v>0</v>
      </c>
      <c r="L38" s="539">
        <v>0</v>
      </c>
      <c r="M38" s="539">
        <v>0</v>
      </c>
      <c r="N38" s="539">
        <v>0</v>
      </c>
      <c r="O38" s="539">
        <v>0</v>
      </c>
      <c r="P38" s="539">
        <v>0</v>
      </c>
      <c r="Q38" s="539">
        <v>0</v>
      </c>
      <c r="R38" s="537">
        <f t="shared" si="17"/>
        <v>1</v>
      </c>
      <c r="S38" s="537">
        <f t="shared" si="18"/>
        <v>1</v>
      </c>
      <c r="T38" s="537">
        <f t="shared" si="19"/>
        <v>1</v>
      </c>
      <c r="U38" s="537">
        <f t="shared" si="20"/>
        <v>1</v>
      </c>
      <c r="V38" s="537">
        <f t="shared" si="21"/>
        <v>1</v>
      </c>
      <c r="W38" s="537">
        <f t="shared" si="22"/>
        <v>1</v>
      </c>
      <c r="X38" s="537">
        <f t="shared" si="23"/>
        <v>1</v>
      </c>
      <c r="Y38" s="537">
        <f t="shared" si="24"/>
        <v>1</v>
      </c>
      <c r="Z38" s="537">
        <f t="shared" si="25"/>
        <v>1</v>
      </c>
      <c r="AA38" s="537">
        <f t="shared" si="26"/>
        <v>1</v>
      </c>
      <c r="AB38" s="537">
        <f t="shared" si="27"/>
        <v>1</v>
      </c>
      <c r="AC38" s="537">
        <f t="shared" si="28"/>
        <v>1</v>
      </c>
      <c r="AD38" s="537">
        <f t="shared" si="29"/>
        <v>1.0000000000000002</v>
      </c>
      <c r="AE38" s="537">
        <f t="shared" si="30"/>
        <v>1</v>
      </c>
      <c r="AF38" s="537">
        <f t="shared" si="31"/>
        <v>1</v>
      </c>
    </row>
    <row r="39" spans="1:32" x14ac:dyDescent="0.25">
      <c r="A39" s="133">
        <v>200</v>
      </c>
      <c r="B39" s="303">
        <v>38</v>
      </c>
      <c r="C39" s="539">
        <v>0</v>
      </c>
      <c r="D39" s="539">
        <v>0</v>
      </c>
      <c r="E39" s="539">
        <v>0</v>
      </c>
      <c r="F39" s="539">
        <v>0</v>
      </c>
      <c r="G39" s="539">
        <v>0</v>
      </c>
      <c r="H39" s="539">
        <v>0</v>
      </c>
      <c r="I39" s="539">
        <v>0</v>
      </c>
      <c r="J39" s="539">
        <v>0</v>
      </c>
      <c r="K39" s="539">
        <v>0</v>
      </c>
      <c r="L39" s="539">
        <v>0</v>
      </c>
      <c r="M39" s="539">
        <v>0</v>
      </c>
      <c r="N39" s="539">
        <v>0</v>
      </c>
      <c r="O39" s="539">
        <v>0</v>
      </c>
      <c r="P39" s="539">
        <v>0</v>
      </c>
      <c r="Q39" s="539">
        <v>0</v>
      </c>
      <c r="R39" s="537">
        <f t="shared" si="17"/>
        <v>1</v>
      </c>
      <c r="S39" s="537">
        <f t="shared" si="18"/>
        <v>1</v>
      </c>
      <c r="T39" s="537">
        <f t="shared" si="19"/>
        <v>1</v>
      </c>
      <c r="U39" s="537">
        <f t="shared" si="20"/>
        <v>1</v>
      </c>
      <c r="V39" s="537">
        <f t="shared" si="21"/>
        <v>1</v>
      </c>
      <c r="W39" s="537">
        <f t="shared" si="22"/>
        <v>1</v>
      </c>
      <c r="X39" s="537">
        <f t="shared" si="23"/>
        <v>1</v>
      </c>
      <c r="Y39" s="537">
        <f t="shared" si="24"/>
        <v>1</v>
      </c>
      <c r="Z39" s="537">
        <f t="shared" si="25"/>
        <v>1</v>
      </c>
      <c r="AA39" s="537">
        <f t="shared" si="26"/>
        <v>1</v>
      </c>
      <c r="AB39" s="537">
        <f t="shared" si="27"/>
        <v>1</v>
      </c>
      <c r="AC39" s="537">
        <f t="shared" si="28"/>
        <v>1</v>
      </c>
      <c r="AD39" s="537">
        <f t="shared" si="29"/>
        <v>1.0000000000000002</v>
      </c>
      <c r="AE39" s="537">
        <f t="shared" si="30"/>
        <v>1</v>
      </c>
      <c r="AF39" s="537">
        <f t="shared" si="31"/>
        <v>1</v>
      </c>
    </row>
    <row r="40" spans="1:32" x14ac:dyDescent="0.25">
      <c r="A40" s="133">
        <v>200</v>
      </c>
      <c r="B40" s="303">
        <v>39</v>
      </c>
      <c r="C40" s="539">
        <v>0</v>
      </c>
      <c r="D40" s="539">
        <v>0</v>
      </c>
      <c r="E40" s="539">
        <v>0</v>
      </c>
      <c r="F40" s="539">
        <v>0</v>
      </c>
      <c r="G40" s="539">
        <v>0</v>
      </c>
      <c r="H40" s="539">
        <v>0</v>
      </c>
      <c r="I40" s="539">
        <v>0</v>
      </c>
      <c r="J40" s="539">
        <v>0</v>
      </c>
      <c r="K40" s="539">
        <v>0</v>
      </c>
      <c r="L40" s="539">
        <v>0</v>
      </c>
      <c r="M40" s="539">
        <v>0</v>
      </c>
      <c r="N40" s="539">
        <v>0</v>
      </c>
      <c r="O40" s="539">
        <v>0</v>
      </c>
      <c r="P40" s="539">
        <v>0</v>
      </c>
      <c r="Q40" s="539">
        <v>0</v>
      </c>
      <c r="R40" s="537">
        <f t="shared" si="17"/>
        <v>1</v>
      </c>
      <c r="S40" s="537">
        <f t="shared" si="18"/>
        <v>1</v>
      </c>
      <c r="T40" s="537">
        <f t="shared" si="19"/>
        <v>1</v>
      </c>
      <c r="U40" s="537">
        <f t="shared" si="20"/>
        <v>1</v>
      </c>
      <c r="V40" s="537">
        <f t="shared" si="21"/>
        <v>1</v>
      </c>
      <c r="W40" s="537">
        <f t="shared" si="22"/>
        <v>1</v>
      </c>
      <c r="X40" s="537">
        <f t="shared" si="23"/>
        <v>1</v>
      </c>
      <c r="Y40" s="537">
        <f t="shared" si="24"/>
        <v>1</v>
      </c>
      <c r="Z40" s="537">
        <f t="shared" si="25"/>
        <v>1</v>
      </c>
      <c r="AA40" s="537">
        <f t="shared" si="26"/>
        <v>1</v>
      </c>
      <c r="AB40" s="537">
        <f t="shared" si="27"/>
        <v>1</v>
      </c>
      <c r="AC40" s="537">
        <f t="shared" si="28"/>
        <v>1</v>
      </c>
      <c r="AD40" s="537">
        <f t="shared" si="29"/>
        <v>1.0000000000000002</v>
      </c>
      <c r="AE40" s="537">
        <f t="shared" si="30"/>
        <v>1</v>
      </c>
      <c r="AF40" s="537">
        <f t="shared" si="31"/>
        <v>1</v>
      </c>
    </row>
    <row r="41" spans="1:32" x14ac:dyDescent="0.25">
      <c r="A41" s="133">
        <v>200</v>
      </c>
      <c r="B41" s="303">
        <v>40</v>
      </c>
      <c r="C41" s="539">
        <v>0</v>
      </c>
      <c r="D41" s="539">
        <v>0</v>
      </c>
      <c r="E41" s="539">
        <v>0</v>
      </c>
      <c r="F41" s="539">
        <v>0</v>
      </c>
      <c r="G41" s="539">
        <v>0</v>
      </c>
      <c r="H41" s="539">
        <v>0</v>
      </c>
      <c r="I41" s="539">
        <v>0</v>
      </c>
      <c r="J41" s="539">
        <v>0</v>
      </c>
      <c r="K41" s="539">
        <v>0</v>
      </c>
      <c r="L41" s="539">
        <v>0</v>
      </c>
      <c r="M41" s="539">
        <v>0</v>
      </c>
      <c r="N41" s="539">
        <v>0</v>
      </c>
      <c r="O41" s="539">
        <v>0</v>
      </c>
      <c r="P41" s="539">
        <v>0</v>
      </c>
      <c r="Q41" s="539">
        <v>0</v>
      </c>
      <c r="R41" s="537">
        <f t="shared" si="17"/>
        <v>1</v>
      </c>
      <c r="S41" s="537">
        <f t="shared" si="18"/>
        <v>1</v>
      </c>
      <c r="T41" s="537">
        <f t="shared" si="19"/>
        <v>1</v>
      </c>
      <c r="U41" s="537">
        <f t="shared" si="20"/>
        <v>1</v>
      </c>
      <c r="V41" s="537">
        <f t="shared" si="21"/>
        <v>1</v>
      </c>
      <c r="W41" s="537">
        <f t="shared" si="22"/>
        <v>1</v>
      </c>
      <c r="X41" s="537">
        <f t="shared" si="23"/>
        <v>1</v>
      </c>
      <c r="Y41" s="537">
        <f t="shared" si="24"/>
        <v>1</v>
      </c>
      <c r="Z41" s="537">
        <f t="shared" si="25"/>
        <v>1</v>
      </c>
      <c r="AA41" s="537">
        <f t="shared" si="26"/>
        <v>1</v>
      </c>
      <c r="AB41" s="537">
        <f t="shared" si="27"/>
        <v>1</v>
      </c>
      <c r="AC41" s="537">
        <f t="shared" si="28"/>
        <v>1</v>
      </c>
      <c r="AD41" s="537">
        <f t="shared" si="29"/>
        <v>1.0000000000000002</v>
      </c>
      <c r="AE41" s="537">
        <f t="shared" si="30"/>
        <v>1</v>
      </c>
      <c r="AF41" s="537">
        <f t="shared" si="31"/>
        <v>1</v>
      </c>
    </row>
    <row r="42" spans="1:32" x14ac:dyDescent="0.25">
      <c r="A42" s="133">
        <v>200</v>
      </c>
      <c r="B42" s="303">
        <v>41</v>
      </c>
      <c r="C42" s="539">
        <v>0</v>
      </c>
      <c r="D42" s="539">
        <v>0</v>
      </c>
      <c r="E42" s="539">
        <v>0</v>
      </c>
      <c r="F42" s="539">
        <v>0</v>
      </c>
      <c r="G42" s="539">
        <v>0</v>
      </c>
      <c r="H42" s="539">
        <v>0</v>
      </c>
      <c r="I42" s="539">
        <v>0</v>
      </c>
      <c r="J42" s="539">
        <v>0</v>
      </c>
      <c r="K42" s="539">
        <v>0</v>
      </c>
      <c r="L42" s="539">
        <v>0</v>
      </c>
      <c r="M42" s="539">
        <v>0</v>
      </c>
      <c r="N42" s="539">
        <v>0</v>
      </c>
      <c r="O42" s="539">
        <v>0</v>
      </c>
      <c r="P42" s="539">
        <v>0</v>
      </c>
      <c r="Q42" s="539">
        <v>0</v>
      </c>
      <c r="R42" s="537">
        <f t="shared" si="17"/>
        <v>1</v>
      </c>
      <c r="S42" s="537">
        <f t="shared" si="18"/>
        <v>1</v>
      </c>
      <c r="T42" s="537">
        <f t="shared" si="19"/>
        <v>1</v>
      </c>
      <c r="U42" s="537">
        <f t="shared" si="20"/>
        <v>1</v>
      </c>
      <c r="V42" s="537">
        <f t="shared" si="21"/>
        <v>1</v>
      </c>
      <c r="W42" s="537">
        <f t="shared" si="22"/>
        <v>1</v>
      </c>
      <c r="X42" s="537">
        <f t="shared" si="23"/>
        <v>1</v>
      </c>
      <c r="Y42" s="537">
        <f t="shared" si="24"/>
        <v>1</v>
      </c>
      <c r="Z42" s="537">
        <f t="shared" si="25"/>
        <v>1</v>
      </c>
      <c r="AA42" s="537">
        <f t="shared" si="26"/>
        <v>1</v>
      </c>
      <c r="AB42" s="537">
        <f t="shared" si="27"/>
        <v>1</v>
      </c>
      <c r="AC42" s="537">
        <f t="shared" si="28"/>
        <v>1</v>
      </c>
      <c r="AD42" s="537">
        <f t="shared" si="29"/>
        <v>1.0000000000000002</v>
      </c>
      <c r="AE42" s="537">
        <f t="shared" si="30"/>
        <v>1</v>
      </c>
      <c r="AF42" s="537">
        <f t="shared" si="31"/>
        <v>1</v>
      </c>
    </row>
    <row r="43" spans="1:32" x14ac:dyDescent="0.25">
      <c r="A43" s="133">
        <v>200</v>
      </c>
      <c r="B43" s="303">
        <v>42</v>
      </c>
      <c r="C43" s="539">
        <v>0</v>
      </c>
      <c r="D43" s="539">
        <v>0</v>
      </c>
      <c r="E43" s="539">
        <v>0</v>
      </c>
      <c r="F43" s="539">
        <v>0</v>
      </c>
      <c r="G43" s="539">
        <v>0</v>
      </c>
      <c r="H43" s="539">
        <v>0</v>
      </c>
      <c r="I43" s="539">
        <v>0</v>
      </c>
      <c r="J43" s="539">
        <v>0</v>
      </c>
      <c r="K43" s="539">
        <v>0</v>
      </c>
      <c r="L43" s="539">
        <v>0</v>
      </c>
      <c r="M43" s="539">
        <v>0</v>
      </c>
      <c r="N43" s="539">
        <v>0</v>
      </c>
      <c r="O43" s="539">
        <v>0</v>
      </c>
      <c r="P43" s="539">
        <v>0</v>
      </c>
      <c r="Q43" s="539">
        <v>0</v>
      </c>
      <c r="R43" s="537">
        <f t="shared" si="17"/>
        <v>1</v>
      </c>
      <c r="S43" s="537">
        <f t="shared" si="18"/>
        <v>1</v>
      </c>
      <c r="T43" s="537">
        <f t="shared" si="19"/>
        <v>1</v>
      </c>
      <c r="U43" s="537">
        <f t="shared" si="20"/>
        <v>1</v>
      </c>
      <c r="V43" s="537">
        <f t="shared" si="21"/>
        <v>1</v>
      </c>
      <c r="W43" s="537">
        <f t="shared" si="22"/>
        <v>1</v>
      </c>
      <c r="X43" s="537">
        <f t="shared" si="23"/>
        <v>1</v>
      </c>
      <c r="Y43" s="537">
        <f t="shared" si="24"/>
        <v>1</v>
      </c>
      <c r="Z43" s="537">
        <f t="shared" si="25"/>
        <v>1</v>
      </c>
      <c r="AA43" s="537">
        <f t="shared" si="26"/>
        <v>1</v>
      </c>
      <c r="AB43" s="537">
        <f t="shared" si="27"/>
        <v>1</v>
      </c>
      <c r="AC43" s="537">
        <f t="shared" si="28"/>
        <v>1</v>
      </c>
      <c r="AD43" s="537">
        <f t="shared" si="29"/>
        <v>1.0000000000000002</v>
      </c>
      <c r="AE43" s="537">
        <f t="shared" si="30"/>
        <v>1</v>
      </c>
      <c r="AF43" s="537">
        <f t="shared" si="31"/>
        <v>1</v>
      </c>
    </row>
    <row r="44" spans="1:32" x14ac:dyDescent="0.25">
      <c r="A44" s="133">
        <v>200</v>
      </c>
      <c r="B44" s="303">
        <v>43</v>
      </c>
      <c r="C44" s="539">
        <v>0</v>
      </c>
      <c r="D44" s="539">
        <v>0</v>
      </c>
      <c r="E44" s="539">
        <v>0</v>
      </c>
      <c r="F44" s="539">
        <v>0</v>
      </c>
      <c r="G44" s="539">
        <v>0</v>
      </c>
      <c r="H44" s="539">
        <v>0</v>
      </c>
      <c r="I44" s="539">
        <v>0</v>
      </c>
      <c r="J44" s="539">
        <v>0</v>
      </c>
      <c r="K44" s="539">
        <v>0</v>
      </c>
      <c r="L44" s="539">
        <v>0</v>
      </c>
      <c r="M44" s="539">
        <v>0</v>
      </c>
      <c r="N44" s="539">
        <v>0</v>
      </c>
      <c r="O44" s="539">
        <v>0</v>
      </c>
      <c r="P44" s="539">
        <v>0</v>
      </c>
      <c r="Q44" s="539">
        <v>0</v>
      </c>
      <c r="R44" s="537">
        <f t="shared" si="17"/>
        <v>1</v>
      </c>
      <c r="S44" s="537">
        <f t="shared" si="18"/>
        <v>1</v>
      </c>
      <c r="T44" s="537">
        <f t="shared" si="19"/>
        <v>1</v>
      </c>
      <c r="U44" s="537">
        <f t="shared" si="20"/>
        <v>1</v>
      </c>
      <c r="V44" s="537">
        <f t="shared" si="21"/>
        <v>1</v>
      </c>
      <c r="W44" s="537">
        <f t="shared" si="22"/>
        <v>1</v>
      </c>
      <c r="X44" s="537">
        <f t="shared" si="23"/>
        <v>1</v>
      </c>
      <c r="Y44" s="537">
        <f t="shared" si="24"/>
        <v>1</v>
      </c>
      <c r="Z44" s="537">
        <f t="shared" si="25"/>
        <v>1</v>
      </c>
      <c r="AA44" s="537">
        <f t="shared" si="26"/>
        <v>1</v>
      </c>
      <c r="AB44" s="537">
        <f t="shared" si="27"/>
        <v>1</v>
      </c>
      <c r="AC44" s="537">
        <f t="shared" si="28"/>
        <v>1</v>
      </c>
      <c r="AD44" s="537">
        <f t="shared" si="29"/>
        <v>1.0000000000000002</v>
      </c>
      <c r="AE44" s="537">
        <f t="shared" si="30"/>
        <v>1</v>
      </c>
      <c r="AF44" s="537">
        <f t="shared" si="31"/>
        <v>1</v>
      </c>
    </row>
    <row r="45" spans="1:32" x14ac:dyDescent="0.25">
      <c r="A45" s="133">
        <v>200</v>
      </c>
      <c r="B45" s="303">
        <v>44</v>
      </c>
      <c r="C45" s="539">
        <v>0</v>
      </c>
      <c r="D45" s="539">
        <v>0</v>
      </c>
      <c r="E45" s="539">
        <v>0</v>
      </c>
      <c r="F45" s="539">
        <v>0</v>
      </c>
      <c r="G45" s="539">
        <v>0</v>
      </c>
      <c r="H45" s="539">
        <v>0</v>
      </c>
      <c r="I45" s="539">
        <v>0</v>
      </c>
      <c r="J45" s="539">
        <v>0</v>
      </c>
      <c r="K45" s="539">
        <v>0</v>
      </c>
      <c r="L45" s="539">
        <v>0</v>
      </c>
      <c r="M45" s="539">
        <v>0</v>
      </c>
      <c r="N45" s="539">
        <v>0</v>
      </c>
      <c r="O45" s="539">
        <v>0</v>
      </c>
      <c r="P45" s="539">
        <v>0</v>
      </c>
      <c r="Q45" s="539">
        <v>0</v>
      </c>
      <c r="R45" s="537">
        <f t="shared" si="17"/>
        <v>1</v>
      </c>
      <c r="S45" s="537">
        <f t="shared" si="18"/>
        <v>1</v>
      </c>
      <c r="T45" s="537">
        <f t="shared" si="19"/>
        <v>1</v>
      </c>
      <c r="U45" s="537">
        <f t="shared" si="20"/>
        <v>1</v>
      </c>
      <c r="V45" s="537">
        <f t="shared" si="21"/>
        <v>1</v>
      </c>
      <c r="W45" s="537">
        <f t="shared" si="22"/>
        <v>1</v>
      </c>
      <c r="X45" s="537">
        <f t="shared" si="23"/>
        <v>1</v>
      </c>
      <c r="Y45" s="537">
        <f t="shared" si="24"/>
        <v>1</v>
      </c>
      <c r="Z45" s="537">
        <f t="shared" si="25"/>
        <v>1</v>
      </c>
      <c r="AA45" s="537">
        <f t="shared" si="26"/>
        <v>1</v>
      </c>
      <c r="AB45" s="537">
        <f t="shared" si="27"/>
        <v>1</v>
      </c>
      <c r="AC45" s="537">
        <f t="shared" si="28"/>
        <v>1</v>
      </c>
      <c r="AD45" s="537">
        <f t="shared" si="29"/>
        <v>1.0000000000000002</v>
      </c>
      <c r="AE45" s="537">
        <f t="shared" si="30"/>
        <v>1</v>
      </c>
      <c r="AF45" s="537">
        <f t="shared" si="31"/>
        <v>1</v>
      </c>
    </row>
    <row r="46" spans="1:32" x14ac:dyDescent="0.25">
      <c r="A46" s="133">
        <v>200</v>
      </c>
      <c r="B46" s="303">
        <v>45</v>
      </c>
      <c r="C46" s="539">
        <v>0</v>
      </c>
      <c r="D46" s="539">
        <v>0</v>
      </c>
      <c r="E46" s="539">
        <v>0</v>
      </c>
      <c r="F46" s="539">
        <v>0</v>
      </c>
      <c r="G46" s="539">
        <v>0</v>
      </c>
      <c r="H46" s="539">
        <v>0</v>
      </c>
      <c r="I46" s="539">
        <v>0</v>
      </c>
      <c r="J46" s="539">
        <v>0</v>
      </c>
      <c r="K46" s="539">
        <v>0</v>
      </c>
      <c r="L46" s="539">
        <v>0</v>
      </c>
      <c r="M46" s="539">
        <v>0</v>
      </c>
      <c r="N46" s="539">
        <v>0</v>
      </c>
      <c r="O46" s="539">
        <v>0</v>
      </c>
      <c r="P46" s="539">
        <v>0</v>
      </c>
      <c r="Q46" s="539">
        <v>0</v>
      </c>
      <c r="R46" s="537">
        <f t="shared" si="17"/>
        <v>1</v>
      </c>
      <c r="S46" s="537">
        <f t="shared" si="18"/>
        <v>1</v>
      </c>
      <c r="T46" s="537">
        <f t="shared" si="19"/>
        <v>1</v>
      </c>
      <c r="U46" s="537">
        <f t="shared" si="20"/>
        <v>1</v>
      </c>
      <c r="V46" s="537">
        <f t="shared" si="21"/>
        <v>1</v>
      </c>
      <c r="W46" s="537">
        <f t="shared" si="22"/>
        <v>1</v>
      </c>
      <c r="X46" s="537">
        <f t="shared" si="23"/>
        <v>1</v>
      </c>
      <c r="Y46" s="537">
        <f t="shared" si="24"/>
        <v>1</v>
      </c>
      <c r="Z46" s="537">
        <f t="shared" si="25"/>
        <v>1</v>
      </c>
      <c r="AA46" s="537">
        <f t="shared" si="26"/>
        <v>1</v>
      </c>
      <c r="AB46" s="537">
        <f t="shared" si="27"/>
        <v>1</v>
      </c>
      <c r="AC46" s="537">
        <f t="shared" si="28"/>
        <v>1</v>
      </c>
      <c r="AD46" s="537">
        <f t="shared" si="29"/>
        <v>1.0000000000000002</v>
      </c>
      <c r="AE46" s="537">
        <f t="shared" si="30"/>
        <v>1</v>
      </c>
      <c r="AF46" s="537">
        <f t="shared" si="31"/>
        <v>1</v>
      </c>
    </row>
    <row r="47" spans="1:32" x14ac:dyDescent="0.25">
      <c r="A47" s="133">
        <v>200</v>
      </c>
      <c r="B47" s="303">
        <v>46</v>
      </c>
      <c r="C47" s="539">
        <v>0</v>
      </c>
      <c r="D47" s="539">
        <v>0</v>
      </c>
      <c r="E47" s="539">
        <v>0</v>
      </c>
      <c r="F47" s="539">
        <v>0</v>
      </c>
      <c r="G47" s="539">
        <v>0</v>
      </c>
      <c r="H47" s="539">
        <v>0</v>
      </c>
      <c r="I47" s="539">
        <v>0</v>
      </c>
      <c r="J47" s="539">
        <v>0</v>
      </c>
      <c r="K47" s="539">
        <v>0</v>
      </c>
      <c r="L47" s="539">
        <v>0</v>
      </c>
      <c r="M47" s="539">
        <v>0</v>
      </c>
      <c r="N47" s="539">
        <v>0</v>
      </c>
      <c r="O47" s="539">
        <v>0</v>
      </c>
      <c r="P47" s="539">
        <v>0</v>
      </c>
      <c r="Q47" s="539">
        <v>0</v>
      </c>
      <c r="R47" s="537">
        <f t="shared" si="17"/>
        <v>1</v>
      </c>
      <c r="S47" s="537">
        <f t="shared" si="18"/>
        <v>1</v>
      </c>
      <c r="T47" s="537">
        <f t="shared" si="19"/>
        <v>1</v>
      </c>
      <c r="U47" s="537">
        <f t="shared" si="20"/>
        <v>1</v>
      </c>
      <c r="V47" s="537">
        <f t="shared" si="21"/>
        <v>1</v>
      </c>
      <c r="W47" s="537">
        <f t="shared" si="22"/>
        <v>1</v>
      </c>
      <c r="X47" s="537">
        <f t="shared" si="23"/>
        <v>1</v>
      </c>
      <c r="Y47" s="537">
        <f t="shared" si="24"/>
        <v>1</v>
      </c>
      <c r="Z47" s="537">
        <f t="shared" si="25"/>
        <v>1</v>
      </c>
      <c r="AA47" s="537">
        <f t="shared" si="26"/>
        <v>1</v>
      </c>
      <c r="AB47" s="537">
        <f t="shared" si="27"/>
        <v>1</v>
      </c>
      <c r="AC47" s="537">
        <f t="shared" si="28"/>
        <v>1</v>
      </c>
      <c r="AD47" s="537">
        <f t="shared" si="29"/>
        <v>1.0000000000000002</v>
      </c>
      <c r="AE47" s="537">
        <f t="shared" si="30"/>
        <v>1</v>
      </c>
      <c r="AF47" s="537">
        <f t="shared" si="31"/>
        <v>1</v>
      </c>
    </row>
    <row r="48" spans="1:32" x14ac:dyDescent="0.25">
      <c r="A48" s="133">
        <v>200</v>
      </c>
      <c r="B48" s="303">
        <v>47</v>
      </c>
      <c r="C48" s="539">
        <v>0</v>
      </c>
      <c r="D48" s="539">
        <v>0</v>
      </c>
      <c r="E48" s="539">
        <v>0</v>
      </c>
      <c r="F48" s="539">
        <v>0</v>
      </c>
      <c r="G48" s="539">
        <v>0</v>
      </c>
      <c r="H48" s="539">
        <v>0</v>
      </c>
      <c r="I48" s="539">
        <v>0</v>
      </c>
      <c r="J48" s="539">
        <v>0</v>
      </c>
      <c r="K48" s="539">
        <v>0</v>
      </c>
      <c r="L48" s="539">
        <v>0</v>
      </c>
      <c r="M48" s="539">
        <v>0</v>
      </c>
      <c r="N48" s="539">
        <v>0</v>
      </c>
      <c r="O48" s="539">
        <v>0</v>
      </c>
      <c r="P48" s="539">
        <v>0</v>
      </c>
      <c r="Q48" s="539">
        <v>0</v>
      </c>
      <c r="R48" s="537">
        <f t="shared" si="17"/>
        <v>1</v>
      </c>
      <c r="S48" s="537">
        <f t="shared" si="18"/>
        <v>1</v>
      </c>
      <c r="T48" s="537">
        <f t="shared" si="19"/>
        <v>1</v>
      </c>
      <c r="U48" s="537">
        <f t="shared" si="20"/>
        <v>1</v>
      </c>
      <c r="V48" s="537">
        <f t="shared" si="21"/>
        <v>1</v>
      </c>
      <c r="W48" s="537">
        <f t="shared" si="22"/>
        <v>1</v>
      </c>
      <c r="X48" s="537">
        <f t="shared" si="23"/>
        <v>1</v>
      </c>
      <c r="Y48" s="537">
        <f t="shared" si="24"/>
        <v>1</v>
      </c>
      <c r="Z48" s="537">
        <f t="shared" si="25"/>
        <v>1</v>
      </c>
      <c r="AA48" s="537">
        <f t="shared" si="26"/>
        <v>1</v>
      </c>
      <c r="AB48" s="537">
        <f t="shared" si="27"/>
        <v>1</v>
      </c>
      <c r="AC48" s="537">
        <f t="shared" si="28"/>
        <v>1</v>
      </c>
      <c r="AD48" s="537">
        <f t="shared" si="29"/>
        <v>1.0000000000000002</v>
      </c>
      <c r="AE48" s="537">
        <f t="shared" si="30"/>
        <v>1</v>
      </c>
      <c r="AF48" s="537">
        <f t="shared" si="31"/>
        <v>1</v>
      </c>
    </row>
    <row r="49" spans="1:32" x14ac:dyDescent="0.25">
      <c r="A49" s="133">
        <v>200</v>
      </c>
      <c r="B49" s="303">
        <v>48</v>
      </c>
      <c r="C49" s="539">
        <v>0</v>
      </c>
      <c r="D49" s="539">
        <v>0</v>
      </c>
      <c r="E49" s="539">
        <v>0</v>
      </c>
      <c r="F49" s="539">
        <v>0</v>
      </c>
      <c r="G49" s="539">
        <v>0</v>
      </c>
      <c r="H49" s="539">
        <v>0</v>
      </c>
      <c r="I49" s="539">
        <v>0</v>
      </c>
      <c r="J49" s="539">
        <v>0</v>
      </c>
      <c r="K49" s="539">
        <v>0</v>
      </c>
      <c r="L49" s="539">
        <v>0</v>
      </c>
      <c r="M49" s="539">
        <v>0</v>
      </c>
      <c r="N49" s="539">
        <v>0</v>
      </c>
      <c r="O49" s="539">
        <v>0</v>
      </c>
      <c r="P49" s="539">
        <v>0</v>
      </c>
      <c r="Q49" s="539">
        <v>0</v>
      </c>
      <c r="R49" s="537">
        <f t="shared" si="17"/>
        <v>1</v>
      </c>
      <c r="S49" s="537">
        <f t="shared" si="18"/>
        <v>1</v>
      </c>
      <c r="T49" s="537">
        <f t="shared" si="19"/>
        <v>1</v>
      </c>
      <c r="U49" s="537">
        <f t="shared" si="20"/>
        <v>1</v>
      </c>
      <c r="V49" s="537">
        <f t="shared" si="21"/>
        <v>1</v>
      </c>
      <c r="W49" s="537">
        <f t="shared" si="22"/>
        <v>1</v>
      </c>
      <c r="X49" s="537">
        <f t="shared" si="23"/>
        <v>1</v>
      </c>
      <c r="Y49" s="537">
        <f t="shared" si="24"/>
        <v>1</v>
      </c>
      <c r="Z49" s="537">
        <f t="shared" si="25"/>
        <v>1</v>
      </c>
      <c r="AA49" s="537">
        <f t="shared" si="26"/>
        <v>1</v>
      </c>
      <c r="AB49" s="537">
        <f t="shared" si="27"/>
        <v>1</v>
      </c>
      <c r="AC49" s="537">
        <f t="shared" si="28"/>
        <v>1</v>
      </c>
      <c r="AD49" s="537">
        <f t="shared" si="29"/>
        <v>1.0000000000000002</v>
      </c>
      <c r="AE49" s="537">
        <f t="shared" si="30"/>
        <v>1</v>
      </c>
      <c r="AF49" s="537">
        <f t="shared" si="31"/>
        <v>1</v>
      </c>
    </row>
    <row r="50" spans="1:32" x14ac:dyDescent="0.25">
      <c r="A50" s="133">
        <v>200</v>
      </c>
      <c r="B50" s="303">
        <v>49</v>
      </c>
      <c r="C50" s="539">
        <v>0</v>
      </c>
      <c r="D50" s="539">
        <v>0</v>
      </c>
      <c r="E50" s="539">
        <v>0</v>
      </c>
      <c r="F50" s="539">
        <v>0</v>
      </c>
      <c r="G50" s="539">
        <v>0</v>
      </c>
      <c r="H50" s="539">
        <v>0</v>
      </c>
      <c r="I50" s="539">
        <v>0</v>
      </c>
      <c r="J50" s="539">
        <v>0</v>
      </c>
      <c r="K50" s="539">
        <v>0</v>
      </c>
      <c r="L50" s="539">
        <v>0</v>
      </c>
      <c r="M50" s="539">
        <v>0</v>
      </c>
      <c r="N50" s="539">
        <v>0</v>
      </c>
      <c r="O50" s="539">
        <v>0</v>
      </c>
      <c r="P50" s="539">
        <v>0</v>
      </c>
      <c r="Q50" s="539">
        <v>0</v>
      </c>
      <c r="R50" s="537">
        <f t="shared" si="17"/>
        <v>1</v>
      </c>
      <c r="S50" s="537">
        <f t="shared" si="18"/>
        <v>1</v>
      </c>
      <c r="T50" s="537">
        <f t="shared" si="19"/>
        <v>1</v>
      </c>
      <c r="U50" s="537">
        <f t="shared" si="20"/>
        <v>1</v>
      </c>
      <c r="V50" s="537">
        <f t="shared" si="21"/>
        <v>1</v>
      </c>
      <c r="W50" s="537">
        <f t="shared" si="22"/>
        <v>1</v>
      </c>
      <c r="X50" s="537">
        <f t="shared" si="23"/>
        <v>1</v>
      </c>
      <c r="Y50" s="537">
        <f t="shared" si="24"/>
        <v>1</v>
      </c>
      <c r="Z50" s="537">
        <f t="shared" si="25"/>
        <v>1</v>
      </c>
      <c r="AA50" s="537">
        <f t="shared" si="26"/>
        <v>1</v>
      </c>
      <c r="AB50" s="537">
        <f t="shared" si="27"/>
        <v>1</v>
      </c>
      <c r="AC50" s="537">
        <f t="shared" si="28"/>
        <v>1</v>
      </c>
      <c r="AD50" s="537">
        <f t="shared" si="29"/>
        <v>1.0000000000000002</v>
      </c>
      <c r="AE50" s="537">
        <f t="shared" si="30"/>
        <v>1</v>
      </c>
      <c r="AF50" s="537">
        <f t="shared" si="31"/>
        <v>1</v>
      </c>
    </row>
    <row r="51" spans="1:32" x14ac:dyDescent="0.25">
      <c r="A51" s="133">
        <v>200</v>
      </c>
      <c r="B51" s="303">
        <v>50</v>
      </c>
      <c r="C51" s="539">
        <v>0</v>
      </c>
      <c r="D51" s="539">
        <v>0</v>
      </c>
      <c r="E51" s="539">
        <v>0</v>
      </c>
      <c r="F51" s="539">
        <v>0</v>
      </c>
      <c r="G51" s="539">
        <v>0</v>
      </c>
      <c r="H51" s="539">
        <v>0</v>
      </c>
      <c r="I51" s="539">
        <v>0</v>
      </c>
      <c r="J51" s="539">
        <v>0</v>
      </c>
      <c r="K51" s="539">
        <v>0</v>
      </c>
      <c r="L51" s="539">
        <v>0</v>
      </c>
      <c r="M51" s="539">
        <v>0</v>
      </c>
      <c r="N51" s="539">
        <v>0</v>
      </c>
      <c r="O51" s="539">
        <v>0</v>
      </c>
      <c r="P51" s="539">
        <v>0</v>
      </c>
      <c r="Q51" s="539">
        <v>0</v>
      </c>
      <c r="R51" s="537">
        <f t="shared" si="17"/>
        <v>1</v>
      </c>
      <c r="S51" s="537">
        <f t="shared" si="18"/>
        <v>1</v>
      </c>
      <c r="T51" s="537">
        <f t="shared" si="19"/>
        <v>1</v>
      </c>
      <c r="U51" s="537">
        <f t="shared" si="20"/>
        <v>1</v>
      </c>
      <c r="V51" s="537">
        <f t="shared" si="21"/>
        <v>1</v>
      </c>
      <c r="W51" s="537">
        <f t="shared" si="22"/>
        <v>1</v>
      </c>
      <c r="X51" s="537">
        <f t="shared" si="23"/>
        <v>1</v>
      </c>
      <c r="Y51" s="537">
        <f t="shared" si="24"/>
        <v>1</v>
      </c>
      <c r="Z51" s="537">
        <f t="shared" si="25"/>
        <v>1</v>
      </c>
      <c r="AA51" s="537">
        <f t="shared" si="26"/>
        <v>1</v>
      </c>
      <c r="AB51" s="537">
        <f t="shared" si="27"/>
        <v>1</v>
      </c>
      <c r="AC51" s="537">
        <f t="shared" si="28"/>
        <v>1</v>
      </c>
      <c r="AD51" s="537">
        <f t="shared" si="29"/>
        <v>1.0000000000000002</v>
      </c>
      <c r="AE51" s="537">
        <f t="shared" si="30"/>
        <v>1</v>
      </c>
      <c r="AF51" s="537">
        <f t="shared" si="31"/>
        <v>1</v>
      </c>
    </row>
    <row r="52" spans="1:32" x14ac:dyDescent="0.25">
      <c r="A52" s="133">
        <v>200</v>
      </c>
      <c r="B52" s="303">
        <v>51</v>
      </c>
      <c r="C52" s="539">
        <v>0</v>
      </c>
      <c r="D52" s="539">
        <v>0</v>
      </c>
      <c r="E52" s="539">
        <v>0</v>
      </c>
      <c r="F52" s="539">
        <v>0</v>
      </c>
      <c r="G52" s="539">
        <v>0</v>
      </c>
      <c r="H52" s="539">
        <v>0</v>
      </c>
      <c r="I52" s="539">
        <v>0</v>
      </c>
      <c r="J52" s="539">
        <v>0</v>
      </c>
      <c r="K52" s="539">
        <v>0</v>
      </c>
      <c r="L52" s="539">
        <v>0</v>
      </c>
      <c r="M52" s="539">
        <v>0</v>
      </c>
      <c r="N52" s="539">
        <v>0</v>
      </c>
      <c r="O52" s="539">
        <v>0</v>
      </c>
      <c r="P52" s="539">
        <v>0</v>
      </c>
      <c r="Q52" s="539">
        <v>0</v>
      </c>
      <c r="R52" s="537">
        <f t="shared" si="17"/>
        <v>1</v>
      </c>
      <c r="S52" s="537">
        <f t="shared" si="18"/>
        <v>1</v>
      </c>
      <c r="T52" s="537">
        <f t="shared" si="19"/>
        <v>1</v>
      </c>
      <c r="U52" s="537">
        <f t="shared" si="20"/>
        <v>1</v>
      </c>
      <c r="V52" s="537">
        <f t="shared" si="21"/>
        <v>1</v>
      </c>
      <c r="W52" s="537">
        <f t="shared" si="22"/>
        <v>1</v>
      </c>
      <c r="X52" s="537">
        <f t="shared" si="23"/>
        <v>1</v>
      </c>
      <c r="Y52" s="537">
        <f t="shared" si="24"/>
        <v>1</v>
      </c>
      <c r="Z52" s="537">
        <f t="shared" si="25"/>
        <v>1</v>
      </c>
      <c r="AA52" s="537">
        <f t="shared" si="26"/>
        <v>1</v>
      </c>
      <c r="AB52" s="537">
        <f t="shared" si="27"/>
        <v>1</v>
      </c>
      <c r="AC52" s="537">
        <f t="shared" si="28"/>
        <v>1</v>
      </c>
      <c r="AD52" s="537">
        <f t="shared" si="29"/>
        <v>1.0000000000000002</v>
      </c>
      <c r="AE52" s="537">
        <f t="shared" si="30"/>
        <v>1</v>
      </c>
      <c r="AF52" s="537">
        <f t="shared" si="31"/>
        <v>1</v>
      </c>
    </row>
    <row r="53" spans="1:32" x14ac:dyDescent="0.25">
      <c r="A53" s="133">
        <v>200</v>
      </c>
      <c r="B53" s="303">
        <v>52</v>
      </c>
      <c r="C53" s="539">
        <v>0</v>
      </c>
      <c r="D53" s="539">
        <v>0</v>
      </c>
      <c r="E53" s="539">
        <v>0</v>
      </c>
      <c r="F53" s="539">
        <v>0</v>
      </c>
      <c r="G53" s="539">
        <v>0</v>
      </c>
      <c r="H53" s="539">
        <v>0</v>
      </c>
      <c r="I53" s="539">
        <v>0</v>
      </c>
      <c r="J53" s="539">
        <v>0</v>
      </c>
      <c r="K53" s="539">
        <v>0</v>
      </c>
      <c r="L53" s="539">
        <v>0</v>
      </c>
      <c r="M53" s="539">
        <v>0</v>
      </c>
      <c r="N53" s="539">
        <v>0</v>
      </c>
      <c r="O53" s="539">
        <v>0</v>
      </c>
      <c r="P53" s="539">
        <v>0</v>
      </c>
      <c r="Q53" s="539">
        <v>0</v>
      </c>
      <c r="R53" s="537">
        <f t="shared" si="17"/>
        <v>1</v>
      </c>
      <c r="S53" s="537">
        <f t="shared" si="18"/>
        <v>1</v>
      </c>
      <c r="T53" s="537">
        <f t="shared" si="19"/>
        <v>1</v>
      </c>
      <c r="U53" s="537">
        <f t="shared" si="20"/>
        <v>1</v>
      </c>
      <c r="V53" s="537">
        <f t="shared" si="21"/>
        <v>1</v>
      </c>
      <c r="W53" s="537">
        <f t="shared" si="22"/>
        <v>1</v>
      </c>
      <c r="X53" s="537">
        <f t="shared" si="23"/>
        <v>1</v>
      </c>
      <c r="Y53" s="537">
        <f t="shared" si="24"/>
        <v>1</v>
      </c>
      <c r="Z53" s="537">
        <f t="shared" si="25"/>
        <v>1</v>
      </c>
      <c r="AA53" s="537">
        <f t="shared" si="26"/>
        <v>1</v>
      </c>
      <c r="AB53" s="537">
        <f t="shared" si="27"/>
        <v>1</v>
      </c>
      <c r="AC53" s="537">
        <f t="shared" si="28"/>
        <v>1</v>
      </c>
      <c r="AD53" s="537">
        <f t="shared" si="29"/>
        <v>1.0000000000000002</v>
      </c>
      <c r="AE53" s="537">
        <f t="shared" si="30"/>
        <v>1</v>
      </c>
      <c r="AF53" s="537">
        <f t="shared" si="31"/>
        <v>1</v>
      </c>
    </row>
    <row r="54" spans="1:32" x14ac:dyDescent="0.25">
      <c r="A54" s="133">
        <v>200</v>
      </c>
      <c r="B54" s="303">
        <v>53</v>
      </c>
      <c r="C54" s="539">
        <v>0</v>
      </c>
      <c r="D54" s="539">
        <v>0</v>
      </c>
      <c r="E54" s="539">
        <v>0</v>
      </c>
      <c r="F54" s="539">
        <v>0</v>
      </c>
      <c r="G54" s="539">
        <v>0</v>
      </c>
      <c r="H54" s="539">
        <v>0</v>
      </c>
      <c r="I54" s="539">
        <v>0</v>
      </c>
      <c r="J54" s="539">
        <v>0</v>
      </c>
      <c r="K54" s="539">
        <v>0</v>
      </c>
      <c r="L54" s="539">
        <v>0</v>
      </c>
      <c r="M54" s="539">
        <v>0</v>
      </c>
      <c r="N54" s="539">
        <v>0</v>
      </c>
      <c r="O54" s="539">
        <v>0</v>
      </c>
      <c r="P54" s="539">
        <v>0</v>
      </c>
      <c r="Q54" s="539">
        <v>0</v>
      </c>
      <c r="R54" s="537">
        <f t="shared" si="17"/>
        <v>1</v>
      </c>
      <c r="S54" s="537">
        <f t="shared" si="18"/>
        <v>1</v>
      </c>
      <c r="T54" s="537">
        <f t="shared" si="19"/>
        <v>1</v>
      </c>
      <c r="U54" s="537">
        <f t="shared" si="20"/>
        <v>1</v>
      </c>
      <c r="V54" s="537">
        <f t="shared" si="21"/>
        <v>1</v>
      </c>
      <c r="W54" s="537">
        <f t="shared" si="22"/>
        <v>1</v>
      </c>
      <c r="X54" s="537">
        <f t="shared" si="23"/>
        <v>1</v>
      </c>
      <c r="Y54" s="537">
        <f t="shared" si="24"/>
        <v>1</v>
      </c>
      <c r="Z54" s="537">
        <f t="shared" si="25"/>
        <v>1</v>
      </c>
      <c r="AA54" s="537">
        <f t="shared" si="26"/>
        <v>1</v>
      </c>
      <c r="AB54" s="537">
        <f t="shared" si="27"/>
        <v>1</v>
      </c>
      <c r="AC54" s="537">
        <f t="shared" si="28"/>
        <v>1</v>
      </c>
      <c r="AD54" s="537">
        <f t="shared" si="29"/>
        <v>1.0000000000000002</v>
      </c>
      <c r="AE54" s="537">
        <f t="shared" si="30"/>
        <v>1</v>
      </c>
      <c r="AF54" s="537">
        <f t="shared" si="31"/>
        <v>1</v>
      </c>
    </row>
    <row r="55" spans="1:32" x14ac:dyDescent="0.25">
      <c r="A55" s="133">
        <v>200</v>
      </c>
      <c r="B55" s="303">
        <v>54</v>
      </c>
      <c r="C55" s="539">
        <v>0</v>
      </c>
      <c r="D55" s="539">
        <v>0</v>
      </c>
      <c r="E55" s="539">
        <v>0</v>
      </c>
      <c r="F55" s="539">
        <v>0</v>
      </c>
      <c r="G55" s="539">
        <v>0</v>
      </c>
      <c r="H55" s="539">
        <v>0</v>
      </c>
      <c r="I55" s="539">
        <v>0</v>
      </c>
      <c r="J55" s="539">
        <v>0</v>
      </c>
      <c r="K55" s="539">
        <v>0</v>
      </c>
      <c r="L55" s="539">
        <v>0</v>
      </c>
      <c r="M55" s="539">
        <v>0</v>
      </c>
      <c r="N55" s="539">
        <v>0</v>
      </c>
      <c r="O55" s="539">
        <v>0</v>
      </c>
      <c r="P55" s="539">
        <v>0</v>
      </c>
      <c r="Q55" s="539">
        <v>0</v>
      </c>
      <c r="R55" s="537">
        <f t="shared" si="17"/>
        <v>1</v>
      </c>
      <c r="S55" s="537">
        <f t="shared" si="18"/>
        <v>1</v>
      </c>
      <c r="T55" s="537">
        <f t="shared" si="19"/>
        <v>1</v>
      </c>
      <c r="U55" s="537">
        <f t="shared" si="20"/>
        <v>1</v>
      </c>
      <c r="V55" s="537">
        <f t="shared" si="21"/>
        <v>1</v>
      </c>
      <c r="W55" s="537">
        <f t="shared" si="22"/>
        <v>1</v>
      </c>
      <c r="X55" s="537">
        <f t="shared" si="23"/>
        <v>1</v>
      </c>
      <c r="Y55" s="537">
        <f t="shared" si="24"/>
        <v>1</v>
      </c>
      <c r="Z55" s="537">
        <f t="shared" si="25"/>
        <v>1</v>
      </c>
      <c r="AA55" s="537">
        <f t="shared" si="26"/>
        <v>1</v>
      </c>
      <c r="AB55" s="537">
        <f t="shared" si="27"/>
        <v>1</v>
      </c>
      <c r="AC55" s="537">
        <f t="shared" si="28"/>
        <v>1</v>
      </c>
      <c r="AD55" s="537">
        <f t="shared" si="29"/>
        <v>1.0000000000000002</v>
      </c>
      <c r="AE55" s="537">
        <f t="shared" si="30"/>
        <v>1</v>
      </c>
      <c r="AF55" s="537">
        <f t="shared" si="31"/>
        <v>1</v>
      </c>
    </row>
    <row r="56" spans="1:32" x14ac:dyDescent="0.25">
      <c r="A56" s="133">
        <v>200</v>
      </c>
      <c r="B56" s="303">
        <v>55</v>
      </c>
      <c r="C56" s="539">
        <v>0</v>
      </c>
      <c r="D56" s="539">
        <v>0</v>
      </c>
      <c r="E56" s="539">
        <v>0</v>
      </c>
      <c r="F56" s="539">
        <v>0</v>
      </c>
      <c r="G56" s="539">
        <v>0</v>
      </c>
      <c r="H56" s="539">
        <v>0</v>
      </c>
      <c r="I56" s="539">
        <v>0</v>
      </c>
      <c r="J56" s="539">
        <v>0</v>
      </c>
      <c r="K56" s="539">
        <v>0</v>
      </c>
      <c r="L56" s="539">
        <v>0</v>
      </c>
      <c r="M56" s="539">
        <v>0</v>
      </c>
      <c r="N56" s="539">
        <v>0</v>
      </c>
      <c r="O56" s="539">
        <v>0</v>
      </c>
      <c r="P56" s="539">
        <v>0</v>
      </c>
      <c r="Q56" s="539">
        <v>0</v>
      </c>
      <c r="R56" s="537">
        <f t="shared" si="17"/>
        <v>1</v>
      </c>
      <c r="S56" s="537">
        <f t="shared" si="18"/>
        <v>1</v>
      </c>
      <c r="T56" s="537">
        <f t="shared" si="19"/>
        <v>1</v>
      </c>
      <c r="U56" s="537">
        <f t="shared" si="20"/>
        <v>1</v>
      </c>
      <c r="V56" s="537">
        <f t="shared" si="21"/>
        <v>1</v>
      </c>
      <c r="W56" s="537">
        <f t="shared" si="22"/>
        <v>1</v>
      </c>
      <c r="X56" s="537">
        <f t="shared" si="23"/>
        <v>1</v>
      </c>
      <c r="Y56" s="537">
        <f t="shared" si="24"/>
        <v>1</v>
      </c>
      <c r="Z56" s="537">
        <f t="shared" si="25"/>
        <v>1</v>
      </c>
      <c r="AA56" s="537">
        <f t="shared" si="26"/>
        <v>1</v>
      </c>
      <c r="AB56" s="537">
        <f t="shared" si="27"/>
        <v>1</v>
      </c>
      <c r="AC56" s="537">
        <f t="shared" si="28"/>
        <v>1</v>
      </c>
      <c r="AD56" s="537">
        <f t="shared" si="29"/>
        <v>1.0000000000000002</v>
      </c>
      <c r="AE56" s="537">
        <f t="shared" si="30"/>
        <v>1</v>
      </c>
      <c r="AF56" s="537">
        <f t="shared" si="31"/>
        <v>1</v>
      </c>
    </row>
    <row r="57" spans="1:32" x14ac:dyDescent="0.25">
      <c r="A57" s="133">
        <v>200</v>
      </c>
      <c r="B57" s="303">
        <v>56</v>
      </c>
      <c r="C57" s="539">
        <v>0</v>
      </c>
      <c r="D57" s="539">
        <v>0</v>
      </c>
      <c r="E57" s="539">
        <v>0</v>
      </c>
      <c r="F57" s="539">
        <v>0</v>
      </c>
      <c r="G57" s="539">
        <v>0</v>
      </c>
      <c r="H57" s="539">
        <v>0</v>
      </c>
      <c r="I57" s="539">
        <v>0</v>
      </c>
      <c r="J57" s="539">
        <v>0</v>
      </c>
      <c r="K57" s="539">
        <v>0</v>
      </c>
      <c r="L57" s="539">
        <v>0</v>
      </c>
      <c r="M57" s="539">
        <v>0</v>
      </c>
      <c r="N57" s="539">
        <v>0</v>
      </c>
      <c r="O57" s="539">
        <v>0</v>
      </c>
      <c r="P57" s="539">
        <v>0</v>
      </c>
      <c r="Q57" s="539">
        <v>0</v>
      </c>
      <c r="R57" s="537">
        <f t="shared" si="17"/>
        <v>1</v>
      </c>
      <c r="S57" s="537">
        <f t="shared" si="18"/>
        <v>1</v>
      </c>
      <c r="T57" s="537">
        <f t="shared" si="19"/>
        <v>1</v>
      </c>
      <c r="U57" s="537">
        <f t="shared" si="20"/>
        <v>1</v>
      </c>
      <c r="V57" s="537">
        <f t="shared" si="21"/>
        <v>1</v>
      </c>
      <c r="W57" s="537">
        <f t="shared" si="22"/>
        <v>1</v>
      </c>
      <c r="X57" s="537">
        <f t="shared" si="23"/>
        <v>1</v>
      </c>
      <c r="Y57" s="537">
        <f t="shared" si="24"/>
        <v>1</v>
      </c>
      <c r="Z57" s="537">
        <f t="shared" si="25"/>
        <v>1</v>
      </c>
      <c r="AA57" s="537">
        <f t="shared" si="26"/>
        <v>1</v>
      </c>
      <c r="AB57" s="537">
        <f t="shared" si="27"/>
        <v>1</v>
      </c>
      <c r="AC57" s="537">
        <f t="shared" si="28"/>
        <v>1</v>
      </c>
      <c r="AD57" s="537">
        <f t="shared" si="29"/>
        <v>1.0000000000000002</v>
      </c>
      <c r="AE57" s="537">
        <f t="shared" si="30"/>
        <v>1</v>
      </c>
      <c r="AF57" s="537">
        <f t="shared" si="31"/>
        <v>1</v>
      </c>
    </row>
    <row r="58" spans="1:32" x14ac:dyDescent="0.25">
      <c r="A58" s="133">
        <v>200</v>
      </c>
      <c r="B58" s="303">
        <v>57</v>
      </c>
      <c r="C58" s="539">
        <v>0</v>
      </c>
      <c r="D58" s="539">
        <v>0</v>
      </c>
      <c r="E58" s="539">
        <v>0</v>
      </c>
      <c r="F58" s="539">
        <v>0</v>
      </c>
      <c r="G58" s="539">
        <v>0</v>
      </c>
      <c r="H58" s="539">
        <v>0</v>
      </c>
      <c r="I58" s="539">
        <v>0</v>
      </c>
      <c r="J58" s="539">
        <v>0</v>
      </c>
      <c r="K58" s="539">
        <v>0</v>
      </c>
      <c r="L58" s="539">
        <v>0</v>
      </c>
      <c r="M58" s="539">
        <v>0</v>
      </c>
      <c r="N58" s="539">
        <v>0</v>
      </c>
      <c r="O58" s="539">
        <v>0</v>
      </c>
      <c r="P58" s="539">
        <v>0</v>
      </c>
      <c r="Q58" s="539">
        <v>0</v>
      </c>
      <c r="R58" s="537">
        <f t="shared" si="17"/>
        <v>1</v>
      </c>
      <c r="S58" s="537">
        <f t="shared" si="18"/>
        <v>1</v>
      </c>
      <c r="T58" s="537">
        <f t="shared" si="19"/>
        <v>1</v>
      </c>
      <c r="U58" s="537">
        <f t="shared" si="20"/>
        <v>1</v>
      </c>
      <c r="V58" s="537">
        <f t="shared" si="21"/>
        <v>1</v>
      </c>
      <c r="W58" s="537">
        <f t="shared" si="22"/>
        <v>1</v>
      </c>
      <c r="X58" s="537">
        <f t="shared" si="23"/>
        <v>1</v>
      </c>
      <c r="Y58" s="537">
        <f t="shared" si="24"/>
        <v>1</v>
      </c>
      <c r="Z58" s="537">
        <f t="shared" si="25"/>
        <v>1</v>
      </c>
      <c r="AA58" s="537">
        <f t="shared" si="26"/>
        <v>1</v>
      </c>
      <c r="AB58" s="537">
        <f t="shared" si="27"/>
        <v>1</v>
      </c>
      <c r="AC58" s="537">
        <f t="shared" si="28"/>
        <v>1</v>
      </c>
      <c r="AD58" s="537">
        <f t="shared" si="29"/>
        <v>1.0000000000000002</v>
      </c>
      <c r="AE58" s="537">
        <f t="shared" si="30"/>
        <v>1</v>
      </c>
      <c r="AF58" s="537">
        <f t="shared" si="31"/>
        <v>1</v>
      </c>
    </row>
    <row r="59" spans="1:32" x14ac:dyDescent="0.25">
      <c r="A59" s="133">
        <v>200</v>
      </c>
      <c r="B59" s="303">
        <v>58</v>
      </c>
      <c r="C59" s="539">
        <v>0</v>
      </c>
      <c r="D59" s="539">
        <v>0</v>
      </c>
      <c r="E59" s="539">
        <v>0</v>
      </c>
      <c r="F59" s="539">
        <v>0</v>
      </c>
      <c r="G59" s="539">
        <v>0</v>
      </c>
      <c r="H59" s="539">
        <v>0</v>
      </c>
      <c r="I59" s="539">
        <v>0</v>
      </c>
      <c r="J59" s="539">
        <v>0</v>
      </c>
      <c r="K59" s="539">
        <v>0</v>
      </c>
      <c r="L59" s="539">
        <v>0</v>
      </c>
      <c r="M59" s="539">
        <v>0</v>
      </c>
      <c r="N59" s="539">
        <v>0</v>
      </c>
      <c r="O59" s="539">
        <v>0</v>
      </c>
      <c r="P59" s="539">
        <v>0</v>
      </c>
      <c r="Q59" s="539">
        <v>0</v>
      </c>
      <c r="R59" s="537">
        <f t="shared" si="17"/>
        <v>1</v>
      </c>
      <c r="S59" s="537">
        <f t="shared" si="18"/>
        <v>1</v>
      </c>
      <c r="T59" s="537">
        <f t="shared" si="19"/>
        <v>1</v>
      </c>
      <c r="U59" s="537">
        <f t="shared" si="20"/>
        <v>1</v>
      </c>
      <c r="V59" s="537">
        <f t="shared" si="21"/>
        <v>1</v>
      </c>
      <c r="W59" s="537">
        <f t="shared" si="22"/>
        <v>1</v>
      </c>
      <c r="X59" s="537">
        <f t="shared" si="23"/>
        <v>1</v>
      </c>
      <c r="Y59" s="537">
        <f t="shared" si="24"/>
        <v>1</v>
      </c>
      <c r="Z59" s="537">
        <f t="shared" si="25"/>
        <v>1</v>
      </c>
      <c r="AA59" s="537">
        <f t="shared" si="26"/>
        <v>1</v>
      </c>
      <c r="AB59" s="537">
        <f t="shared" si="27"/>
        <v>1</v>
      </c>
      <c r="AC59" s="537">
        <f t="shared" si="28"/>
        <v>1</v>
      </c>
      <c r="AD59" s="537">
        <f t="shared" si="29"/>
        <v>1.0000000000000002</v>
      </c>
      <c r="AE59" s="537">
        <f t="shared" si="30"/>
        <v>1</v>
      </c>
      <c r="AF59" s="537">
        <f t="shared" si="31"/>
        <v>1</v>
      </c>
    </row>
    <row r="60" spans="1:32" x14ac:dyDescent="0.25">
      <c r="A60" s="133">
        <v>200</v>
      </c>
      <c r="B60" s="303">
        <v>59</v>
      </c>
      <c r="C60" s="539">
        <v>0</v>
      </c>
      <c r="D60" s="539">
        <v>0</v>
      </c>
      <c r="E60" s="539">
        <v>0</v>
      </c>
      <c r="F60" s="539">
        <v>0</v>
      </c>
      <c r="G60" s="539">
        <v>0</v>
      </c>
      <c r="H60" s="539">
        <v>0</v>
      </c>
      <c r="I60" s="539">
        <v>0</v>
      </c>
      <c r="J60" s="539">
        <v>0</v>
      </c>
      <c r="K60" s="539">
        <v>0</v>
      </c>
      <c r="L60" s="539">
        <v>0</v>
      </c>
      <c r="M60" s="539">
        <v>0</v>
      </c>
      <c r="N60" s="539">
        <v>0</v>
      </c>
      <c r="O60" s="539">
        <v>0</v>
      </c>
      <c r="P60" s="539">
        <v>0</v>
      </c>
      <c r="Q60" s="539">
        <v>0</v>
      </c>
      <c r="R60" s="537">
        <f t="shared" si="17"/>
        <v>1</v>
      </c>
      <c r="S60" s="537">
        <f t="shared" si="18"/>
        <v>1</v>
      </c>
      <c r="T60" s="537">
        <f t="shared" si="19"/>
        <v>1</v>
      </c>
      <c r="U60" s="537">
        <f t="shared" si="20"/>
        <v>1</v>
      </c>
      <c r="V60" s="537">
        <f t="shared" si="21"/>
        <v>1</v>
      </c>
      <c r="W60" s="537">
        <f t="shared" si="22"/>
        <v>1</v>
      </c>
      <c r="X60" s="537">
        <f t="shared" si="23"/>
        <v>1</v>
      </c>
      <c r="Y60" s="537">
        <f t="shared" si="24"/>
        <v>1</v>
      </c>
      <c r="Z60" s="537">
        <f t="shared" si="25"/>
        <v>1</v>
      </c>
      <c r="AA60" s="537">
        <f t="shared" si="26"/>
        <v>1</v>
      </c>
      <c r="AB60" s="537">
        <f t="shared" si="27"/>
        <v>1</v>
      </c>
      <c r="AC60" s="537">
        <f t="shared" si="28"/>
        <v>1</v>
      </c>
      <c r="AD60" s="537">
        <f t="shared" si="29"/>
        <v>1.0000000000000002</v>
      </c>
      <c r="AE60" s="537">
        <f t="shared" si="30"/>
        <v>1</v>
      </c>
      <c r="AF60" s="537">
        <f t="shared" si="31"/>
        <v>1</v>
      </c>
    </row>
    <row r="61" spans="1:32" x14ac:dyDescent="0.25">
      <c r="A61" s="133">
        <v>200</v>
      </c>
      <c r="B61" s="303">
        <v>60</v>
      </c>
      <c r="C61" s="539">
        <v>0</v>
      </c>
      <c r="D61" s="539">
        <v>0</v>
      </c>
      <c r="E61" s="539">
        <v>0</v>
      </c>
      <c r="F61" s="539">
        <v>0</v>
      </c>
      <c r="G61" s="539">
        <v>0</v>
      </c>
      <c r="H61" s="539">
        <v>0</v>
      </c>
      <c r="I61" s="539">
        <v>0</v>
      </c>
      <c r="J61" s="539">
        <v>0</v>
      </c>
      <c r="K61" s="539">
        <v>0</v>
      </c>
      <c r="L61" s="539">
        <v>0</v>
      </c>
      <c r="M61" s="539">
        <v>0</v>
      </c>
      <c r="N61" s="539">
        <v>0</v>
      </c>
      <c r="O61" s="539">
        <v>0</v>
      </c>
      <c r="P61" s="539">
        <v>0</v>
      </c>
      <c r="Q61" s="539">
        <v>0</v>
      </c>
      <c r="R61" s="537">
        <f t="shared" si="17"/>
        <v>1</v>
      </c>
      <c r="S61" s="537">
        <f t="shared" si="18"/>
        <v>1</v>
      </c>
      <c r="T61" s="537">
        <f t="shared" si="19"/>
        <v>1</v>
      </c>
      <c r="U61" s="537">
        <f t="shared" si="20"/>
        <v>1</v>
      </c>
      <c r="V61" s="537">
        <f t="shared" si="21"/>
        <v>1</v>
      </c>
      <c r="W61" s="537">
        <f t="shared" si="22"/>
        <v>1</v>
      </c>
      <c r="X61" s="537">
        <f t="shared" si="23"/>
        <v>1</v>
      </c>
      <c r="Y61" s="537">
        <f t="shared" si="24"/>
        <v>1</v>
      </c>
      <c r="Z61" s="537">
        <f t="shared" si="25"/>
        <v>1</v>
      </c>
      <c r="AA61" s="537">
        <f t="shared" si="26"/>
        <v>1</v>
      </c>
      <c r="AB61" s="537">
        <f t="shared" si="27"/>
        <v>1</v>
      </c>
      <c r="AC61" s="537">
        <f t="shared" si="28"/>
        <v>1</v>
      </c>
      <c r="AD61" s="537">
        <f t="shared" si="29"/>
        <v>1.0000000000000002</v>
      </c>
      <c r="AE61" s="537">
        <f t="shared" si="30"/>
        <v>1</v>
      </c>
      <c r="AF61" s="537">
        <f t="shared" si="31"/>
        <v>1</v>
      </c>
    </row>
    <row r="62" spans="1:32" x14ac:dyDescent="0.25">
      <c r="A62" s="133">
        <v>200</v>
      </c>
      <c r="B62" s="303">
        <v>61</v>
      </c>
      <c r="C62" s="539">
        <v>0</v>
      </c>
      <c r="D62" s="539">
        <v>0</v>
      </c>
      <c r="E62" s="539">
        <v>0</v>
      </c>
      <c r="F62" s="539">
        <v>0</v>
      </c>
      <c r="G62" s="539">
        <v>0</v>
      </c>
      <c r="H62" s="539">
        <v>0</v>
      </c>
      <c r="I62" s="539">
        <v>0</v>
      </c>
      <c r="J62" s="539">
        <v>0</v>
      </c>
      <c r="K62" s="539">
        <v>0</v>
      </c>
      <c r="L62" s="539">
        <v>0</v>
      </c>
      <c r="M62" s="539">
        <v>0</v>
      </c>
      <c r="N62" s="539">
        <v>0</v>
      </c>
      <c r="O62" s="539">
        <v>0</v>
      </c>
      <c r="P62" s="539">
        <v>0</v>
      </c>
      <c r="Q62" s="539">
        <v>0</v>
      </c>
      <c r="R62" s="537">
        <f t="shared" si="17"/>
        <v>1</v>
      </c>
      <c r="S62" s="537">
        <f t="shared" si="18"/>
        <v>1</v>
      </c>
      <c r="T62" s="537">
        <f t="shared" si="19"/>
        <v>1</v>
      </c>
      <c r="U62" s="537">
        <f t="shared" si="20"/>
        <v>1</v>
      </c>
      <c r="V62" s="537">
        <f t="shared" si="21"/>
        <v>1</v>
      </c>
      <c r="W62" s="537">
        <f t="shared" si="22"/>
        <v>1</v>
      </c>
      <c r="X62" s="537">
        <f t="shared" si="23"/>
        <v>1</v>
      </c>
      <c r="Y62" s="537">
        <f t="shared" si="24"/>
        <v>1</v>
      </c>
      <c r="Z62" s="537">
        <f t="shared" si="25"/>
        <v>1</v>
      </c>
      <c r="AA62" s="537">
        <f t="shared" si="26"/>
        <v>1</v>
      </c>
      <c r="AB62" s="537">
        <f t="shared" si="27"/>
        <v>1</v>
      </c>
      <c r="AC62" s="537">
        <f t="shared" si="28"/>
        <v>1</v>
      </c>
      <c r="AD62" s="537">
        <f t="shared" si="29"/>
        <v>1.0000000000000002</v>
      </c>
      <c r="AE62" s="537">
        <f t="shared" si="30"/>
        <v>1</v>
      </c>
      <c r="AF62" s="537">
        <f t="shared" si="31"/>
        <v>1</v>
      </c>
    </row>
    <row r="63" spans="1:32" x14ac:dyDescent="0.25">
      <c r="A63" s="133">
        <v>200</v>
      </c>
      <c r="B63" s="303">
        <v>62</v>
      </c>
      <c r="C63" s="539">
        <v>0</v>
      </c>
      <c r="D63" s="539">
        <v>0</v>
      </c>
      <c r="E63" s="539">
        <v>0</v>
      </c>
      <c r="F63" s="539">
        <v>0</v>
      </c>
      <c r="G63" s="539">
        <v>0</v>
      </c>
      <c r="H63" s="539">
        <v>0</v>
      </c>
      <c r="I63" s="539">
        <v>0</v>
      </c>
      <c r="J63" s="539">
        <v>0</v>
      </c>
      <c r="K63" s="539">
        <v>0</v>
      </c>
      <c r="L63" s="539">
        <v>0</v>
      </c>
      <c r="M63" s="539">
        <v>0</v>
      </c>
      <c r="N63" s="539">
        <v>0</v>
      </c>
      <c r="O63" s="539">
        <v>0</v>
      </c>
      <c r="P63" s="539">
        <v>0</v>
      </c>
      <c r="Q63" s="539">
        <v>0</v>
      </c>
      <c r="R63" s="537">
        <f t="shared" si="17"/>
        <v>1</v>
      </c>
      <c r="S63" s="537">
        <f t="shared" si="18"/>
        <v>1</v>
      </c>
      <c r="T63" s="537">
        <f t="shared" si="19"/>
        <v>1</v>
      </c>
      <c r="U63" s="537">
        <f t="shared" si="20"/>
        <v>1</v>
      </c>
      <c r="V63" s="537">
        <f t="shared" si="21"/>
        <v>1</v>
      </c>
      <c r="W63" s="537">
        <f t="shared" si="22"/>
        <v>1</v>
      </c>
      <c r="X63" s="537">
        <f t="shared" si="23"/>
        <v>1</v>
      </c>
      <c r="Y63" s="537">
        <f t="shared" si="24"/>
        <v>1</v>
      </c>
      <c r="Z63" s="537">
        <f t="shared" si="25"/>
        <v>1</v>
      </c>
      <c r="AA63" s="537">
        <f t="shared" si="26"/>
        <v>1</v>
      </c>
      <c r="AB63" s="537">
        <f t="shared" si="27"/>
        <v>1</v>
      </c>
      <c r="AC63" s="537">
        <f t="shared" si="28"/>
        <v>1</v>
      </c>
      <c r="AD63" s="537">
        <f t="shared" si="29"/>
        <v>1.0000000000000002</v>
      </c>
      <c r="AE63" s="537">
        <f t="shared" si="30"/>
        <v>1</v>
      </c>
      <c r="AF63" s="537">
        <f t="shared" si="31"/>
        <v>1</v>
      </c>
    </row>
    <row r="64" spans="1:32" x14ac:dyDescent="0.25">
      <c r="A64" s="133">
        <v>200</v>
      </c>
      <c r="B64" s="303">
        <v>63</v>
      </c>
      <c r="C64" s="539">
        <v>0</v>
      </c>
      <c r="D64" s="539">
        <v>0</v>
      </c>
      <c r="E64" s="539">
        <v>0</v>
      </c>
      <c r="F64" s="539">
        <v>0</v>
      </c>
      <c r="G64" s="539">
        <v>0</v>
      </c>
      <c r="H64" s="539">
        <v>0</v>
      </c>
      <c r="I64" s="539">
        <v>0</v>
      </c>
      <c r="J64" s="539">
        <v>0</v>
      </c>
      <c r="K64" s="539">
        <v>0</v>
      </c>
      <c r="L64" s="539">
        <v>0</v>
      </c>
      <c r="M64" s="539">
        <v>0</v>
      </c>
      <c r="N64" s="539">
        <v>0</v>
      </c>
      <c r="O64" s="539">
        <v>0</v>
      </c>
      <c r="P64" s="539">
        <v>0</v>
      </c>
      <c r="Q64" s="539">
        <v>0</v>
      </c>
      <c r="R64" s="537">
        <f t="shared" si="17"/>
        <v>1</v>
      </c>
      <c r="S64" s="537">
        <f t="shared" si="18"/>
        <v>1</v>
      </c>
      <c r="T64" s="537">
        <f t="shared" si="19"/>
        <v>1</v>
      </c>
      <c r="U64" s="537">
        <f t="shared" si="20"/>
        <v>1</v>
      </c>
      <c r="V64" s="537">
        <f t="shared" si="21"/>
        <v>1</v>
      </c>
      <c r="W64" s="537">
        <f t="shared" si="22"/>
        <v>1</v>
      </c>
      <c r="X64" s="537">
        <f t="shared" si="23"/>
        <v>1</v>
      </c>
      <c r="Y64" s="537">
        <f t="shared" si="24"/>
        <v>1</v>
      </c>
      <c r="Z64" s="537">
        <f t="shared" si="25"/>
        <v>1</v>
      </c>
      <c r="AA64" s="537">
        <f t="shared" si="26"/>
        <v>1</v>
      </c>
      <c r="AB64" s="537">
        <f t="shared" si="27"/>
        <v>1</v>
      </c>
      <c r="AC64" s="537">
        <f t="shared" si="28"/>
        <v>1</v>
      </c>
      <c r="AD64" s="537">
        <f t="shared" si="29"/>
        <v>1.0000000000000002</v>
      </c>
      <c r="AE64" s="537">
        <f t="shared" si="30"/>
        <v>1</v>
      </c>
      <c r="AF64" s="537">
        <f t="shared" si="31"/>
        <v>1</v>
      </c>
    </row>
    <row r="65" spans="1:32" x14ac:dyDescent="0.25">
      <c r="A65" s="133">
        <v>200</v>
      </c>
      <c r="B65" s="303">
        <v>64</v>
      </c>
      <c r="C65" s="539">
        <v>0</v>
      </c>
      <c r="D65" s="539">
        <v>0</v>
      </c>
      <c r="E65" s="539">
        <v>0</v>
      </c>
      <c r="F65" s="539">
        <v>0</v>
      </c>
      <c r="G65" s="539">
        <v>0</v>
      </c>
      <c r="H65" s="539">
        <v>0</v>
      </c>
      <c r="I65" s="539">
        <v>0</v>
      </c>
      <c r="J65" s="539">
        <v>0</v>
      </c>
      <c r="K65" s="539">
        <v>0</v>
      </c>
      <c r="L65" s="539">
        <v>0</v>
      </c>
      <c r="M65" s="539">
        <v>0</v>
      </c>
      <c r="N65" s="539">
        <v>0</v>
      </c>
      <c r="O65" s="539">
        <v>0</v>
      </c>
      <c r="P65" s="539">
        <v>0</v>
      </c>
      <c r="Q65" s="539">
        <v>0</v>
      </c>
      <c r="R65" s="537">
        <f t="shared" si="17"/>
        <v>1</v>
      </c>
      <c r="S65" s="537">
        <f t="shared" si="18"/>
        <v>1</v>
      </c>
      <c r="T65" s="537">
        <f t="shared" si="19"/>
        <v>1</v>
      </c>
      <c r="U65" s="537">
        <f t="shared" si="20"/>
        <v>1</v>
      </c>
      <c r="V65" s="537">
        <f t="shared" si="21"/>
        <v>1</v>
      </c>
      <c r="W65" s="537">
        <f t="shared" si="22"/>
        <v>1</v>
      </c>
      <c r="X65" s="537">
        <f t="shared" si="23"/>
        <v>1</v>
      </c>
      <c r="Y65" s="537">
        <f t="shared" si="24"/>
        <v>1</v>
      </c>
      <c r="Z65" s="537">
        <f t="shared" si="25"/>
        <v>1</v>
      </c>
      <c r="AA65" s="537">
        <f t="shared" si="26"/>
        <v>1</v>
      </c>
      <c r="AB65" s="537">
        <f t="shared" si="27"/>
        <v>1</v>
      </c>
      <c r="AC65" s="537">
        <f t="shared" si="28"/>
        <v>1</v>
      </c>
      <c r="AD65" s="537">
        <f t="shared" si="29"/>
        <v>1.0000000000000002</v>
      </c>
      <c r="AE65" s="537">
        <f t="shared" si="30"/>
        <v>1</v>
      </c>
      <c r="AF65" s="537">
        <f t="shared" si="31"/>
        <v>1</v>
      </c>
    </row>
    <row r="66" spans="1:32" x14ac:dyDescent="0.25">
      <c r="A66" s="133">
        <v>200</v>
      </c>
      <c r="B66" s="303">
        <v>65</v>
      </c>
      <c r="C66" s="539">
        <v>0</v>
      </c>
      <c r="D66" s="539">
        <v>0</v>
      </c>
      <c r="E66" s="539">
        <v>0</v>
      </c>
      <c r="F66" s="539">
        <v>0</v>
      </c>
      <c r="G66" s="539">
        <v>0</v>
      </c>
      <c r="H66" s="539">
        <v>0</v>
      </c>
      <c r="I66" s="539">
        <v>0</v>
      </c>
      <c r="J66" s="539">
        <v>0</v>
      </c>
      <c r="K66" s="539">
        <v>0</v>
      </c>
      <c r="L66" s="539">
        <v>0</v>
      </c>
      <c r="M66" s="539">
        <v>0</v>
      </c>
      <c r="N66" s="539">
        <v>0</v>
      </c>
      <c r="O66" s="539">
        <v>0</v>
      </c>
      <c r="P66" s="539">
        <v>0</v>
      </c>
      <c r="Q66" s="539">
        <v>0</v>
      </c>
      <c r="R66" s="537">
        <f t="shared" si="17"/>
        <v>1</v>
      </c>
      <c r="S66" s="537">
        <f t="shared" si="18"/>
        <v>1</v>
      </c>
      <c r="T66" s="537">
        <f t="shared" si="19"/>
        <v>1</v>
      </c>
      <c r="U66" s="537">
        <f t="shared" si="20"/>
        <v>1</v>
      </c>
      <c r="V66" s="537">
        <f t="shared" si="21"/>
        <v>1</v>
      </c>
      <c r="W66" s="537">
        <f t="shared" si="22"/>
        <v>1</v>
      </c>
      <c r="X66" s="537">
        <f t="shared" si="23"/>
        <v>1</v>
      </c>
      <c r="Y66" s="537">
        <f t="shared" si="24"/>
        <v>1</v>
      </c>
      <c r="Z66" s="537">
        <f t="shared" si="25"/>
        <v>1</v>
      </c>
      <c r="AA66" s="537">
        <f t="shared" si="26"/>
        <v>1</v>
      </c>
      <c r="AB66" s="537">
        <f t="shared" si="27"/>
        <v>1</v>
      </c>
      <c r="AC66" s="537">
        <f t="shared" si="28"/>
        <v>1</v>
      </c>
      <c r="AD66" s="537">
        <f t="shared" si="29"/>
        <v>1.0000000000000002</v>
      </c>
      <c r="AE66" s="537">
        <f t="shared" si="30"/>
        <v>1</v>
      </c>
      <c r="AF66" s="537">
        <f t="shared" si="31"/>
        <v>1</v>
      </c>
    </row>
    <row r="67" spans="1:32" x14ac:dyDescent="0.25">
      <c r="A67" s="133">
        <v>200</v>
      </c>
      <c r="B67" s="303">
        <v>66</v>
      </c>
      <c r="C67" s="539">
        <v>0</v>
      </c>
      <c r="D67" s="539">
        <v>0</v>
      </c>
      <c r="E67" s="539">
        <v>0</v>
      </c>
      <c r="F67" s="539">
        <v>0</v>
      </c>
      <c r="G67" s="539">
        <v>0</v>
      </c>
      <c r="H67" s="539">
        <v>0</v>
      </c>
      <c r="I67" s="539">
        <v>0</v>
      </c>
      <c r="J67" s="539">
        <v>0</v>
      </c>
      <c r="K67" s="539">
        <v>0</v>
      </c>
      <c r="L67" s="539">
        <v>0</v>
      </c>
      <c r="M67" s="539">
        <v>0</v>
      </c>
      <c r="N67" s="539">
        <v>0</v>
      </c>
      <c r="O67" s="539">
        <v>0</v>
      </c>
      <c r="P67" s="539">
        <v>0</v>
      </c>
      <c r="Q67" s="539">
        <v>0</v>
      </c>
      <c r="R67" s="537">
        <f t="shared" ref="R67:R101" si="32">C67+R66</f>
        <v>1</v>
      </c>
      <c r="S67" s="537">
        <f t="shared" ref="S67:S101" si="33">D67+S66</f>
        <v>1</v>
      </c>
      <c r="T67" s="537">
        <f t="shared" ref="T67:T101" si="34">E67+T66</f>
        <v>1</v>
      </c>
      <c r="U67" s="537">
        <f t="shared" ref="U67:U101" si="35">F67+U66</f>
        <v>1</v>
      </c>
      <c r="V67" s="537">
        <f t="shared" ref="V67:V101" si="36">G67+V66</f>
        <v>1</v>
      </c>
      <c r="W67" s="537">
        <f t="shared" ref="W67:W101" si="37">H67+W66</f>
        <v>1</v>
      </c>
      <c r="X67" s="537">
        <f t="shared" ref="X67:X101" si="38">I67+X66</f>
        <v>1</v>
      </c>
      <c r="Y67" s="537">
        <f t="shared" ref="Y67:Y101" si="39">J67+Y66</f>
        <v>1</v>
      </c>
      <c r="Z67" s="537">
        <f t="shared" ref="Z67:Z101" si="40">K67+Z66</f>
        <v>1</v>
      </c>
      <c r="AA67" s="537">
        <f t="shared" ref="AA67:AA101" si="41">L67+AA66</f>
        <v>1</v>
      </c>
      <c r="AB67" s="537">
        <f t="shared" ref="AB67:AB101" si="42">M67+AB66</f>
        <v>1</v>
      </c>
      <c r="AC67" s="537">
        <f t="shared" ref="AC67:AC101" si="43">N67+AC66</f>
        <v>1</v>
      </c>
      <c r="AD67" s="537">
        <f t="shared" ref="AD67:AD101" si="44">O67+AD66</f>
        <v>1.0000000000000002</v>
      </c>
      <c r="AE67" s="537">
        <f t="shared" ref="AE67:AE101" si="45">P67+AE66</f>
        <v>1</v>
      </c>
      <c r="AF67" s="537">
        <f t="shared" ref="AF67:AF101" si="46">Q67+AF66</f>
        <v>1</v>
      </c>
    </row>
    <row r="68" spans="1:32" x14ac:dyDescent="0.25">
      <c r="A68" s="133">
        <v>200</v>
      </c>
      <c r="B68" s="303">
        <v>67</v>
      </c>
      <c r="C68" s="539">
        <v>0</v>
      </c>
      <c r="D68" s="539">
        <v>0</v>
      </c>
      <c r="E68" s="539">
        <v>0</v>
      </c>
      <c r="F68" s="539">
        <v>0</v>
      </c>
      <c r="G68" s="539">
        <v>0</v>
      </c>
      <c r="H68" s="539">
        <v>0</v>
      </c>
      <c r="I68" s="539">
        <v>0</v>
      </c>
      <c r="J68" s="539">
        <v>0</v>
      </c>
      <c r="K68" s="539">
        <v>0</v>
      </c>
      <c r="L68" s="539">
        <v>0</v>
      </c>
      <c r="M68" s="539">
        <v>0</v>
      </c>
      <c r="N68" s="539">
        <v>0</v>
      </c>
      <c r="O68" s="539">
        <v>0</v>
      </c>
      <c r="P68" s="539">
        <v>0</v>
      </c>
      <c r="Q68" s="539">
        <v>0</v>
      </c>
      <c r="R68" s="537">
        <f t="shared" si="32"/>
        <v>1</v>
      </c>
      <c r="S68" s="537">
        <f t="shared" si="33"/>
        <v>1</v>
      </c>
      <c r="T68" s="537">
        <f t="shared" si="34"/>
        <v>1</v>
      </c>
      <c r="U68" s="537">
        <f t="shared" si="35"/>
        <v>1</v>
      </c>
      <c r="V68" s="537">
        <f t="shared" si="36"/>
        <v>1</v>
      </c>
      <c r="W68" s="537">
        <f t="shared" si="37"/>
        <v>1</v>
      </c>
      <c r="X68" s="537">
        <f t="shared" si="38"/>
        <v>1</v>
      </c>
      <c r="Y68" s="537">
        <f t="shared" si="39"/>
        <v>1</v>
      </c>
      <c r="Z68" s="537">
        <f t="shared" si="40"/>
        <v>1</v>
      </c>
      <c r="AA68" s="537">
        <f t="shared" si="41"/>
        <v>1</v>
      </c>
      <c r="AB68" s="537">
        <f t="shared" si="42"/>
        <v>1</v>
      </c>
      <c r="AC68" s="537">
        <f t="shared" si="43"/>
        <v>1</v>
      </c>
      <c r="AD68" s="537">
        <f t="shared" si="44"/>
        <v>1.0000000000000002</v>
      </c>
      <c r="AE68" s="537">
        <f t="shared" si="45"/>
        <v>1</v>
      </c>
      <c r="AF68" s="537">
        <f t="shared" si="46"/>
        <v>1</v>
      </c>
    </row>
    <row r="69" spans="1:32" x14ac:dyDescent="0.25">
      <c r="A69" s="133">
        <v>200</v>
      </c>
      <c r="B69" s="303">
        <v>68</v>
      </c>
      <c r="C69" s="539">
        <v>0</v>
      </c>
      <c r="D69" s="539">
        <v>0</v>
      </c>
      <c r="E69" s="539">
        <v>0</v>
      </c>
      <c r="F69" s="539">
        <v>0</v>
      </c>
      <c r="G69" s="539">
        <v>0</v>
      </c>
      <c r="H69" s="539">
        <v>0</v>
      </c>
      <c r="I69" s="539">
        <v>0</v>
      </c>
      <c r="J69" s="539">
        <v>0</v>
      </c>
      <c r="K69" s="539">
        <v>0</v>
      </c>
      <c r="L69" s="539">
        <v>0</v>
      </c>
      <c r="M69" s="539">
        <v>0</v>
      </c>
      <c r="N69" s="539">
        <v>0</v>
      </c>
      <c r="O69" s="539">
        <v>0</v>
      </c>
      <c r="P69" s="539">
        <v>0</v>
      </c>
      <c r="Q69" s="539">
        <v>0</v>
      </c>
      <c r="R69" s="537">
        <f t="shared" si="32"/>
        <v>1</v>
      </c>
      <c r="S69" s="537">
        <f t="shared" si="33"/>
        <v>1</v>
      </c>
      <c r="T69" s="537">
        <f t="shared" si="34"/>
        <v>1</v>
      </c>
      <c r="U69" s="537">
        <f t="shared" si="35"/>
        <v>1</v>
      </c>
      <c r="V69" s="537">
        <f t="shared" si="36"/>
        <v>1</v>
      </c>
      <c r="W69" s="537">
        <f t="shared" si="37"/>
        <v>1</v>
      </c>
      <c r="X69" s="537">
        <f t="shared" si="38"/>
        <v>1</v>
      </c>
      <c r="Y69" s="537">
        <f t="shared" si="39"/>
        <v>1</v>
      </c>
      <c r="Z69" s="537">
        <f t="shared" si="40"/>
        <v>1</v>
      </c>
      <c r="AA69" s="537">
        <f t="shared" si="41"/>
        <v>1</v>
      </c>
      <c r="AB69" s="537">
        <f t="shared" si="42"/>
        <v>1</v>
      </c>
      <c r="AC69" s="537">
        <f t="shared" si="43"/>
        <v>1</v>
      </c>
      <c r="AD69" s="537">
        <f t="shared" si="44"/>
        <v>1.0000000000000002</v>
      </c>
      <c r="AE69" s="537">
        <f t="shared" si="45"/>
        <v>1</v>
      </c>
      <c r="AF69" s="537">
        <f t="shared" si="46"/>
        <v>1</v>
      </c>
    </row>
    <row r="70" spans="1:32" x14ac:dyDescent="0.25">
      <c r="A70" s="133">
        <v>200</v>
      </c>
      <c r="B70" s="303">
        <v>69</v>
      </c>
      <c r="C70" s="539">
        <v>0</v>
      </c>
      <c r="D70" s="539">
        <v>0</v>
      </c>
      <c r="E70" s="539">
        <v>0</v>
      </c>
      <c r="F70" s="539">
        <v>0</v>
      </c>
      <c r="G70" s="539">
        <v>0</v>
      </c>
      <c r="H70" s="539">
        <v>0</v>
      </c>
      <c r="I70" s="539">
        <v>0</v>
      </c>
      <c r="J70" s="539">
        <v>0</v>
      </c>
      <c r="K70" s="539">
        <v>0</v>
      </c>
      <c r="L70" s="539">
        <v>0</v>
      </c>
      <c r="M70" s="539">
        <v>0</v>
      </c>
      <c r="N70" s="539">
        <v>0</v>
      </c>
      <c r="O70" s="539">
        <v>0</v>
      </c>
      <c r="P70" s="539">
        <v>0</v>
      </c>
      <c r="Q70" s="539">
        <v>0</v>
      </c>
      <c r="R70" s="537">
        <f t="shared" si="32"/>
        <v>1</v>
      </c>
      <c r="S70" s="537">
        <f t="shared" si="33"/>
        <v>1</v>
      </c>
      <c r="T70" s="537">
        <f t="shared" si="34"/>
        <v>1</v>
      </c>
      <c r="U70" s="537">
        <f t="shared" si="35"/>
        <v>1</v>
      </c>
      <c r="V70" s="537">
        <f t="shared" si="36"/>
        <v>1</v>
      </c>
      <c r="W70" s="537">
        <f t="shared" si="37"/>
        <v>1</v>
      </c>
      <c r="X70" s="537">
        <f t="shared" si="38"/>
        <v>1</v>
      </c>
      <c r="Y70" s="537">
        <f t="shared" si="39"/>
        <v>1</v>
      </c>
      <c r="Z70" s="537">
        <f t="shared" si="40"/>
        <v>1</v>
      </c>
      <c r="AA70" s="537">
        <f t="shared" si="41"/>
        <v>1</v>
      </c>
      <c r="AB70" s="537">
        <f t="shared" si="42"/>
        <v>1</v>
      </c>
      <c r="AC70" s="537">
        <f t="shared" si="43"/>
        <v>1</v>
      </c>
      <c r="AD70" s="537">
        <f t="shared" si="44"/>
        <v>1.0000000000000002</v>
      </c>
      <c r="AE70" s="537">
        <f t="shared" si="45"/>
        <v>1</v>
      </c>
      <c r="AF70" s="537">
        <f t="shared" si="46"/>
        <v>1</v>
      </c>
    </row>
    <row r="71" spans="1:32" x14ac:dyDescent="0.25">
      <c r="A71" s="133">
        <v>200</v>
      </c>
      <c r="B71" s="303">
        <v>70</v>
      </c>
      <c r="C71" s="539">
        <v>0</v>
      </c>
      <c r="D71" s="539">
        <v>0</v>
      </c>
      <c r="E71" s="539">
        <v>0</v>
      </c>
      <c r="F71" s="539">
        <v>0</v>
      </c>
      <c r="G71" s="539">
        <v>0</v>
      </c>
      <c r="H71" s="539">
        <v>0</v>
      </c>
      <c r="I71" s="539">
        <v>0</v>
      </c>
      <c r="J71" s="539">
        <v>0</v>
      </c>
      <c r="K71" s="539">
        <v>0</v>
      </c>
      <c r="L71" s="539">
        <v>0</v>
      </c>
      <c r="M71" s="539">
        <v>0</v>
      </c>
      <c r="N71" s="539">
        <v>0</v>
      </c>
      <c r="O71" s="539">
        <v>0</v>
      </c>
      <c r="P71" s="539">
        <v>0</v>
      </c>
      <c r="Q71" s="539">
        <v>0</v>
      </c>
      <c r="R71" s="537">
        <f t="shared" si="32"/>
        <v>1</v>
      </c>
      <c r="S71" s="537">
        <f t="shared" si="33"/>
        <v>1</v>
      </c>
      <c r="T71" s="537">
        <f t="shared" si="34"/>
        <v>1</v>
      </c>
      <c r="U71" s="537">
        <f t="shared" si="35"/>
        <v>1</v>
      </c>
      <c r="V71" s="537">
        <f t="shared" si="36"/>
        <v>1</v>
      </c>
      <c r="W71" s="537">
        <f t="shared" si="37"/>
        <v>1</v>
      </c>
      <c r="X71" s="537">
        <f t="shared" si="38"/>
        <v>1</v>
      </c>
      <c r="Y71" s="537">
        <f t="shared" si="39"/>
        <v>1</v>
      </c>
      <c r="Z71" s="537">
        <f t="shared" si="40"/>
        <v>1</v>
      </c>
      <c r="AA71" s="537">
        <f t="shared" si="41"/>
        <v>1</v>
      </c>
      <c r="AB71" s="537">
        <f t="shared" si="42"/>
        <v>1</v>
      </c>
      <c r="AC71" s="537">
        <f t="shared" si="43"/>
        <v>1</v>
      </c>
      <c r="AD71" s="537">
        <f t="shared" si="44"/>
        <v>1.0000000000000002</v>
      </c>
      <c r="AE71" s="537">
        <f t="shared" si="45"/>
        <v>1</v>
      </c>
      <c r="AF71" s="537">
        <f t="shared" si="46"/>
        <v>1</v>
      </c>
    </row>
    <row r="72" spans="1:32" x14ac:dyDescent="0.25">
      <c r="A72" s="133">
        <v>200</v>
      </c>
      <c r="B72" s="303">
        <v>71</v>
      </c>
      <c r="C72" s="539">
        <v>0</v>
      </c>
      <c r="D72" s="539">
        <v>0</v>
      </c>
      <c r="E72" s="539">
        <v>0</v>
      </c>
      <c r="F72" s="539">
        <v>0</v>
      </c>
      <c r="G72" s="539">
        <v>0</v>
      </c>
      <c r="H72" s="539">
        <v>0</v>
      </c>
      <c r="I72" s="539">
        <v>0</v>
      </c>
      <c r="J72" s="539">
        <v>0</v>
      </c>
      <c r="K72" s="539">
        <v>0</v>
      </c>
      <c r="L72" s="539">
        <v>0</v>
      </c>
      <c r="M72" s="539">
        <v>0</v>
      </c>
      <c r="N72" s="539">
        <v>0</v>
      </c>
      <c r="O72" s="539">
        <v>0</v>
      </c>
      <c r="P72" s="539">
        <v>0</v>
      </c>
      <c r="Q72" s="539">
        <v>0</v>
      </c>
      <c r="R72" s="537">
        <f t="shared" si="32"/>
        <v>1</v>
      </c>
      <c r="S72" s="537">
        <f t="shared" si="33"/>
        <v>1</v>
      </c>
      <c r="T72" s="537">
        <f t="shared" si="34"/>
        <v>1</v>
      </c>
      <c r="U72" s="537">
        <f t="shared" si="35"/>
        <v>1</v>
      </c>
      <c r="V72" s="537">
        <f t="shared" si="36"/>
        <v>1</v>
      </c>
      <c r="W72" s="537">
        <f t="shared" si="37"/>
        <v>1</v>
      </c>
      <c r="X72" s="537">
        <f t="shared" si="38"/>
        <v>1</v>
      </c>
      <c r="Y72" s="537">
        <f t="shared" si="39"/>
        <v>1</v>
      </c>
      <c r="Z72" s="537">
        <f t="shared" si="40"/>
        <v>1</v>
      </c>
      <c r="AA72" s="537">
        <f t="shared" si="41"/>
        <v>1</v>
      </c>
      <c r="AB72" s="537">
        <f t="shared" si="42"/>
        <v>1</v>
      </c>
      <c r="AC72" s="537">
        <f t="shared" si="43"/>
        <v>1</v>
      </c>
      <c r="AD72" s="537">
        <f t="shared" si="44"/>
        <v>1.0000000000000002</v>
      </c>
      <c r="AE72" s="537">
        <f t="shared" si="45"/>
        <v>1</v>
      </c>
      <c r="AF72" s="537">
        <f t="shared" si="46"/>
        <v>1</v>
      </c>
    </row>
    <row r="73" spans="1:32" x14ac:dyDescent="0.25">
      <c r="A73" s="133">
        <v>200</v>
      </c>
      <c r="B73" s="303">
        <v>72</v>
      </c>
      <c r="C73" s="539">
        <v>0</v>
      </c>
      <c r="D73" s="539">
        <v>0</v>
      </c>
      <c r="E73" s="539">
        <v>0</v>
      </c>
      <c r="F73" s="539">
        <v>0</v>
      </c>
      <c r="G73" s="539">
        <v>0</v>
      </c>
      <c r="H73" s="539">
        <v>0</v>
      </c>
      <c r="I73" s="539">
        <v>0</v>
      </c>
      <c r="J73" s="539">
        <v>0</v>
      </c>
      <c r="K73" s="539">
        <v>0</v>
      </c>
      <c r="L73" s="539">
        <v>0</v>
      </c>
      <c r="M73" s="539">
        <v>0</v>
      </c>
      <c r="N73" s="539">
        <v>0</v>
      </c>
      <c r="O73" s="539">
        <v>0</v>
      </c>
      <c r="P73" s="539">
        <v>0</v>
      </c>
      <c r="Q73" s="539">
        <v>0</v>
      </c>
      <c r="R73" s="537">
        <f t="shared" si="32"/>
        <v>1</v>
      </c>
      <c r="S73" s="537">
        <f t="shared" si="33"/>
        <v>1</v>
      </c>
      <c r="T73" s="537">
        <f t="shared" si="34"/>
        <v>1</v>
      </c>
      <c r="U73" s="537">
        <f t="shared" si="35"/>
        <v>1</v>
      </c>
      <c r="V73" s="537">
        <f t="shared" si="36"/>
        <v>1</v>
      </c>
      <c r="W73" s="537">
        <f t="shared" si="37"/>
        <v>1</v>
      </c>
      <c r="X73" s="537">
        <f t="shared" si="38"/>
        <v>1</v>
      </c>
      <c r="Y73" s="537">
        <f t="shared" si="39"/>
        <v>1</v>
      </c>
      <c r="Z73" s="537">
        <f t="shared" si="40"/>
        <v>1</v>
      </c>
      <c r="AA73" s="537">
        <f t="shared" si="41"/>
        <v>1</v>
      </c>
      <c r="AB73" s="537">
        <f t="shared" si="42"/>
        <v>1</v>
      </c>
      <c r="AC73" s="537">
        <f t="shared" si="43"/>
        <v>1</v>
      </c>
      <c r="AD73" s="537">
        <f t="shared" si="44"/>
        <v>1.0000000000000002</v>
      </c>
      <c r="AE73" s="537">
        <f t="shared" si="45"/>
        <v>1</v>
      </c>
      <c r="AF73" s="537">
        <f t="shared" si="46"/>
        <v>1</v>
      </c>
    </row>
    <row r="74" spans="1:32" x14ac:dyDescent="0.25">
      <c r="A74" s="133">
        <v>200</v>
      </c>
      <c r="B74" s="303">
        <v>73</v>
      </c>
      <c r="C74" s="539">
        <v>0</v>
      </c>
      <c r="D74" s="539">
        <v>0</v>
      </c>
      <c r="E74" s="539">
        <v>0</v>
      </c>
      <c r="F74" s="539">
        <v>0</v>
      </c>
      <c r="G74" s="539">
        <v>0</v>
      </c>
      <c r="H74" s="539">
        <v>0</v>
      </c>
      <c r="I74" s="539">
        <v>0</v>
      </c>
      <c r="J74" s="539">
        <v>0</v>
      </c>
      <c r="K74" s="539">
        <v>0</v>
      </c>
      <c r="L74" s="539">
        <v>0</v>
      </c>
      <c r="M74" s="539">
        <v>0</v>
      </c>
      <c r="N74" s="539">
        <v>0</v>
      </c>
      <c r="O74" s="539">
        <v>0</v>
      </c>
      <c r="P74" s="539">
        <v>0</v>
      </c>
      <c r="Q74" s="539">
        <v>0</v>
      </c>
      <c r="R74" s="537">
        <f t="shared" si="32"/>
        <v>1</v>
      </c>
      <c r="S74" s="537">
        <f t="shared" si="33"/>
        <v>1</v>
      </c>
      <c r="T74" s="537">
        <f t="shared" si="34"/>
        <v>1</v>
      </c>
      <c r="U74" s="537">
        <f t="shared" si="35"/>
        <v>1</v>
      </c>
      <c r="V74" s="537">
        <f t="shared" si="36"/>
        <v>1</v>
      </c>
      <c r="W74" s="537">
        <f t="shared" si="37"/>
        <v>1</v>
      </c>
      <c r="X74" s="537">
        <f t="shared" si="38"/>
        <v>1</v>
      </c>
      <c r="Y74" s="537">
        <f t="shared" si="39"/>
        <v>1</v>
      </c>
      <c r="Z74" s="537">
        <f t="shared" si="40"/>
        <v>1</v>
      </c>
      <c r="AA74" s="537">
        <f t="shared" si="41"/>
        <v>1</v>
      </c>
      <c r="AB74" s="537">
        <f t="shared" si="42"/>
        <v>1</v>
      </c>
      <c r="AC74" s="537">
        <f t="shared" si="43"/>
        <v>1</v>
      </c>
      <c r="AD74" s="537">
        <f t="shared" si="44"/>
        <v>1.0000000000000002</v>
      </c>
      <c r="AE74" s="537">
        <f t="shared" si="45"/>
        <v>1</v>
      </c>
      <c r="AF74" s="537">
        <f t="shared" si="46"/>
        <v>1</v>
      </c>
    </row>
    <row r="75" spans="1:32" x14ac:dyDescent="0.25">
      <c r="A75" s="133">
        <v>200</v>
      </c>
      <c r="B75" s="303">
        <v>74</v>
      </c>
      <c r="C75" s="539">
        <v>0</v>
      </c>
      <c r="D75" s="539">
        <v>0</v>
      </c>
      <c r="E75" s="539">
        <v>0</v>
      </c>
      <c r="F75" s="539">
        <v>0</v>
      </c>
      <c r="G75" s="539">
        <v>0</v>
      </c>
      <c r="H75" s="539">
        <v>0</v>
      </c>
      <c r="I75" s="539">
        <v>0</v>
      </c>
      <c r="J75" s="539">
        <v>0</v>
      </c>
      <c r="K75" s="539">
        <v>0</v>
      </c>
      <c r="L75" s="539">
        <v>0</v>
      </c>
      <c r="M75" s="539">
        <v>0</v>
      </c>
      <c r="N75" s="539">
        <v>0</v>
      </c>
      <c r="O75" s="539">
        <v>0</v>
      </c>
      <c r="P75" s="539">
        <v>0</v>
      </c>
      <c r="Q75" s="539">
        <v>0</v>
      </c>
      <c r="R75" s="537">
        <f t="shared" si="32"/>
        <v>1</v>
      </c>
      <c r="S75" s="537">
        <f t="shared" si="33"/>
        <v>1</v>
      </c>
      <c r="T75" s="537">
        <f t="shared" si="34"/>
        <v>1</v>
      </c>
      <c r="U75" s="537">
        <f t="shared" si="35"/>
        <v>1</v>
      </c>
      <c r="V75" s="537">
        <f t="shared" si="36"/>
        <v>1</v>
      </c>
      <c r="W75" s="537">
        <f t="shared" si="37"/>
        <v>1</v>
      </c>
      <c r="X75" s="537">
        <f t="shared" si="38"/>
        <v>1</v>
      </c>
      <c r="Y75" s="537">
        <f t="shared" si="39"/>
        <v>1</v>
      </c>
      <c r="Z75" s="537">
        <f t="shared" si="40"/>
        <v>1</v>
      </c>
      <c r="AA75" s="537">
        <f t="shared" si="41"/>
        <v>1</v>
      </c>
      <c r="AB75" s="537">
        <f t="shared" si="42"/>
        <v>1</v>
      </c>
      <c r="AC75" s="537">
        <f t="shared" si="43"/>
        <v>1</v>
      </c>
      <c r="AD75" s="537">
        <f t="shared" si="44"/>
        <v>1.0000000000000002</v>
      </c>
      <c r="AE75" s="537">
        <f t="shared" si="45"/>
        <v>1</v>
      </c>
      <c r="AF75" s="537">
        <f t="shared" si="46"/>
        <v>1</v>
      </c>
    </row>
    <row r="76" spans="1:32" x14ac:dyDescent="0.25">
      <c r="A76" s="133">
        <v>200</v>
      </c>
      <c r="B76" s="303">
        <v>75</v>
      </c>
      <c r="C76" s="539">
        <v>0</v>
      </c>
      <c r="D76" s="539">
        <v>0</v>
      </c>
      <c r="E76" s="539">
        <v>0</v>
      </c>
      <c r="F76" s="539">
        <v>0</v>
      </c>
      <c r="G76" s="539">
        <v>0</v>
      </c>
      <c r="H76" s="539">
        <v>0</v>
      </c>
      <c r="I76" s="539">
        <v>0</v>
      </c>
      <c r="J76" s="539">
        <v>0</v>
      </c>
      <c r="K76" s="539">
        <v>0</v>
      </c>
      <c r="L76" s="539">
        <v>0</v>
      </c>
      <c r="M76" s="539">
        <v>0</v>
      </c>
      <c r="N76" s="539">
        <v>0</v>
      </c>
      <c r="O76" s="539">
        <v>0</v>
      </c>
      <c r="P76" s="539">
        <v>0</v>
      </c>
      <c r="Q76" s="539">
        <v>0</v>
      </c>
      <c r="R76" s="537">
        <f t="shared" si="32"/>
        <v>1</v>
      </c>
      <c r="S76" s="537">
        <f t="shared" si="33"/>
        <v>1</v>
      </c>
      <c r="T76" s="537">
        <f t="shared" si="34"/>
        <v>1</v>
      </c>
      <c r="U76" s="537">
        <f t="shared" si="35"/>
        <v>1</v>
      </c>
      <c r="V76" s="537">
        <f t="shared" si="36"/>
        <v>1</v>
      </c>
      <c r="W76" s="537">
        <f t="shared" si="37"/>
        <v>1</v>
      </c>
      <c r="X76" s="537">
        <f t="shared" si="38"/>
        <v>1</v>
      </c>
      <c r="Y76" s="537">
        <f t="shared" si="39"/>
        <v>1</v>
      </c>
      <c r="Z76" s="537">
        <f t="shared" si="40"/>
        <v>1</v>
      </c>
      <c r="AA76" s="537">
        <f t="shared" si="41"/>
        <v>1</v>
      </c>
      <c r="AB76" s="537">
        <f t="shared" si="42"/>
        <v>1</v>
      </c>
      <c r="AC76" s="537">
        <f t="shared" si="43"/>
        <v>1</v>
      </c>
      <c r="AD76" s="537">
        <f t="shared" si="44"/>
        <v>1.0000000000000002</v>
      </c>
      <c r="AE76" s="537">
        <f t="shared" si="45"/>
        <v>1</v>
      </c>
      <c r="AF76" s="537">
        <f t="shared" si="46"/>
        <v>1</v>
      </c>
    </row>
    <row r="77" spans="1:32" x14ac:dyDescent="0.25">
      <c r="A77" s="133">
        <v>200</v>
      </c>
      <c r="B77" s="303">
        <v>76</v>
      </c>
      <c r="C77" s="539">
        <v>0</v>
      </c>
      <c r="D77" s="539">
        <v>0</v>
      </c>
      <c r="E77" s="539">
        <v>0</v>
      </c>
      <c r="F77" s="539">
        <v>0</v>
      </c>
      <c r="G77" s="539">
        <v>0</v>
      </c>
      <c r="H77" s="539">
        <v>0</v>
      </c>
      <c r="I77" s="539">
        <v>0</v>
      </c>
      <c r="J77" s="539">
        <v>0</v>
      </c>
      <c r="K77" s="539">
        <v>0</v>
      </c>
      <c r="L77" s="539">
        <v>0</v>
      </c>
      <c r="M77" s="539">
        <v>0</v>
      </c>
      <c r="N77" s="539">
        <v>0</v>
      </c>
      <c r="O77" s="539">
        <v>0</v>
      </c>
      <c r="P77" s="539">
        <v>0</v>
      </c>
      <c r="Q77" s="539">
        <v>0</v>
      </c>
      <c r="R77" s="537">
        <f t="shared" si="32"/>
        <v>1</v>
      </c>
      <c r="S77" s="537">
        <f t="shared" si="33"/>
        <v>1</v>
      </c>
      <c r="T77" s="537">
        <f t="shared" si="34"/>
        <v>1</v>
      </c>
      <c r="U77" s="537">
        <f t="shared" si="35"/>
        <v>1</v>
      </c>
      <c r="V77" s="537">
        <f t="shared" si="36"/>
        <v>1</v>
      </c>
      <c r="W77" s="537">
        <f t="shared" si="37"/>
        <v>1</v>
      </c>
      <c r="X77" s="537">
        <f t="shared" si="38"/>
        <v>1</v>
      </c>
      <c r="Y77" s="537">
        <f t="shared" si="39"/>
        <v>1</v>
      </c>
      <c r="Z77" s="537">
        <f t="shared" si="40"/>
        <v>1</v>
      </c>
      <c r="AA77" s="537">
        <f t="shared" si="41"/>
        <v>1</v>
      </c>
      <c r="AB77" s="537">
        <f t="shared" si="42"/>
        <v>1</v>
      </c>
      <c r="AC77" s="537">
        <f t="shared" si="43"/>
        <v>1</v>
      </c>
      <c r="AD77" s="537">
        <f t="shared" si="44"/>
        <v>1.0000000000000002</v>
      </c>
      <c r="AE77" s="537">
        <f t="shared" si="45"/>
        <v>1</v>
      </c>
      <c r="AF77" s="537">
        <f t="shared" si="46"/>
        <v>1</v>
      </c>
    </row>
    <row r="78" spans="1:32" x14ac:dyDescent="0.25">
      <c r="A78" s="133">
        <v>200</v>
      </c>
      <c r="B78" s="303">
        <v>77</v>
      </c>
      <c r="C78" s="539">
        <v>0</v>
      </c>
      <c r="D78" s="539">
        <v>0</v>
      </c>
      <c r="E78" s="539">
        <v>0</v>
      </c>
      <c r="F78" s="539">
        <v>0</v>
      </c>
      <c r="G78" s="539">
        <v>0</v>
      </c>
      <c r="H78" s="539">
        <v>0</v>
      </c>
      <c r="I78" s="539">
        <v>0</v>
      </c>
      <c r="J78" s="539">
        <v>0</v>
      </c>
      <c r="K78" s="539">
        <v>0</v>
      </c>
      <c r="L78" s="539">
        <v>0</v>
      </c>
      <c r="M78" s="539">
        <v>0</v>
      </c>
      <c r="N78" s="539">
        <v>0</v>
      </c>
      <c r="O78" s="539">
        <v>0</v>
      </c>
      <c r="P78" s="539">
        <v>0</v>
      </c>
      <c r="Q78" s="539">
        <v>0</v>
      </c>
      <c r="R78" s="537">
        <f t="shared" si="32"/>
        <v>1</v>
      </c>
      <c r="S78" s="537">
        <f t="shared" si="33"/>
        <v>1</v>
      </c>
      <c r="T78" s="537">
        <f t="shared" si="34"/>
        <v>1</v>
      </c>
      <c r="U78" s="537">
        <f t="shared" si="35"/>
        <v>1</v>
      </c>
      <c r="V78" s="537">
        <f t="shared" si="36"/>
        <v>1</v>
      </c>
      <c r="W78" s="537">
        <f t="shared" si="37"/>
        <v>1</v>
      </c>
      <c r="X78" s="537">
        <f t="shared" si="38"/>
        <v>1</v>
      </c>
      <c r="Y78" s="537">
        <f t="shared" si="39"/>
        <v>1</v>
      </c>
      <c r="Z78" s="537">
        <f t="shared" si="40"/>
        <v>1</v>
      </c>
      <c r="AA78" s="537">
        <f t="shared" si="41"/>
        <v>1</v>
      </c>
      <c r="AB78" s="537">
        <f t="shared" si="42"/>
        <v>1</v>
      </c>
      <c r="AC78" s="537">
        <f t="shared" si="43"/>
        <v>1</v>
      </c>
      <c r="AD78" s="537">
        <f t="shared" si="44"/>
        <v>1.0000000000000002</v>
      </c>
      <c r="AE78" s="537">
        <f t="shared" si="45"/>
        <v>1</v>
      </c>
      <c r="AF78" s="537">
        <f t="shared" si="46"/>
        <v>1</v>
      </c>
    </row>
    <row r="79" spans="1:32" x14ac:dyDescent="0.25">
      <c r="A79" s="133">
        <v>200</v>
      </c>
      <c r="B79" s="303">
        <v>78</v>
      </c>
      <c r="C79" s="539">
        <v>0</v>
      </c>
      <c r="D79" s="539">
        <v>0</v>
      </c>
      <c r="E79" s="539">
        <v>0</v>
      </c>
      <c r="F79" s="539">
        <v>0</v>
      </c>
      <c r="G79" s="539">
        <v>0</v>
      </c>
      <c r="H79" s="539">
        <v>0</v>
      </c>
      <c r="I79" s="539">
        <v>0</v>
      </c>
      <c r="J79" s="539">
        <v>0</v>
      </c>
      <c r="K79" s="539">
        <v>0</v>
      </c>
      <c r="L79" s="539">
        <v>0</v>
      </c>
      <c r="M79" s="539">
        <v>0</v>
      </c>
      <c r="N79" s="539">
        <v>0</v>
      </c>
      <c r="O79" s="539">
        <v>0</v>
      </c>
      <c r="P79" s="539">
        <v>0</v>
      </c>
      <c r="Q79" s="539">
        <v>0</v>
      </c>
      <c r="R79" s="537">
        <f t="shared" si="32"/>
        <v>1</v>
      </c>
      <c r="S79" s="537">
        <f t="shared" si="33"/>
        <v>1</v>
      </c>
      <c r="T79" s="537">
        <f t="shared" si="34"/>
        <v>1</v>
      </c>
      <c r="U79" s="537">
        <f t="shared" si="35"/>
        <v>1</v>
      </c>
      <c r="V79" s="537">
        <f t="shared" si="36"/>
        <v>1</v>
      </c>
      <c r="W79" s="537">
        <f t="shared" si="37"/>
        <v>1</v>
      </c>
      <c r="X79" s="537">
        <f t="shared" si="38"/>
        <v>1</v>
      </c>
      <c r="Y79" s="537">
        <f t="shared" si="39"/>
        <v>1</v>
      </c>
      <c r="Z79" s="537">
        <f t="shared" si="40"/>
        <v>1</v>
      </c>
      <c r="AA79" s="537">
        <f t="shared" si="41"/>
        <v>1</v>
      </c>
      <c r="AB79" s="537">
        <f t="shared" si="42"/>
        <v>1</v>
      </c>
      <c r="AC79" s="537">
        <f t="shared" si="43"/>
        <v>1</v>
      </c>
      <c r="AD79" s="537">
        <f t="shared" si="44"/>
        <v>1.0000000000000002</v>
      </c>
      <c r="AE79" s="537">
        <f t="shared" si="45"/>
        <v>1</v>
      </c>
      <c r="AF79" s="537">
        <f t="shared" si="46"/>
        <v>1</v>
      </c>
    </row>
    <row r="80" spans="1:32" x14ac:dyDescent="0.25">
      <c r="A80" s="133">
        <v>200</v>
      </c>
      <c r="B80" s="303">
        <v>79</v>
      </c>
      <c r="C80" s="539">
        <v>0</v>
      </c>
      <c r="D80" s="539">
        <v>0</v>
      </c>
      <c r="E80" s="539">
        <v>0</v>
      </c>
      <c r="F80" s="539">
        <v>0</v>
      </c>
      <c r="G80" s="539">
        <v>0</v>
      </c>
      <c r="H80" s="539">
        <v>0</v>
      </c>
      <c r="I80" s="539">
        <v>0</v>
      </c>
      <c r="J80" s="539">
        <v>0</v>
      </c>
      <c r="K80" s="539">
        <v>0</v>
      </c>
      <c r="L80" s="539">
        <v>0</v>
      </c>
      <c r="M80" s="539">
        <v>0</v>
      </c>
      <c r="N80" s="539">
        <v>0</v>
      </c>
      <c r="O80" s="539">
        <v>0</v>
      </c>
      <c r="P80" s="539">
        <v>0</v>
      </c>
      <c r="Q80" s="539">
        <v>0</v>
      </c>
      <c r="R80" s="537">
        <f t="shared" si="32"/>
        <v>1</v>
      </c>
      <c r="S80" s="537">
        <f t="shared" si="33"/>
        <v>1</v>
      </c>
      <c r="T80" s="537">
        <f t="shared" si="34"/>
        <v>1</v>
      </c>
      <c r="U80" s="537">
        <f t="shared" si="35"/>
        <v>1</v>
      </c>
      <c r="V80" s="537">
        <f t="shared" si="36"/>
        <v>1</v>
      </c>
      <c r="W80" s="537">
        <f t="shared" si="37"/>
        <v>1</v>
      </c>
      <c r="X80" s="537">
        <f t="shared" si="38"/>
        <v>1</v>
      </c>
      <c r="Y80" s="537">
        <f t="shared" si="39"/>
        <v>1</v>
      </c>
      <c r="Z80" s="537">
        <f t="shared" si="40"/>
        <v>1</v>
      </c>
      <c r="AA80" s="537">
        <f t="shared" si="41"/>
        <v>1</v>
      </c>
      <c r="AB80" s="537">
        <f t="shared" si="42"/>
        <v>1</v>
      </c>
      <c r="AC80" s="537">
        <f t="shared" si="43"/>
        <v>1</v>
      </c>
      <c r="AD80" s="537">
        <f t="shared" si="44"/>
        <v>1.0000000000000002</v>
      </c>
      <c r="AE80" s="537">
        <f t="shared" si="45"/>
        <v>1</v>
      </c>
      <c r="AF80" s="537">
        <f t="shared" si="46"/>
        <v>1</v>
      </c>
    </row>
    <row r="81" spans="1:32" x14ac:dyDescent="0.25">
      <c r="A81" s="133">
        <v>200</v>
      </c>
      <c r="B81" s="303">
        <v>80</v>
      </c>
      <c r="C81" s="539">
        <v>0</v>
      </c>
      <c r="D81" s="539">
        <v>0</v>
      </c>
      <c r="E81" s="539">
        <v>0</v>
      </c>
      <c r="F81" s="539">
        <v>0</v>
      </c>
      <c r="G81" s="539">
        <v>0</v>
      </c>
      <c r="H81" s="539">
        <v>0</v>
      </c>
      <c r="I81" s="539">
        <v>0</v>
      </c>
      <c r="J81" s="539">
        <v>0</v>
      </c>
      <c r="K81" s="539">
        <v>0</v>
      </c>
      <c r="L81" s="539">
        <v>0</v>
      </c>
      <c r="M81" s="539">
        <v>0</v>
      </c>
      <c r="N81" s="539">
        <v>0</v>
      </c>
      <c r="O81" s="539">
        <v>0</v>
      </c>
      <c r="P81" s="539">
        <v>0</v>
      </c>
      <c r="Q81" s="539">
        <v>0</v>
      </c>
      <c r="R81" s="537">
        <f t="shared" si="32"/>
        <v>1</v>
      </c>
      <c r="S81" s="537">
        <f t="shared" si="33"/>
        <v>1</v>
      </c>
      <c r="T81" s="537">
        <f t="shared" si="34"/>
        <v>1</v>
      </c>
      <c r="U81" s="537">
        <f t="shared" si="35"/>
        <v>1</v>
      </c>
      <c r="V81" s="537">
        <f t="shared" si="36"/>
        <v>1</v>
      </c>
      <c r="W81" s="537">
        <f t="shared" si="37"/>
        <v>1</v>
      </c>
      <c r="X81" s="537">
        <f t="shared" si="38"/>
        <v>1</v>
      </c>
      <c r="Y81" s="537">
        <f t="shared" si="39"/>
        <v>1</v>
      </c>
      <c r="Z81" s="537">
        <f t="shared" si="40"/>
        <v>1</v>
      </c>
      <c r="AA81" s="537">
        <f t="shared" si="41"/>
        <v>1</v>
      </c>
      <c r="AB81" s="537">
        <f t="shared" si="42"/>
        <v>1</v>
      </c>
      <c r="AC81" s="537">
        <f t="shared" si="43"/>
        <v>1</v>
      </c>
      <c r="AD81" s="537">
        <f t="shared" si="44"/>
        <v>1.0000000000000002</v>
      </c>
      <c r="AE81" s="537">
        <f t="shared" si="45"/>
        <v>1</v>
      </c>
      <c r="AF81" s="537">
        <f t="shared" si="46"/>
        <v>1</v>
      </c>
    </row>
    <row r="82" spans="1:32" x14ac:dyDescent="0.25">
      <c r="A82" s="133">
        <v>200</v>
      </c>
      <c r="B82" s="303">
        <v>81</v>
      </c>
      <c r="C82" s="539">
        <v>0</v>
      </c>
      <c r="D82" s="539">
        <v>0</v>
      </c>
      <c r="E82" s="539">
        <v>0</v>
      </c>
      <c r="F82" s="539">
        <v>0</v>
      </c>
      <c r="G82" s="539">
        <v>0</v>
      </c>
      <c r="H82" s="539">
        <v>0</v>
      </c>
      <c r="I82" s="539">
        <v>0</v>
      </c>
      <c r="J82" s="539">
        <v>0</v>
      </c>
      <c r="K82" s="539">
        <v>0</v>
      </c>
      <c r="L82" s="539">
        <v>0</v>
      </c>
      <c r="M82" s="539">
        <v>0</v>
      </c>
      <c r="N82" s="539">
        <v>0</v>
      </c>
      <c r="O82" s="539">
        <v>0</v>
      </c>
      <c r="P82" s="539">
        <v>0</v>
      </c>
      <c r="Q82" s="539">
        <v>0</v>
      </c>
      <c r="R82" s="537">
        <f t="shared" si="32"/>
        <v>1</v>
      </c>
      <c r="S82" s="537">
        <f t="shared" si="33"/>
        <v>1</v>
      </c>
      <c r="T82" s="537">
        <f t="shared" si="34"/>
        <v>1</v>
      </c>
      <c r="U82" s="537">
        <f t="shared" si="35"/>
        <v>1</v>
      </c>
      <c r="V82" s="537">
        <f t="shared" si="36"/>
        <v>1</v>
      </c>
      <c r="W82" s="537">
        <f t="shared" si="37"/>
        <v>1</v>
      </c>
      <c r="X82" s="537">
        <f t="shared" si="38"/>
        <v>1</v>
      </c>
      <c r="Y82" s="537">
        <f t="shared" si="39"/>
        <v>1</v>
      </c>
      <c r="Z82" s="537">
        <f t="shared" si="40"/>
        <v>1</v>
      </c>
      <c r="AA82" s="537">
        <f t="shared" si="41"/>
        <v>1</v>
      </c>
      <c r="AB82" s="537">
        <f t="shared" si="42"/>
        <v>1</v>
      </c>
      <c r="AC82" s="537">
        <f t="shared" si="43"/>
        <v>1</v>
      </c>
      <c r="AD82" s="537">
        <f t="shared" si="44"/>
        <v>1.0000000000000002</v>
      </c>
      <c r="AE82" s="537">
        <f t="shared" si="45"/>
        <v>1</v>
      </c>
      <c r="AF82" s="537">
        <f t="shared" si="46"/>
        <v>1</v>
      </c>
    </row>
    <row r="83" spans="1:32" x14ac:dyDescent="0.25">
      <c r="A83" s="133">
        <v>200</v>
      </c>
      <c r="B83" s="303">
        <v>82</v>
      </c>
      <c r="C83" s="539">
        <v>0</v>
      </c>
      <c r="D83" s="539">
        <v>0</v>
      </c>
      <c r="E83" s="539">
        <v>0</v>
      </c>
      <c r="F83" s="539">
        <v>0</v>
      </c>
      <c r="G83" s="539">
        <v>0</v>
      </c>
      <c r="H83" s="539">
        <v>0</v>
      </c>
      <c r="I83" s="539">
        <v>0</v>
      </c>
      <c r="J83" s="539">
        <v>0</v>
      </c>
      <c r="K83" s="539">
        <v>0</v>
      </c>
      <c r="L83" s="539">
        <v>0</v>
      </c>
      <c r="M83" s="539">
        <v>0</v>
      </c>
      <c r="N83" s="539">
        <v>0</v>
      </c>
      <c r="O83" s="539">
        <v>0</v>
      </c>
      <c r="P83" s="539">
        <v>0</v>
      </c>
      <c r="Q83" s="539">
        <v>0</v>
      </c>
      <c r="R83" s="537">
        <f t="shared" si="32"/>
        <v>1</v>
      </c>
      <c r="S83" s="537">
        <f t="shared" si="33"/>
        <v>1</v>
      </c>
      <c r="T83" s="537">
        <f t="shared" si="34"/>
        <v>1</v>
      </c>
      <c r="U83" s="537">
        <f t="shared" si="35"/>
        <v>1</v>
      </c>
      <c r="V83" s="537">
        <f t="shared" si="36"/>
        <v>1</v>
      </c>
      <c r="W83" s="537">
        <f t="shared" si="37"/>
        <v>1</v>
      </c>
      <c r="X83" s="537">
        <f t="shared" si="38"/>
        <v>1</v>
      </c>
      <c r="Y83" s="537">
        <f t="shared" si="39"/>
        <v>1</v>
      </c>
      <c r="Z83" s="537">
        <f t="shared" si="40"/>
        <v>1</v>
      </c>
      <c r="AA83" s="537">
        <f t="shared" si="41"/>
        <v>1</v>
      </c>
      <c r="AB83" s="537">
        <f t="shared" si="42"/>
        <v>1</v>
      </c>
      <c r="AC83" s="537">
        <f t="shared" si="43"/>
        <v>1</v>
      </c>
      <c r="AD83" s="537">
        <f t="shared" si="44"/>
        <v>1.0000000000000002</v>
      </c>
      <c r="AE83" s="537">
        <f t="shared" si="45"/>
        <v>1</v>
      </c>
      <c r="AF83" s="537">
        <f t="shared" si="46"/>
        <v>1</v>
      </c>
    </row>
    <row r="84" spans="1:32" x14ac:dyDescent="0.25">
      <c r="A84" s="133">
        <v>200</v>
      </c>
      <c r="B84" s="303">
        <v>83</v>
      </c>
      <c r="C84" s="539">
        <v>0</v>
      </c>
      <c r="D84" s="539">
        <v>0</v>
      </c>
      <c r="E84" s="539">
        <v>0</v>
      </c>
      <c r="F84" s="539">
        <v>0</v>
      </c>
      <c r="G84" s="539">
        <v>0</v>
      </c>
      <c r="H84" s="539">
        <v>0</v>
      </c>
      <c r="I84" s="539">
        <v>0</v>
      </c>
      <c r="J84" s="539">
        <v>0</v>
      </c>
      <c r="K84" s="539">
        <v>0</v>
      </c>
      <c r="L84" s="539">
        <v>0</v>
      </c>
      <c r="M84" s="539">
        <v>0</v>
      </c>
      <c r="N84" s="539">
        <v>0</v>
      </c>
      <c r="O84" s="539">
        <v>0</v>
      </c>
      <c r="P84" s="539">
        <v>0</v>
      </c>
      <c r="Q84" s="539">
        <v>0</v>
      </c>
      <c r="R84" s="537">
        <f t="shared" si="32"/>
        <v>1</v>
      </c>
      <c r="S84" s="537">
        <f t="shared" si="33"/>
        <v>1</v>
      </c>
      <c r="T84" s="537">
        <f t="shared" si="34"/>
        <v>1</v>
      </c>
      <c r="U84" s="537">
        <f t="shared" si="35"/>
        <v>1</v>
      </c>
      <c r="V84" s="537">
        <f t="shared" si="36"/>
        <v>1</v>
      </c>
      <c r="W84" s="537">
        <f t="shared" si="37"/>
        <v>1</v>
      </c>
      <c r="X84" s="537">
        <f t="shared" si="38"/>
        <v>1</v>
      </c>
      <c r="Y84" s="537">
        <f t="shared" si="39"/>
        <v>1</v>
      </c>
      <c r="Z84" s="537">
        <f t="shared" si="40"/>
        <v>1</v>
      </c>
      <c r="AA84" s="537">
        <f t="shared" si="41"/>
        <v>1</v>
      </c>
      <c r="AB84" s="537">
        <f t="shared" si="42"/>
        <v>1</v>
      </c>
      <c r="AC84" s="537">
        <f t="shared" si="43"/>
        <v>1</v>
      </c>
      <c r="AD84" s="537">
        <f t="shared" si="44"/>
        <v>1.0000000000000002</v>
      </c>
      <c r="AE84" s="537">
        <f t="shared" si="45"/>
        <v>1</v>
      </c>
      <c r="AF84" s="537">
        <f t="shared" si="46"/>
        <v>1</v>
      </c>
    </row>
    <row r="85" spans="1:32" x14ac:dyDescent="0.25">
      <c r="A85" s="133">
        <v>200</v>
      </c>
      <c r="B85" s="303">
        <v>84</v>
      </c>
      <c r="C85" s="539">
        <v>0</v>
      </c>
      <c r="D85" s="539">
        <v>0</v>
      </c>
      <c r="E85" s="539">
        <v>0</v>
      </c>
      <c r="F85" s="539">
        <v>0</v>
      </c>
      <c r="G85" s="539">
        <v>0</v>
      </c>
      <c r="H85" s="539">
        <v>0</v>
      </c>
      <c r="I85" s="539">
        <v>0</v>
      </c>
      <c r="J85" s="539">
        <v>0</v>
      </c>
      <c r="K85" s="539">
        <v>0</v>
      </c>
      <c r="L85" s="539">
        <v>0</v>
      </c>
      <c r="M85" s="539">
        <v>0</v>
      </c>
      <c r="N85" s="539">
        <v>0</v>
      </c>
      <c r="O85" s="539">
        <v>0</v>
      </c>
      <c r="P85" s="539">
        <v>0</v>
      </c>
      <c r="Q85" s="539">
        <v>0</v>
      </c>
      <c r="R85" s="537">
        <f t="shared" si="32"/>
        <v>1</v>
      </c>
      <c r="S85" s="537">
        <f t="shared" si="33"/>
        <v>1</v>
      </c>
      <c r="T85" s="537">
        <f t="shared" si="34"/>
        <v>1</v>
      </c>
      <c r="U85" s="537">
        <f t="shared" si="35"/>
        <v>1</v>
      </c>
      <c r="V85" s="537">
        <f t="shared" si="36"/>
        <v>1</v>
      </c>
      <c r="W85" s="537">
        <f t="shared" si="37"/>
        <v>1</v>
      </c>
      <c r="X85" s="537">
        <f t="shared" si="38"/>
        <v>1</v>
      </c>
      <c r="Y85" s="537">
        <f t="shared" si="39"/>
        <v>1</v>
      </c>
      <c r="Z85" s="537">
        <f t="shared" si="40"/>
        <v>1</v>
      </c>
      <c r="AA85" s="537">
        <f t="shared" si="41"/>
        <v>1</v>
      </c>
      <c r="AB85" s="537">
        <f t="shared" si="42"/>
        <v>1</v>
      </c>
      <c r="AC85" s="537">
        <f t="shared" si="43"/>
        <v>1</v>
      </c>
      <c r="AD85" s="537">
        <f t="shared" si="44"/>
        <v>1.0000000000000002</v>
      </c>
      <c r="AE85" s="537">
        <f t="shared" si="45"/>
        <v>1</v>
      </c>
      <c r="AF85" s="537">
        <f t="shared" si="46"/>
        <v>1</v>
      </c>
    </row>
    <row r="86" spans="1:32" x14ac:dyDescent="0.25">
      <c r="A86" s="133">
        <v>200</v>
      </c>
      <c r="B86" s="303">
        <v>85</v>
      </c>
      <c r="C86" s="539">
        <v>0</v>
      </c>
      <c r="D86" s="539">
        <v>0</v>
      </c>
      <c r="E86" s="539">
        <v>0</v>
      </c>
      <c r="F86" s="539">
        <v>0</v>
      </c>
      <c r="G86" s="539">
        <v>0</v>
      </c>
      <c r="H86" s="539">
        <v>0</v>
      </c>
      <c r="I86" s="539">
        <v>0</v>
      </c>
      <c r="J86" s="539">
        <v>0</v>
      </c>
      <c r="K86" s="539">
        <v>0</v>
      </c>
      <c r="L86" s="539">
        <v>0</v>
      </c>
      <c r="M86" s="539">
        <v>0</v>
      </c>
      <c r="N86" s="539">
        <v>0</v>
      </c>
      <c r="O86" s="539">
        <v>0</v>
      </c>
      <c r="P86" s="539">
        <v>0</v>
      </c>
      <c r="Q86" s="539">
        <v>0</v>
      </c>
      <c r="R86" s="537">
        <f t="shared" si="32"/>
        <v>1</v>
      </c>
      <c r="S86" s="537">
        <f t="shared" si="33"/>
        <v>1</v>
      </c>
      <c r="T86" s="537">
        <f t="shared" si="34"/>
        <v>1</v>
      </c>
      <c r="U86" s="537">
        <f t="shared" si="35"/>
        <v>1</v>
      </c>
      <c r="V86" s="537">
        <f t="shared" si="36"/>
        <v>1</v>
      </c>
      <c r="W86" s="537">
        <f t="shared" si="37"/>
        <v>1</v>
      </c>
      <c r="X86" s="537">
        <f t="shared" si="38"/>
        <v>1</v>
      </c>
      <c r="Y86" s="537">
        <f t="shared" si="39"/>
        <v>1</v>
      </c>
      <c r="Z86" s="537">
        <f t="shared" si="40"/>
        <v>1</v>
      </c>
      <c r="AA86" s="537">
        <f t="shared" si="41"/>
        <v>1</v>
      </c>
      <c r="AB86" s="537">
        <f t="shared" si="42"/>
        <v>1</v>
      </c>
      <c r="AC86" s="537">
        <f t="shared" si="43"/>
        <v>1</v>
      </c>
      <c r="AD86" s="537">
        <f t="shared" si="44"/>
        <v>1.0000000000000002</v>
      </c>
      <c r="AE86" s="537">
        <f t="shared" si="45"/>
        <v>1</v>
      </c>
      <c r="AF86" s="537">
        <f t="shared" si="46"/>
        <v>1</v>
      </c>
    </row>
    <row r="87" spans="1:32" x14ac:dyDescent="0.25">
      <c r="A87" s="133">
        <v>200</v>
      </c>
      <c r="B87" s="303">
        <v>86</v>
      </c>
      <c r="C87" s="539">
        <v>0</v>
      </c>
      <c r="D87" s="539">
        <v>0</v>
      </c>
      <c r="E87" s="539">
        <v>0</v>
      </c>
      <c r="F87" s="539">
        <v>0</v>
      </c>
      <c r="G87" s="539">
        <v>0</v>
      </c>
      <c r="H87" s="539">
        <v>0</v>
      </c>
      <c r="I87" s="539">
        <v>0</v>
      </c>
      <c r="J87" s="539">
        <v>0</v>
      </c>
      <c r="K87" s="539">
        <v>0</v>
      </c>
      <c r="L87" s="539">
        <v>0</v>
      </c>
      <c r="M87" s="539">
        <v>0</v>
      </c>
      <c r="N87" s="539">
        <v>0</v>
      </c>
      <c r="O87" s="539">
        <v>0</v>
      </c>
      <c r="P87" s="539">
        <v>0</v>
      </c>
      <c r="Q87" s="539">
        <v>0</v>
      </c>
      <c r="R87" s="537">
        <f t="shared" si="32"/>
        <v>1</v>
      </c>
      <c r="S87" s="537">
        <f t="shared" si="33"/>
        <v>1</v>
      </c>
      <c r="T87" s="537">
        <f t="shared" si="34"/>
        <v>1</v>
      </c>
      <c r="U87" s="537">
        <f t="shared" si="35"/>
        <v>1</v>
      </c>
      <c r="V87" s="537">
        <f t="shared" si="36"/>
        <v>1</v>
      </c>
      <c r="W87" s="537">
        <f t="shared" si="37"/>
        <v>1</v>
      </c>
      <c r="X87" s="537">
        <f t="shared" si="38"/>
        <v>1</v>
      </c>
      <c r="Y87" s="537">
        <f t="shared" si="39"/>
        <v>1</v>
      </c>
      <c r="Z87" s="537">
        <f t="shared" si="40"/>
        <v>1</v>
      </c>
      <c r="AA87" s="537">
        <f t="shared" si="41"/>
        <v>1</v>
      </c>
      <c r="AB87" s="537">
        <f t="shared" si="42"/>
        <v>1</v>
      </c>
      <c r="AC87" s="537">
        <f t="shared" si="43"/>
        <v>1</v>
      </c>
      <c r="AD87" s="537">
        <f t="shared" si="44"/>
        <v>1.0000000000000002</v>
      </c>
      <c r="AE87" s="537">
        <f t="shared" si="45"/>
        <v>1</v>
      </c>
      <c r="AF87" s="537">
        <f t="shared" si="46"/>
        <v>1</v>
      </c>
    </row>
    <row r="88" spans="1:32" x14ac:dyDescent="0.25">
      <c r="A88" s="133">
        <v>200</v>
      </c>
      <c r="B88" s="303">
        <v>87</v>
      </c>
      <c r="C88" s="539">
        <v>0</v>
      </c>
      <c r="D88" s="539">
        <v>0</v>
      </c>
      <c r="E88" s="539">
        <v>0</v>
      </c>
      <c r="F88" s="539">
        <v>0</v>
      </c>
      <c r="G88" s="539">
        <v>0</v>
      </c>
      <c r="H88" s="539">
        <v>0</v>
      </c>
      <c r="I88" s="539">
        <v>0</v>
      </c>
      <c r="J88" s="539">
        <v>0</v>
      </c>
      <c r="K88" s="539">
        <v>0</v>
      </c>
      <c r="L88" s="539">
        <v>0</v>
      </c>
      <c r="M88" s="539">
        <v>0</v>
      </c>
      <c r="N88" s="539">
        <v>0</v>
      </c>
      <c r="O88" s="539">
        <v>0</v>
      </c>
      <c r="P88" s="539">
        <v>0</v>
      </c>
      <c r="Q88" s="539">
        <v>0</v>
      </c>
      <c r="R88" s="537">
        <f t="shared" si="32"/>
        <v>1</v>
      </c>
      <c r="S88" s="537">
        <f t="shared" si="33"/>
        <v>1</v>
      </c>
      <c r="T88" s="537">
        <f t="shared" si="34"/>
        <v>1</v>
      </c>
      <c r="U88" s="537">
        <f t="shared" si="35"/>
        <v>1</v>
      </c>
      <c r="V88" s="537">
        <f t="shared" si="36"/>
        <v>1</v>
      </c>
      <c r="W88" s="537">
        <f t="shared" si="37"/>
        <v>1</v>
      </c>
      <c r="X88" s="537">
        <f t="shared" si="38"/>
        <v>1</v>
      </c>
      <c r="Y88" s="537">
        <f t="shared" si="39"/>
        <v>1</v>
      </c>
      <c r="Z88" s="537">
        <f t="shared" si="40"/>
        <v>1</v>
      </c>
      <c r="AA88" s="537">
        <f t="shared" si="41"/>
        <v>1</v>
      </c>
      <c r="AB88" s="537">
        <f t="shared" si="42"/>
        <v>1</v>
      </c>
      <c r="AC88" s="537">
        <f t="shared" si="43"/>
        <v>1</v>
      </c>
      <c r="AD88" s="537">
        <f t="shared" si="44"/>
        <v>1.0000000000000002</v>
      </c>
      <c r="AE88" s="537">
        <f t="shared" si="45"/>
        <v>1</v>
      </c>
      <c r="AF88" s="537">
        <f t="shared" si="46"/>
        <v>1</v>
      </c>
    </row>
    <row r="89" spans="1:32" x14ac:dyDescent="0.25">
      <c r="A89" s="133">
        <v>200</v>
      </c>
      <c r="B89" s="303">
        <v>88</v>
      </c>
      <c r="C89" s="539">
        <v>0</v>
      </c>
      <c r="D89" s="539">
        <v>0</v>
      </c>
      <c r="E89" s="539">
        <v>0</v>
      </c>
      <c r="F89" s="539">
        <v>0</v>
      </c>
      <c r="G89" s="539">
        <v>0</v>
      </c>
      <c r="H89" s="539">
        <v>0</v>
      </c>
      <c r="I89" s="539">
        <v>0</v>
      </c>
      <c r="J89" s="539">
        <v>0</v>
      </c>
      <c r="K89" s="539">
        <v>0</v>
      </c>
      <c r="L89" s="539">
        <v>0</v>
      </c>
      <c r="M89" s="539">
        <v>0</v>
      </c>
      <c r="N89" s="539">
        <v>0</v>
      </c>
      <c r="O89" s="539">
        <v>0</v>
      </c>
      <c r="P89" s="539">
        <v>0</v>
      </c>
      <c r="Q89" s="539">
        <v>0</v>
      </c>
      <c r="R89" s="537">
        <f t="shared" si="32"/>
        <v>1</v>
      </c>
      <c r="S89" s="537">
        <f t="shared" si="33"/>
        <v>1</v>
      </c>
      <c r="T89" s="537">
        <f t="shared" si="34"/>
        <v>1</v>
      </c>
      <c r="U89" s="537">
        <f t="shared" si="35"/>
        <v>1</v>
      </c>
      <c r="V89" s="537">
        <f t="shared" si="36"/>
        <v>1</v>
      </c>
      <c r="W89" s="537">
        <f t="shared" si="37"/>
        <v>1</v>
      </c>
      <c r="X89" s="537">
        <f t="shared" si="38"/>
        <v>1</v>
      </c>
      <c r="Y89" s="537">
        <f t="shared" si="39"/>
        <v>1</v>
      </c>
      <c r="Z89" s="537">
        <f t="shared" si="40"/>
        <v>1</v>
      </c>
      <c r="AA89" s="537">
        <f t="shared" si="41"/>
        <v>1</v>
      </c>
      <c r="AB89" s="537">
        <f t="shared" si="42"/>
        <v>1</v>
      </c>
      <c r="AC89" s="537">
        <f t="shared" si="43"/>
        <v>1</v>
      </c>
      <c r="AD89" s="537">
        <f t="shared" si="44"/>
        <v>1.0000000000000002</v>
      </c>
      <c r="AE89" s="537">
        <f t="shared" si="45"/>
        <v>1</v>
      </c>
      <c r="AF89" s="537">
        <f t="shared" si="46"/>
        <v>1</v>
      </c>
    </row>
    <row r="90" spans="1:32" x14ac:dyDescent="0.25">
      <c r="A90" s="133">
        <v>200</v>
      </c>
      <c r="B90" s="303">
        <v>89</v>
      </c>
      <c r="C90" s="539">
        <v>0</v>
      </c>
      <c r="D90" s="539">
        <v>0</v>
      </c>
      <c r="E90" s="539">
        <v>0</v>
      </c>
      <c r="F90" s="539">
        <v>0</v>
      </c>
      <c r="G90" s="539">
        <v>0</v>
      </c>
      <c r="H90" s="539">
        <v>0</v>
      </c>
      <c r="I90" s="539">
        <v>0</v>
      </c>
      <c r="J90" s="539">
        <v>0</v>
      </c>
      <c r="K90" s="539">
        <v>0</v>
      </c>
      <c r="L90" s="539">
        <v>0</v>
      </c>
      <c r="M90" s="539">
        <v>0</v>
      </c>
      <c r="N90" s="539">
        <v>0</v>
      </c>
      <c r="O90" s="539">
        <v>0</v>
      </c>
      <c r="P90" s="539">
        <v>0</v>
      </c>
      <c r="Q90" s="539">
        <v>0</v>
      </c>
      <c r="R90" s="537">
        <f t="shared" si="32"/>
        <v>1</v>
      </c>
      <c r="S90" s="537">
        <f t="shared" si="33"/>
        <v>1</v>
      </c>
      <c r="T90" s="537">
        <f t="shared" si="34"/>
        <v>1</v>
      </c>
      <c r="U90" s="537">
        <f t="shared" si="35"/>
        <v>1</v>
      </c>
      <c r="V90" s="537">
        <f t="shared" si="36"/>
        <v>1</v>
      </c>
      <c r="W90" s="537">
        <f t="shared" si="37"/>
        <v>1</v>
      </c>
      <c r="X90" s="537">
        <f t="shared" si="38"/>
        <v>1</v>
      </c>
      <c r="Y90" s="537">
        <f t="shared" si="39"/>
        <v>1</v>
      </c>
      <c r="Z90" s="537">
        <f t="shared" si="40"/>
        <v>1</v>
      </c>
      <c r="AA90" s="537">
        <f t="shared" si="41"/>
        <v>1</v>
      </c>
      <c r="AB90" s="537">
        <f t="shared" si="42"/>
        <v>1</v>
      </c>
      <c r="AC90" s="537">
        <f t="shared" si="43"/>
        <v>1</v>
      </c>
      <c r="AD90" s="537">
        <f t="shared" si="44"/>
        <v>1.0000000000000002</v>
      </c>
      <c r="AE90" s="537">
        <f t="shared" si="45"/>
        <v>1</v>
      </c>
      <c r="AF90" s="537">
        <f t="shared" si="46"/>
        <v>1</v>
      </c>
    </row>
    <row r="91" spans="1:32" x14ac:dyDescent="0.25">
      <c r="A91" s="133">
        <v>200</v>
      </c>
      <c r="B91" s="303">
        <v>90</v>
      </c>
      <c r="C91" s="539">
        <v>0</v>
      </c>
      <c r="D91" s="539">
        <v>0</v>
      </c>
      <c r="E91" s="539">
        <v>0</v>
      </c>
      <c r="F91" s="539">
        <v>0</v>
      </c>
      <c r="G91" s="539">
        <v>0</v>
      </c>
      <c r="H91" s="539">
        <v>0</v>
      </c>
      <c r="I91" s="539">
        <v>0</v>
      </c>
      <c r="J91" s="539">
        <v>0</v>
      </c>
      <c r="K91" s="539">
        <v>0</v>
      </c>
      <c r="L91" s="539">
        <v>0</v>
      </c>
      <c r="M91" s="539">
        <v>0</v>
      </c>
      <c r="N91" s="539">
        <v>0</v>
      </c>
      <c r="O91" s="539">
        <v>0</v>
      </c>
      <c r="P91" s="539">
        <v>0</v>
      </c>
      <c r="Q91" s="539">
        <v>0</v>
      </c>
      <c r="R91" s="537">
        <f t="shared" si="32"/>
        <v>1</v>
      </c>
      <c r="S91" s="537">
        <f t="shared" si="33"/>
        <v>1</v>
      </c>
      <c r="T91" s="537">
        <f t="shared" si="34"/>
        <v>1</v>
      </c>
      <c r="U91" s="537">
        <f t="shared" si="35"/>
        <v>1</v>
      </c>
      <c r="V91" s="537">
        <f t="shared" si="36"/>
        <v>1</v>
      </c>
      <c r="W91" s="537">
        <f t="shared" si="37"/>
        <v>1</v>
      </c>
      <c r="X91" s="537">
        <f t="shared" si="38"/>
        <v>1</v>
      </c>
      <c r="Y91" s="537">
        <f t="shared" si="39"/>
        <v>1</v>
      </c>
      <c r="Z91" s="537">
        <f t="shared" si="40"/>
        <v>1</v>
      </c>
      <c r="AA91" s="537">
        <f t="shared" si="41"/>
        <v>1</v>
      </c>
      <c r="AB91" s="537">
        <f t="shared" si="42"/>
        <v>1</v>
      </c>
      <c r="AC91" s="537">
        <f t="shared" si="43"/>
        <v>1</v>
      </c>
      <c r="AD91" s="537">
        <f t="shared" si="44"/>
        <v>1.0000000000000002</v>
      </c>
      <c r="AE91" s="537">
        <f t="shared" si="45"/>
        <v>1</v>
      </c>
      <c r="AF91" s="537">
        <f t="shared" si="46"/>
        <v>1</v>
      </c>
    </row>
    <row r="92" spans="1:32" x14ac:dyDescent="0.25">
      <c r="A92" s="133">
        <v>200</v>
      </c>
      <c r="B92" s="303">
        <v>91</v>
      </c>
      <c r="C92" s="539">
        <v>0</v>
      </c>
      <c r="D92" s="539">
        <v>0</v>
      </c>
      <c r="E92" s="539">
        <v>0</v>
      </c>
      <c r="F92" s="539">
        <v>0</v>
      </c>
      <c r="G92" s="539">
        <v>0</v>
      </c>
      <c r="H92" s="539">
        <v>0</v>
      </c>
      <c r="I92" s="539">
        <v>0</v>
      </c>
      <c r="J92" s="539">
        <v>0</v>
      </c>
      <c r="K92" s="539">
        <v>0</v>
      </c>
      <c r="L92" s="539">
        <v>0</v>
      </c>
      <c r="M92" s="539">
        <v>0</v>
      </c>
      <c r="N92" s="539">
        <v>0</v>
      </c>
      <c r="O92" s="539">
        <v>0</v>
      </c>
      <c r="P92" s="539">
        <v>0</v>
      </c>
      <c r="Q92" s="539">
        <v>0</v>
      </c>
      <c r="R92" s="537">
        <f t="shared" si="32"/>
        <v>1</v>
      </c>
      <c r="S92" s="537">
        <f t="shared" si="33"/>
        <v>1</v>
      </c>
      <c r="T92" s="537">
        <f t="shared" si="34"/>
        <v>1</v>
      </c>
      <c r="U92" s="537">
        <f t="shared" si="35"/>
        <v>1</v>
      </c>
      <c r="V92" s="537">
        <f t="shared" si="36"/>
        <v>1</v>
      </c>
      <c r="W92" s="537">
        <f t="shared" si="37"/>
        <v>1</v>
      </c>
      <c r="X92" s="537">
        <f t="shared" si="38"/>
        <v>1</v>
      </c>
      <c r="Y92" s="537">
        <f t="shared" si="39"/>
        <v>1</v>
      </c>
      <c r="Z92" s="537">
        <f t="shared" si="40"/>
        <v>1</v>
      </c>
      <c r="AA92" s="537">
        <f t="shared" si="41"/>
        <v>1</v>
      </c>
      <c r="AB92" s="537">
        <f t="shared" si="42"/>
        <v>1</v>
      </c>
      <c r="AC92" s="537">
        <f t="shared" si="43"/>
        <v>1</v>
      </c>
      <c r="AD92" s="537">
        <f t="shared" si="44"/>
        <v>1.0000000000000002</v>
      </c>
      <c r="AE92" s="537">
        <f t="shared" si="45"/>
        <v>1</v>
      </c>
      <c r="AF92" s="537">
        <f t="shared" si="46"/>
        <v>1</v>
      </c>
    </row>
    <row r="93" spans="1:32" x14ac:dyDescent="0.25">
      <c r="A93" s="133">
        <v>200</v>
      </c>
      <c r="B93" s="303">
        <v>92</v>
      </c>
      <c r="C93" s="539">
        <v>0</v>
      </c>
      <c r="D93" s="539">
        <v>0</v>
      </c>
      <c r="E93" s="539">
        <v>0</v>
      </c>
      <c r="F93" s="539">
        <v>0</v>
      </c>
      <c r="G93" s="539">
        <v>0</v>
      </c>
      <c r="H93" s="539">
        <v>0</v>
      </c>
      <c r="I93" s="539">
        <v>0</v>
      </c>
      <c r="J93" s="539">
        <v>0</v>
      </c>
      <c r="K93" s="539">
        <v>0</v>
      </c>
      <c r="L93" s="539">
        <v>0</v>
      </c>
      <c r="M93" s="539">
        <v>0</v>
      </c>
      <c r="N93" s="539">
        <v>0</v>
      </c>
      <c r="O93" s="539">
        <v>0</v>
      </c>
      <c r="P93" s="539">
        <v>0</v>
      </c>
      <c r="Q93" s="539">
        <v>0</v>
      </c>
      <c r="R93" s="537">
        <f t="shared" si="32"/>
        <v>1</v>
      </c>
      <c r="S93" s="537">
        <f t="shared" si="33"/>
        <v>1</v>
      </c>
      <c r="T93" s="537">
        <f t="shared" si="34"/>
        <v>1</v>
      </c>
      <c r="U93" s="537">
        <f t="shared" si="35"/>
        <v>1</v>
      </c>
      <c r="V93" s="537">
        <f t="shared" si="36"/>
        <v>1</v>
      </c>
      <c r="W93" s="537">
        <f t="shared" si="37"/>
        <v>1</v>
      </c>
      <c r="X93" s="537">
        <f t="shared" si="38"/>
        <v>1</v>
      </c>
      <c r="Y93" s="537">
        <f t="shared" si="39"/>
        <v>1</v>
      </c>
      <c r="Z93" s="537">
        <f t="shared" si="40"/>
        <v>1</v>
      </c>
      <c r="AA93" s="537">
        <f t="shared" si="41"/>
        <v>1</v>
      </c>
      <c r="AB93" s="537">
        <f t="shared" si="42"/>
        <v>1</v>
      </c>
      <c r="AC93" s="537">
        <f t="shared" si="43"/>
        <v>1</v>
      </c>
      <c r="AD93" s="537">
        <f t="shared" si="44"/>
        <v>1.0000000000000002</v>
      </c>
      <c r="AE93" s="537">
        <f t="shared" si="45"/>
        <v>1</v>
      </c>
      <c r="AF93" s="537">
        <f t="shared" si="46"/>
        <v>1</v>
      </c>
    </row>
    <row r="94" spans="1:32" x14ac:dyDescent="0.25">
      <c r="A94" s="133">
        <v>200</v>
      </c>
      <c r="B94" s="303">
        <v>93</v>
      </c>
      <c r="C94" s="539">
        <v>0</v>
      </c>
      <c r="D94" s="539">
        <v>0</v>
      </c>
      <c r="E94" s="539">
        <v>0</v>
      </c>
      <c r="F94" s="539">
        <v>0</v>
      </c>
      <c r="G94" s="539">
        <v>0</v>
      </c>
      <c r="H94" s="539">
        <v>0</v>
      </c>
      <c r="I94" s="539">
        <v>0</v>
      </c>
      <c r="J94" s="539">
        <v>0</v>
      </c>
      <c r="K94" s="539">
        <v>0</v>
      </c>
      <c r="L94" s="539">
        <v>0</v>
      </c>
      <c r="M94" s="539">
        <v>0</v>
      </c>
      <c r="N94" s="539">
        <v>0</v>
      </c>
      <c r="O94" s="539">
        <v>0</v>
      </c>
      <c r="P94" s="539">
        <v>0</v>
      </c>
      <c r="Q94" s="539">
        <v>0</v>
      </c>
      <c r="R94" s="537">
        <f t="shared" si="32"/>
        <v>1</v>
      </c>
      <c r="S94" s="537">
        <f t="shared" si="33"/>
        <v>1</v>
      </c>
      <c r="T94" s="537">
        <f t="shared" si="34"/>
        <v>1</v>
      </c>
      <c r="U94" s="537">
        <f t="shared" si="35"/>
        <v>1</v>
      </c>
      <c r="V94" s="537">
        <f t="shared" si="36"/>
        <v>1</v>
      </c>
      <c r="W94" s="537">
        <f t="shared" si="37"/>
        <v>1</v>
      </c>
      <c r="X94" s="537">
        <f t="shared" si="38"/>
        <v>1</v>
      </c>
      <c r="Y94" s="537">
        <f t="shared" si="39"/>
        <v>1</v>
      </c>
      <c r="Z94" s="537">
        <f t="shared" si="40"/>
        <v>1</v>
      </c>
      <c r="AA94" s="537">
        <f t="shared" si="41"/>
        <v>1</v>
      </c>
      <c r="AB94" s="537">
        <f t="shared" si="42"/>
        <v>1</v>
      </c>
      <c r="AC94" s="537">
        <f t="shared" si="43"/>
        <v>1</v>
      </c>
      <c r="AD94" s="537">
        <f t="shared" si="44"/>
        <v>1.0000000000000002</v>
      </c>
      <c r="AE94" s="537">
        <f t="shared" si="45"/>
        <v>1</v>
      </c>
      <c r="AF94" s="537">
        <f t="shared" si="46"/>
        <v>1</v>
      </c>
    </row>
    <row r="95" spans="1:32" x14ac:dyDescent="0.25">
      <c r="A95" s="133">
        <v>200</v>
      </c>
      <c r="B95" s="303">
        <v>94</v>
      </c>
      <c r="C95" s="539">
        <v>0</v>
      </c>
      <c r="D95" s="539">
        <v>0</v>
      </c>
      <c r="E95" s="539">
        <v>0</v>
      </c>
      <c r="F95" s="539">
        <v>0</v>
      </c>
      <c r="G95" s="539">
        <v>0</v>
      </c>
      <c r="H95" s="539">
        <v>0</v>
      </c>
      <c r="I95" s="539">
        <v>0</v>
      </c>
      <c r="J95" s="539">
        <v>0</v>
      </c>
      <c r="K95" s="539">
        <v>0</v>
      </c>
      <c r="L95" s="539">
        <v>0</v>
      </c>
      <c r="M95" s="539">
        <v>0</v>
      </c>
      <c r="N95" s="539">
        <v>0</v>
      </c>
      <c r="O95" s="539">
        <v>0</v>
      </c>
      <c r="P95" s="539">
        <v>0</v>
      </c>
      <c r="Q95" s="539">
        <v>0</v>
      </c>
      <c r="R95" s="537">
        <f t="shared" si="32"/>
        <v>1</v>
      </c>
      <c r="S95" s="537">
        <f t="shared" si="33"/>
        <v>1</v>
      </c>
      <c r="T95" s="537">
        <f t="shared" si="34"/>
        <v>1</v>
      </c>
      <c r="U95" s="537">
        <f t="shared" si="35"/>
        <v>1</v>
      </c>
      <c r="V95" s="537">
        <f t="shared" si="36"/>
        <v>1</v>
      </c>
      <c r="W95" s="537">
        <f t="shared" si="37"/>
        <v>1</v>
      </c>
      <c r="X95" s="537">
        <f t="shared" si="38"/>
        <v>1</v>
      </c>
      <c r="Y95" s="537">
        <f t="shared" si="39"/>
        <v>1</v>
      </c>
      <c r="Z95" s="537">
        <f t="shared" si="40"/>
        <v>1</v>
      </c>
      <c r="AA95" s="537">
        <f t="shared" si="41"/>
        <v>1</v>
      </c>
      <c r="AB95" s="537">
        <f t="shared" si="42"/>
        <v>1</v>
      </c>
      <c r="AC95" s="537">
        <f t="shared" si="43"/>
        <v>1</v>
      </c>
      <c r="AD95" s="537">
        <f t="shared" si="44"/>
        <v>1.0000000000000002</v>
      </c>
      <c r="AE95" s="537">
        <f t="shared" si="45"/>
        <v>1</v>
      </c>
      <c r="AF95" s="537">
        <f t="shared" si="46"/>
        <v>1</v>
      </c>
    </row>
    <row r="96" spans="1:32" x14ac:dyDescent="0.25">
      <c r="A96" s="133">
        <v>200</v>
      </c>
      <c r="B96" s="303">
        <v>95</v>
      </c>
      <c r="C96" s="539">
        <v>0</v>
      </c>
      <c r="D96" s="539">
        <v>0</v>
      </c>
      <c r="E96" s="539">
        <v>0</v>
      </c>
      <c r="F96" s="539">
        <v>0</v>
      </c>
      <c r="G96" s="539">
        <v>0</v>
      </c>
      <c r="H96" s="539">
        <v>0</v>
      </c>
      <c r="I96" s="539">
        <v>0</v>
      </c>
      <c r="J96" s="539">
        <v>0</v>
      </c>
      <c r="K96" s="539">
        <v>0</v>
      </c>
      <c r="L96" s="539">
        <v>0</v>
      </c>
      <c r="M96" s="539">
        <v>0</v>
      </c>
      <c r="N96" s="539">
        <v>0</v>
      </c>
      <c r="O96" s="539">
        <v>0</v>
      </c>
      <c r="P96" s="539">
        <v>0</v>
      </c>
      <c r="Q96" s="539">
        <v>0</v>
      </c>
      <c r="R96" s="537">
        <f t="shared" si="32"/>
        <v>1</v>
      </c>
      <c r="S96" s="537">
        <f t="shared" si="33"/>
        <v>1</v>
      </c>
      <c r="T96" s="537">
        <f t="shared" si="34"/>
        <v>1</v>
      </c>
      <c r="U96" s="537">
        <f t="shared" si="35"/>
        <v>1</v>
      </c>
      <c r="V96" s="537">
        <f t="shared" si="36"/>
        <v>1</v>
      </c>
      <c r="W96" s="537">
        <f t="shared" si="37"/>
        <v>1</v>
      </c>
      <c r="X96" s="537">
        <f t="shared" si="38"/>
        <v>1</v>
      </c>
      <c r="Y96" s="537">
        <f t="shared" si="39"/>
        <v>1</v>
      </c>
      <c r="Z96" s="537">
        <f t="shared" si="40"/>
        <v>1</v>
      </c>
      <c r="AA96" s="537">
        <f t="shared" si="41"/>
        <v>1</v>
      </c>
      <c r="AB96" s="537">
        <f t="shared" si="42"/>
        <v>1</v>
      </c>
      <c r="AC96" s="537">
        <f t="shared" si="43"/>
        <v>1</v>
      </c>
      <c r="AD96" s="537">
        <f t="shared" si="44"/>
        <v>1.0000000000000002</v>
      </c>
      <c r="AE96" s="537">
        <f t="shared" si="45"/>
        <v>1</v>
      </c>
      <c r="AF96" s="537">
        <f t="shared" si="46"/>
        <v>1</v>
      </c>
    </row>
    <row r="97" spans="1:32" x14ac:dyDescent="0.25">
      <c r="A97" s="133">
        <v>200</v>
      </c>
      <c r="B97" s="303">
        <v>96</v>
      </c>
      <c r="C97" s="539">
        <v>0</v>
      </c>
      <c r="D97" s="539">
        <v>0</v>
      </c>
      <c r="E97" s="539">
        <v>0</v>
      </c>
      <c r="F97" s="539">
        <v>0</v>
      </c>
      <c r="G97" s="539">
        <v>0</v>
      </c>
      <c r="H97" s="539">
        <v>0</v>
      </c>
      <c r="I97" s="539">
        <v>0</v>
      </c>
      <c r="J97" s="539">
        <v>0</v>
      </c>
      <c r="K97" s="539">
        <v>0</v>
      </c>
      <c r="L97" s="539">
        <v>0</v>
      </c>
      <c r="M97" s="539">
        <v>0</v>
      </c>
      <c r="N97" s="539">
        <v>0</v>
      </c>
      <c r="O97" s="539">
        <v>0</v>
      </c>
      <c r="P97" s="539">
        <v>0</v>
      </c>
      <c r="Q97" s="539">
        <v>0</v>
      </c>
      <c r="R97" s="537">
        <f t="shared" si="32"/>
        <v>1</v>
      </c>
      <c r="S97" s="537">
        <f t="shared" si="33"/>
        <v>1</v>
      </c>
      <c r="T97" s="537">
        <f t="shared" si="34"/>
        <v>1</v>
      </c>
      <c r="U97" s="537">
        <f t="shared" si="35"/>
        <v>1</v>
      </c>
      <c r="V97" s="537">
        <f t="shared" si="36"/>
        <v>1</v>
      </c>
      <c r="W97" s="537">
        <f t="shared" si="37"/>
        <v>1</v>
      </c>
      <c r="X97" s="537">
        <f t="shared" si="38"/>
        <v>1</v>
      </c>
      <c r="Y97" s="537">
        <f t="shared" si="39"/>
        <v>1</v>
      </c>
      <c r="Z97" s="537">
        <f t="shared" si="40"/>
        <v>1</v>
      </c>
      <c r="AA97" s="537">
        <f t="shared" si="41"/>
        <v>1</v>
      </c>
      <c r="AB97" s="537">
        <f t="shared" si="42"/>
        <v>1</v>
      </c>
      <c r="AC97" s="537">
        <f t="shared" si="43"/>
        <v>1</v>
      </c>
      <c r="AD97" s="537">
        <f t="shared" si="44"/>
        <v>1.0000000000000002</v>
      </c>
      <c r="AE97" s="537">
        <f t="shared" si="45"/>
        <v>1</v>
      </c>
      <c r="AF97" s="537">
        <f t="shared" si="46"/>
        <v>1</v>
      </c>
    </row>
    <row r="98" spans="1:32" x14ac:dyDescent="0.25">
      <c r="A98" s="133">
        <v>200</v>
      </c>
      <c r="B98" s="303">
        <v>97</v>
      </c>
      <c r="C98" s="539">
        <v>0</v>
      </c>
      <c r="D98" s="539">
        <v>0</v>
      </c>
      <c r="E98" s="539">
        <v>0</v>
      </c>
      <c r="F98" s="539">
        <v>0</v>
      </c>
      <c r="G98" s="539">
        <v>0</v>
      </c>
      <c r="H98" s="539">
        <v>0</v>
      </c>
      <c r="I98" s="539">
        <v>0</v>
      </c>
      <c r="J98" s="539">
        <v>0</v>
      </c>
      <c r="K98" s="539">
        <v>0</v>
      </c>
      <c r="L98" s="539">
        <v>0</v>
      </c>
      <c r="M98" s="539">
        <v>0</v>
      </c>
      <c r="N98" s="539">
        <v>0</v>
      </c>
      <c r="O98" s="539">
        <v>0</v>
      </c>
      <c r="P98" s="539">
        <v>0</v>
      </c>
      <c r="Q98" s="539">
        <v>0</v>
      </c>
      <c r="R98" s="537">
        <f t="shared" si="32"/>
        <v>1</v>
      </c>
      <c r="S98" s="537">
        <f t="shared" si="33"/>
        <v>1</v>
      </c>
      <c r="T98" s="537">
        <f t="shared" si="34"/>
        <v>1</v>
      </c>
      <c r="U98" s="537">
        <f t="shared" si="35"/>
        <v>1</v>
      </c>
      <c r="V98" s="537">
        <f t="shared" si="36"/>
        <v>1</v>
      </c>
      <c r="W98" s="537">
        <f t="shared" si="37"/>
        <v>1</v>
      </c>
      <c r="X98" s="537">
        <f t="shared" si="38"/>
        <v>1</v>
      </c>
      <c r="Y98" s="537">
        <f t="shared" si="39"/>
        <v>1</v>
      </c>
      <c r="Z98" s="537">
        <f t="shared" si="40"/>
        <v>1</v>
      </c>
      <c r="AA98" s="537">
        <f t="shared" si="41"/>
        <v>1</v>
      </c>
      <c r="AB98" s="537">
        <f t="shared" si="42"/>
        <v>1</v>
      </c>
      <c r="AC98" s="537">
        <f t="shared" si="43"/>
        <v>1</v>
      </c>
      <c r="AD98" s="537">
        <f t="shared" si="44"/>
        <v>1.0000000000000002</v>
      </c>
      <c r="AE98" s="537">
        <f t="shared" si="45"/>
        <v>1</v>
      </c>
      <c r="AF98" s="537">
        <f t="shared" si="46"/>
        <v>1</v>
      </c>
    </row>
    <row r="99" spans="1:32" x14ac:dyDescent="0.25">
      <c r="A99" s="133">
        <v>200</v>
      </c>
      <c r="B99" s="303">
        <v>98</v>
      </c>
      <c r="C99" s="539">
        <v>0</v>
      </c>
      <c r="D99" s="539">
        <v>0</v>
      </c>
      <c r="E99" s="539">
        <v>0</v>
      </c>
      <c r="F99" s="539">
        <v>0</v>
      </c>
      <c r="G99" s="539">
        <v>0</v>
      </c>
      <c r="H99" s="539">
        <v>0</v>
      </c>
      <c r="I99" s="539">
        <v>0</v>
      </c>
      <c r="J99" s="539">
        <v>0</v>
      </c>
      <c r="K99" s="539">
        <v>0</v>
      </c>
      <c r="L99" s="539">
        <v>0</v>
      </c>
      <c r="M99" s="539">
        <v>0</v>
      </c>
      <c r="N99" s="539">
        <v>0</v>
      </c>
      <c r="O99" s="539">
        <v>0</v>
      </c>
      <c r="P99" s="539">
        <v>0</v>
      </c>
      <c r="Q99" s="539">
        <v>0</v>
      </c>
      <c r="R99" s="537">
        <f t="shared" si="32"/>
        <v>1</v>
      </c>
      <c r="S99" s="537">
        <f t="shared" si="33"/>
        <v>1</v>
      </c>
      <c r="T99" s="537">
        <f t="shared" si="34"/>
        <v>1</v>
      </c>
      <c r="U99" s="537">
        <f t="shared" si="35"/>
        <v>1</v>
      </c>
      <c r="V99" s="537">
        <f t="shared" si="36"/>
        <v>1</v>
      </c>
      <c r="W99" s="537">
        <f t="shared" si="37"/>
        <v>1</v>
      </c>
      <c r="X99" s="537">
        <f t="shared" si="38"/>
        <v>1</v>
      </c>
      <c r="Y99" s="537">
        <f t="shared" si="39"/>
        <v>1</v>
      </c>
      <c r="Z99" s="537">
        <f t="shared" si="40"/>
        <v>1</v>
      </c>
      <c r="AA99" s="537">
        <f t="shared" si="41"/>
        <v>1</v>
      </c>
      <c r="AB99" s="537">
        <f t="shared" si="42"/>
        <v>1</v>
      </c>
      <c r="AC99" s="537">
        <f t="shared" si="43"/>
        <v>1</v>
      </c>
      <c r="AD99" s="537">
        <f t="shared" si="44"/>
        <v>1.0000000000000002</v>
      </c>
      <c r="AE99" s="537">
        <f t="shared" si="45"/>
        <v>1</v>
      </c>
      <c r="AF99" s="537">
        <f t="shared" si="46"/>
        <v>1</v>
      </c>
    </row>
    <row r="100" spans="1:32" x14ac:dyDescent="0.25">
      <c r="A100" s="133">
        <v>200</v>
      </c>
      <c r="B100" s="303">
        <v>99</v>
      </c>
      <c r="C100" s="539">
        <v>0</v>
      </c>
      <c r="D100" s="539">
        <v>0</v>
      </c>
      <c r="E100" s="539">
        <v>0</v>
      </c>
      <c r="F100" s="539">
        <v>0</v>
      </c>
      <c r="G100" s="539">
        <v>0</v>
      </c>
      <c r="H100" s="539">
        <v>0</v>
      </c>
      <c r="I100" s="539">
        <v>0</v>
      </c>
      <c r="J100" s="539">
        <v>0</v>
      </c>
      <c r="K100" s="539">
        <v>0</v>
      </c>
      <c r="L100" s="539">
        <v>0</v>
      </c>
      <c r="M100" s="539">
        <v>0</v>
      </c>
      <c r="N100" s="539">
        <v>0</v>
      </c>
      <c r="O100" s="539">
        <v>0</v>
      </c>
      <c r="P100" s="539">
        <v>0</v>
      </c>
      <c r="Q100" s="539">
        <v>0</v>
      </c>
      <c r="R100" s="537">
        <f t="shared" si="32"/>
        <v>1</v>
      </c>
      <c r="S100" s="537">
        <f t="shared" si="33"/>
        <v>1</v>
      </c>
      <c r="T100" s="537">
        <f t="shared" si="34"/>
        <v>1</v>
      </c>
      <c r="U100" s="537">
        <f t="shared" si="35"/>
        <v>1</v>
      </c>
      <c r="V100" s="537">
        <f t="shared" si="36"/>
        <v>1</v>
      </c>
      <c r="W100" s="537">
        <f t="shared" si="37"/>
        <v>1</v>
      </c>
      <c r="X100" s="537">
        <f t="shared" si="38"/>
        <v>1</v>
      </c>
      <c r="Y100" s="537">
        <f t="shared" si="39"/>
        <v>1</v>
      </c>
      <c r="Z100" s="537">
        <f t="shared" si="40"/>
        <v>1</v>
      </c>
      <c r="AA100" s="537">
        <f t="shared" si="41"/>
        <v>1</v>
      </c>
      <c r="AB100" s="537">
        <f t="shared" si="42"/>
        <v>1</v>
      </c>
      <c r="AC100" s="537">
        <f t="shared" si="43"/>
        <v>1</v>
      </c>
      <c r="AD100" s="537">
        <f t="shared" si="44"/>
        <v>1.0000000000000002</v>
      </c>
      <c r="AE100" s="537">
        <f t="shared" si="45"/>
        <v>1</v>
      </c>
      <c r="AF100" s="537">
        <f t="shared" si="46"/>
        <v>1</v>
      </c>
    </row>
    <row r="101" spans="1:32" x14ac:dyDescent="0.25">
      <c r="A101" s="133">
        <v>200</v>
      </c>
      <c r="B101" s="303">
        <v>100</v>
      </c>
      <c r="C101" s="539">
        <v>0</v>
      </c>
      <c r="D101" s="539">
        <v>0</v>
      </c>
      <c r="E101" s="539">
        <v>0</v>
      </c>
      <c r="F101" s="539">
        <v>0</v>
      </c>
      <c r="G101" s="539">
        <v>0</v>
      </c>
      <c r="H101" s="539">
        <v>0</v>
      </c>
      <c r="I101" s="539">
        <v>0</v>
      </c>
      <c r="J101" s="539">
        <v>0</v>
      </c>
      <c r="K101" s="539">
        <v>0</v>
      </c>
      <c r="L101" s="539">
        <v>0</v>
      </c>
      <c r="M101" s="539">
        <v>0</v>
      </c>
      <c r="N101" s="539">
        <v>0</v>
      </c>
      <c r="O101" s="539">
        <v>0</v>
      </c>
      <c r="P101" s="539">
        <v>0</v>
      </c>
      <c r="Q101" s="539">
        <v>0</v>
      </c>
      <c r="R101" s="537">
        <f t="shared" si="32"/>
        <v>1</v>
      </c>
      <c r="S101" s="537">
        <f t="shared" si="33"/>
        <v>1</v>
      </c>
      <c r="T101" s="537">
        <f t="shared" si="34"/>
        <v>1</v>
      </c>
      <c r="U101" s="537">
        <f t="shared" si="35"/>
        <v>1</v>
      </c>
      <c r="V101" s="537">
        <f t="shared" si="36"/>
        <v>1</v>
      </c>
      <c r="W101" s="537">
        <f t="shared" si="37"/>
        <v>1</v>
      </c>
      <c r="X101" s="537">
        <f t="shared" si="38"/>
        <v>1</v>
      </c>
      <c r="Y101" s="537">
        <f t="shared" si="39"/>
        <v>1</v>
      </c>
      <c r="Z101" s="537">
        <f t="shared" si="40"/>
        <v>1</v>
      </c>
      <c r="AA101" s="537">
        <f t="shared" si="41"/>
        <v>1</v>
      </c>
      <c r="AB101" s="537">
        <f t="shared" si="42"/>
        <v>1</v>
      </c>
      <c r="AC101" s="537">
        <f t="shared" si="43"/>
        <v>1</v>
      </c>
      <c r="AD101" s="537">
        <f t="shared" si="44"/>
        <v>1.0000000000000002</v>
      </c>
      <c r="AE101" s="537">
        <f t="shared" si="45"/>
        <v>1</v>
      </c>
      <c r="AF101" s="537">
        <f t="shared" si="46"/>
        <v>1</v>
      </c>
    </row>
    <row r="102" spans="1:32" x14ac:dyDescent="0.25">
      <c r="A102" s="133"/>
      <c r="B102" s="303"/>
    </row>
    <row r="103" spans="1:32" x14ac:dyDescent="0.25">
      <c r="A103" s="133"/>
      <c r="B103" s="303"/>
    </row>
    <row r="104" spans="1:32" x14ac:dyDescent="0.25">
      <c r="A104" s="133"/>
      <c r="B104" s="303"/>
    </row>
    <row r="105" spans="1:32" x14ac:dyDescent="0.25">
      <c r="A105" s="133"/>
      <c r="B105" s="303"/>
    </row>
    <row r="106" spans="1:32" x14ac:dyDescent="0.25">
      <c r="A106" s="133"/>
      <c r="B106" s="303"/>
    </row>
    <row r="107" spans="1:32" x14ac:dyDescent="0.25">
      <c r="A107" s="133"/>
      <c r="B107" s="303"/>
    </row>
    <row r="108" spans="1:32" x14ac:dyDescent="0.25">
      <c r="A108" s="133"/>
      <c r="B108" s="303"/>
    </row>
    <row r="109" spans="1:32" x14ac:dyDescent="0.25">
      <c r="A109" s="133"/>
      <c r="B109" s="303"/>
    </row>
    <row r="110" spans="1:32" x14ac:dyDescent="0.25">
      <c r="A110" s="133"/>
      <c r="B110" s="303"/>
    </row>
    <row r="111" spans="1:32" x14ac:dyDescent="0.25">
      <c r="A111" s="133"/>
      <c r="B111" s="303"/>
    </row>
    <row r="112" spans="1:32" x14ac:dyDescent="0.25">
      <c r="A112" s="133"/>
      <c r="B112" s="303"/>
    </row>
    <row r="113" spans="1:2" x14ac:dyDescent="0.25">
      <c r="A113" s="133"/>
      <c r="B113" s="303"/>
    </row>
  </sheetData>
  <phoneticPr fontId="4" type="noConversion"/>
  <pageMargins left="0.7" right="0.7" top="0.75" bottom="0.75" header="0.3" footer="0.3"/>
  <pageSetup paperSize="9" scale="30" orientation="portrait" r:id="rId1"/>
  <colBreaks count="1" manualBreakCount="1">
    <brk id="17" max="10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E0E5-77F6-464E-8432-4843AE833075}">
  <sheetPr>
    <tabColor theme="1" tint="-0.249977111117893"/>
  </sheetPr>
  <dimension ref="A1:AF211"/>
  <sheetViews>
    <sheetView view="pageBreakPreview" zoomScale="60" zoomScaleNormal="100" workbookViewId="0">
      <selection activeCell="S115" sqref="S115"/>
    </sheetView>
  </sheetViews>
  <sheetFormatPr defaultColWidth="9" defaultRowHeight="15.75" x14ac:dyDescent="0.25"/>
  <cols>
    <col min="1" max="1" width="17.75" style="135" customWidth="1"/>
    <col min="2" max="2" width="9" style="304"/>
    <col min="3" max="29" width="9.625" style="304" customWidth="1"/>
    <col min="30" max="32" width="9.625" style="134" customWidth="1"/>
    <col min="33" max="16384" width="9" style="134"/>
  </cols>
  <sheetData>
    <row r="1" spans="1:32" s="132" customFormat="1" x14ac:dyDescent="0.25">
      <c r="A1" s="131" t="s">
        <v>465</v>
      </c>
      <c r="B1" s="301" t="s">
        <v>19</v>
      </c>
      <c r="C1" s="302" t="s">
        <v>5</v>
      </c>
      <c r="D1" s="302" t="s">
        <v>6</v>
      </c>
      <c r="E1" s="302" t="s">
        <v>7</v>
      </c>
      <c r="F1" s="302" t="s">
        <v>8</v>
      </c>
      <c r="G1" s="302" t="s">
        <v>9</v>
      </c>
      <c r="H1" s="302" t="s">
        <v>10</v>
      </c>
      <c r="I1" s="302" t="s">
        <v>11</v>
      </c>
      <c r="J1" s="302" t="s">
        <v>12</v>
      </c>
      <c r="K1" s="302" t="s">
        <v>13</v>
      </c>
      <c r="L1" s="302" t="s">
        <v>14</v>
      </c>
      <c r="M1" s="302" t="s">
        <v>15</v>
      </c>
      <c r="N1" s="302" t="s">
        <v>16</v>
      </c>
      <c r="O1" s="302" t="s">
        <v>17</v>
      </c>
      <c r="P1" s="302" t="s">
        <v>462</v>
      </c>
      <c r="Q1" s="302" t="s">
        <v>463</v>
      </c>
      <c r="R1" s="297" t="str">
        <f t="shared" ref="R1:AF1" si="0">C1&amp;"a"</f>
        <v>Z1a</v>
      </c>
      <c r="S1" s="297" t="str">
        <f t="shared" si="0"/>
        <v>Z1p1a</v>
      </c>
      <c r="T1" s="297" t="str">
        <f t="shared" si="0"/>
        <v>Z2a</v>
      </c>
      <c r="U1" s="297" t="str">
        <f t="shared" si="0"/>
        <v>Z3a</v>
      </c>
      <c r="V1" s="297" t="str">
        <f t="shared" si="0"/>
        <v>Z4a</v>
      </c>
      <c r="W1" s="297" t="str">
        <f t="shared" si="0"/>
        <v>Z5a</v>
      </c>
      <c r="X1" s="297" t="str">
        <f t="shared" si="0"/>
        <v>Z6a</v>
      </c>
      <c r="Y1" s="297" t="str">
        <f t="shared" si="0"/>
        <v>Z7a</v>
      </c>
      <c r="Z1" s="297" t="str">
        <f t="shared" si="0"/>
        <v>Z8a</v>
      </c>
      <c r="AA1" s="297" t="str">
        <f t="shared" si="0"/>
        <v>Z9a</v>
      </c>
      <c r="AB1" s="297" t="str">
        <f t="shared" si="0"/>
        <v>Z10a</v>
      </c>
      <c r="AC1" s="297" t="str">
        <f t="shared" si="0"/>
        <v>Z11a</v>
      </c>
      <c r="AD1" s="297" t="str">
        <f t="shared" si="0"/>
        <v>Z12a</v>
      </c>
      <c r="AE1" s="297" t="str">
        <f t="shared" si="0"/>
        <v>Z13a</v>
      </c>
      <c r="AF1" s="297" t="str">
        <f t="shared" si="0"/>
        <v>Z14a</v>
      </c>
    </row>
    <row r="2" spans="1:32" x14ac:dyDescent="0.25">
      <c r="A2" s="133">
        <v>200</v>
      </c>
      <c r="B2" s="303">
        <v>1</v>
      </c>
      <c r="C2" s="538">
        <v>1</v>
      </c>
      <c r="D2" s="538">
        <v>1</v>
      </c>
      <c r="E2" s="538">
        <v>1</v>
      </c>
      <c r="F2" s="538">
        <v>1</v>
      </c>
      <c r="G2" s="538">
        <v>1</v>
      </c>
      <c r="H2" s="538">
        <v>1</v>
      </c>
      <c r="I2" s="538">
        <v>1</v>
      </c>
      <c r="J2" s="538">
        <v>1</v>
      </c>
      <c r="K2" s="538">
        <v>1</v>
      </c>
      <c r="L2" s="538">
        <v>1</v>
      </c>
      <c r="M2" s="538">
        <v>1</v>
      </c>
      <c r="N2" s="538">
        <v>1</v>
      </c>
      <c r="O2" s="538">
        <v>1</v>
      </c>
      <c r="P2" s="538">
        <v>1</v>
      </c>
      <c r="Q2" s="538">
        <v>1</v>
      </c>
      <c r="R2" s="537">
        <f t="shared" ref="R2:AF2" si="1">C2</f>
        <v>1</v>
      </c>
      <c r="S2" s="537">
        <f t="shared" si="1"/>
        <v>1</v>
      </c>
      <c r="T2" s="537">
        <f t="shared" si="1"/>
        <v>1</v>
      </c>
      <c r="U2" s="537">
        <f t="shared" si="1"/>
        <v>1</v>
      </c>
      <c r="V2" s="537">
        <f t="shared" si="1"/>
        <v>1</v>
      </c>
      <c r="W2" s="537">
        <f t="shared" si="1"/>
        <v>1</v>
      </c>
      <c r="X2" s="537">
        <f t="shared" si="1"/>
        <v>1</v>
      </c>
      <c r="Y2" s="537">
        <f t="shared" si="1"/>
        <v>1</v>
      </c>
      <c r="Z2" s="537">
        <f t="shared" si="1"/>
        <v>1</v>
      </c>
      <c r="AA2" s="537">
        <f t="shared" si="1"/>
        <v>1</v>
      </c>
      <c r="AB2" s="537">
        <f t="shared" si="1"/>
        <v>1</v>
      </c>
      <c r="AC2" s="537">
        <f t="shared" si="1"/>
        <v>1</v>
      </c>
      <c r="AD2" s="537">
        <f t="shared" si="1"/>
        <v>1</v>
      </c>
      <c r="AE2" s="537">
        <f t="shared" si="1"/>
        <v>1</v>
      </c>
      <c r="AF2" s="537">
        <f t="shared" si="1"/>
        <v>1</v>
      </c>
    </row>
    <row r="3" spans="1:32" x14ac:dyDescent="0.25">
      <c r="A3" s="133">
        <v>200</v>
      </c>
      <c r="B3" s="303">
        <v>2</v>
      </c>
      <c r="C3" s="538">
        <v>0</v>
      </c>
      <c r="D3" s="538">
        <v>0</v>
      </c>
      <c r="E3" s="538">
        <v>0</v>
      </c>
      <c r="F3" s="538">
        <v>0</v>
      </c>
      <c r="G3" s="538">
        <v>0</v>
      </c>
      <c r="H3" s="538">
        <v>0</v>
      </c>
      <c r="I3" s="538">
        <v>0</v>
      </c>
      <c r="J3" s="538">
        <v>0</v>
      </c>
      <c r="K3" s="538">
        <v>0</v>
      </c>
      <c r="L3" s="538">
        <v>0</v>
      </c>
      <c r="M3" s="538">
        <v>0</v>
      </c>
      <c r="N3" s="538">
        <v>0</v>
      </c>
      <c r="O3" s="538">
        <v>0</v>
      </c>
      <c r="P3" s="538">
        <v>0</v>
      </c>
      <c r="Q3" s="538">
        <v>0</v>
      </c>
      <c r="R3" s="537">
        <f t="shared" ref="R3:AF18" si="2">C3+R2</f>
        <v>1</v>
      </c>
      <c r="S3" s="537">
        <f t="shared" si="2"/>
        <v>1</v>
      </c>
      <c r="T3" s="537">
        <f t="shared" si="2"/>
        <v>1</v>
      </c>
      <c r="U3" s="537">
        <f t="shared" si="2"/>
        <v>1</v>
      </c>
      <c r="V3" s="537">
        <f t="shared" si="2"/>
        <v>1</v>
      </c>
      <c r="W3" s="537">
        <f t="shared" si="2"/>
        <v>1</v>
      </c>
      <c r="X3" s="537">
        <f t="shared" si="2"/>
        <v>1</v>
      </c>
      <c r="Y3" s="537">
        <f t="shared" si="2"/>
        <v>1</v>
      </c>
      <c r="Z3" s="537">
        <f t="shared" si="2"/>
        <v>1</v>
      </c>
      <c r="AA3" s="537">
        <f t="shared" si="2"/>
        <v>1</v>
      </c>
      <c r="AB3" s="537">
        <f t="shared" si="2"/>
        <v>1</v>
      </c>
      <c r="AC3" s="537">
        <f t="shared" si="2"/>
        <v>1</v>
      </c>
      <c r="AD3" s="537">
        <f t="shared" si="2"/>
        <v>1</v>
      </c>
      <c r="AE3" s="537">
        <f t="shared" si="2"/>
        <v>1</v>
      </c>
      <c r="AF3" s="537">
        <f t="shared" si="2"/>
        <v>1</v>
      </c>
    </row>
    <row r="4" spans="1:32" x14ac:dyDescent="0.25">
      <c r="A4" s="133">
        <v>200</v>
      </c>
      <c r="B4" s="303">
        <v>3</v>
      </c>
      <c r="C4" s="538">
        <v>0</v>
      </c>
      <c r="D4" s="538">
        <v>0</v>
      </c>
      <c r="E4" s="538">
        <v>0</v>
      </c>
      <c r="F4" s="538">
        <v>0</v>
      </c>
      <c r="G4" s="538">
        <v>0</v>
      </c>
      <c r="H4" s="538">
        <v>0</v>
      </c>
      <c r="I4" s="538">
        <v>0</v>
      </c>
      <c r="J4" s="538">
        <v>0</v>
      </c>
      <c r="K4" s="538">
        <v>0</v>
      </c>
      <c r="L4" s="538">
        <v>0</v>
      </c>
      <c r="M4" s="538">
        <v>0</v>
      </c>
      <c r="N4" s="538">
        <v>0</v>
      </c>
      <c r="O4" s="538">
        <v>0</v>
      </c>
      <c r="P4" s="538">
        <v>0</v>
      </c>
      <c r="Q4" s="538">
        <v>0</v>
      </c>
      <c r="R4" s="537">
        <f t="shared" si="2"/>
        <v>1</v>
      </c>
      <c r="S4" s="537">
        <f t="shared" si="2"/>
        <v>1</v>
      </c>
      <c r="T4" s="537">
        <f t="shared" si="2"/>
        <v>1</v>
      </c>
      <c r="U4" s="537">
        <f t="shared" si="2"/>
        <v>1</v>
      </c>
      <c r="V4" s="537">
        <f t="shared" si="2"/>
        <v>1</v>
      </c>
      <c r="W4" s="537">
        <f t="shared" si="2"/>
        <v>1</v>
      </c>
      <c r="X4" s="537">
        <f t="shared" si="2"/>
        <v>1</v>
      </c>
      <c r="Y4" s="537">
        <f t="shared" si="2"/>
        <v>1</v>
      </c>
      <c r="Z4" s="537">
        <f t="shared" si="2"/>
        <v>1</v>
      </c>
      <c r="AA4" s="537">
        <f t="shared" si="2"/>
        <v>1</v>
      </c>
      <c r="AB4" s="537">
        <f t="shared" si="2"/>
        <v>1</v>
      </c>
      <c r="AC4" s="537">
        <f t="shared" si="2"/>
        <v>1</v>
      </c>
      <c r="AD4" s="537">
        <f t="shared" si="2"/>
        <v>1</v>
      </c>
      <c r="AE4" s="537">
        <f t="shared" si="2"/>
        <v>1</v>
      </c>
      <c r="AF4" s="537">
        <f t="shared" si="2"/>
        <v>1</v>
      </c>
    </row>
    <row r="5" spans="1:32" x14ac:dyDescent="0.25">
      <c r="A5" s="133">
        <v>200</v>
      </c>
      <c r="B5" s="303">
        <v>4</v>
      </c>
      <c r="C5" s="538">
        <v>0</v>
      </c>
      <c r="D5" s="538">
        <v>0</v>
      </c>
      <c r="E5" s="538">
        <v>0</v>
      </c>
      <c r="F5" s="538">
        <v>0</v>
      </c>
      <c r="G5" s="538">
        <v>0</v>
      </c>
      <c r="H5" s="538">
        <v>0</v>
      </c>
      <c r="I5" s="538">
        <v>0</v>
      </c>
      <c r="J5" s="538">
        <v>0</v>
      </c>
      <c r="K5" s="538">
        <v>0</v>
      </c>
      <c r="L5" s="538">
        <v>0</v>
      </c>
      <c r="M5" s="538">
        <v>0</v>
      </c>
      <c r="N5" s="538">
        <v>0</v>
      </c>
      <c r="O5" s="538">
        <v>0</v>
      </c>
      <c r="P5" s="538">
        <v>0</v>
      </c>
      <c r="Q5" s="538">
        <v>0</v>
      </c>
      <c r="R5" s="537">
        <f t="shared" si="2"/>
        <v>1</v>
      </c>
      <c r="S5" s="537">
        <f t="shared" si="2"/>
        <v>1</v>
      </c>
      <c r="T5" s="537">
        <f t="shared" si="2"/>
        <v>1</v>
      </c>
      <c r="U5" s="537">
        <f t="shared" si="2"/>
        <v>1</v>
      </c>
      <c r="V5" s="537">
        <f t="shared" si="2"/>
        <v>1</v>
      </c>
      <c r="W5" s="537">
        <f t="shared" si="2"/>
        <v>1</v>
      </c>
      <c r="X5" s="537">
        <f t="shared" si="2"/>
        <v>1</v>
      </c>
      <c r="Y5" s="537">
        <f t="shared" si="2"/>
        <v>1</v>
      </c>
      <c r="Z5" s="537">
        <f t="shared" si="2"/>
        <v>1</v>
      </c>
      <c r="AA5" s="537">
        <f t="shared" si="2"/>
        <v>1</v>
      </c>
      <c r="AB5" s="537">
        <f t="shared" si="2"/>
        <v>1</v>
      </c>
      <c r="AC5" s="537">
        <f t="shared" si="2"/>
        <v>1</v>
      </c>
      <c r="AD5" s="537">
        <f t="shared" si="2"/>
        <v>1</v>
      </c>
      <c r="AE5" s="537">
        <f>P5+AE4</f>
        <v>1</v>
      </c>
      <c r="AF5" s="537">
        <f t="shared" si="2"/>
        <v>1</v>
      </c>
    </row>
    <row r="6" spans="1:32" x14ac:dyDescent="0.25">
      <c r="A6" s="133">
        <v>200</v>
      </c>
      <c r="B6" s="303">
        <v>5</v>
      </c>
      <c r="C6" s="538">
        <v>0</v>
      </c>
      <c r="D6" s="538">
        <v>0</v>
      </c>
      <c r="E6" s="538">
        <v>0</v>
      </c>
      <c r="F6" s="538">
        <v>0</v>
      </c>
      <c r="G6" s="538">
        <v>0</v>
      </c>
      <c r="H6" s="538">
        <v>0</v>
      </c>
      <c r="I6" s="538">
        <v>0</v>
      </c>
      <c r="J6" s="538">
        <v>0</v>
      </c>
      <c r="K6" s="538">
        <v>0</v>
      </c>
      <c r="L6" s="538">
        <v>0</v>
      </c>
      <c r="M6" s="538">
        <v>0</v>
      </c>
      <c r="N6" s="538">
        <v>0</v>
      </c>
      <c r="O6" s="538">
        <v>0</v>
      </c>
      <c r="P6" s="538">
        <v>0</v>
      </c>
      <c r="Q6" s="538">
        <v>0</v>
      </c>
      <c r="R6" s="537">
        <f t="shared" si="2"/>
        <v>1</v>
      </c>
      <c r="S6" s="537">
        <f t="shared" si="2"/>
        <v>1</v>
      </c>
      <c r="T6" s="537">
        <f t="shared" si="2"/>
        <v>1</v>
      </c>
      <c r="U6" s="537">
        <f t="shared" si="2"/>
        <v>1</v>
      </c>
      <c r="V6" s="537">
        <f t="shared" si="2"/>
        <v>1</v>
      </c>
      <c r="W6" s="537">
        <f t="shared" si="2"/>
        <v>1</v>
      </c>
      <c r="X6" s="537">
        <f t="shared" si="2"/>
        <v>1</v>
      </c>
      <c r="Y6" s="537">
        <f t="shared" si="2"/>
        <v>1</v>
      </c>
      <c r="Z6" s="537">
        <f t="shared" si="2"/>
        <v>1</v>
      </c>
      <c r="AA6" s="537">
        <f t="shared" si="2"/>
        <v>1</v>
      </c>
      <c r="AB6" s="537">
        <f t="shared" si="2"/>
        <v>1</v>
      </c>
      <c r="AC6" s="537">
        <f t="shared" si="2"/>
        <v>1</v>
      </c>
      <c r="AD6" s="537">
        <f t="shared" si="2"/>
        <v>1</v>
      </c>
      <c r="AE6" s="537">
        <f t="shared" si="2"/>
        <v>1</v>
      </c>
      <c r="AF6" s="537">
        <f t="shared" si="2"/>
        <v>1</v>
      </c>
    </row>
    <row r="7" spans="1:32" x14ac:dyDescent="0.25">
      <c r="A7" s="133">
        <v>200</v>
      </c>
      <c r="B7" s="303">
        <v>6</v>
      </c>
      <c r="C7" s="538">
        <v>0</v>
      </c>
      <c r="D7" s="538">
        <v>0</v>
      </c>
      <c r="E7" s="538">
        <v>0</v>
      </c>
      <c r="F7" s="538">
        <v>0</v>
      </c>
      <c r="G7" s="538">
        <v>0</v>
      </c>
      <c r="H7" s="538">
        <v>0</v>
      </c>
      <c r="I7" s="538">
        <v>0</v>
      </c>
      <c r="J7" s="538">
        <v>0</v>
      </c>
      <c r="K7" s="538">
        <v>0</v>
      </c>
      <c r="L7" s="538">
        <v>0</v>
      </c>
      <c r="M7" s="538">
        <v>0</v>
      </c>
      <c r="N7" s="538">
        <v>0</v>
      </c>
      <c r="O7" s="538">
        <v>0</v>
      </c>
      <c r="P7" s="538">
        <v>0</v>
      </c>
      <c r="Q7" s="538">
        <v>0</v>
      </c>
      <c r="R7" s="537">
        <f t="shared" si="2"/>
        <v>1</v>
      </c>
      <c r="S7" s="537">
        <f t="shared" si="2"/>
        <v>1</v>
      </c>
      <c r="T7" s="537">
        <f t="shared" si="2"/>
        <v>1</v>
      </c>
      <c r="U7" s="537">
        <f t="shared" si="2"/>
        <v>1</v>
      </c>
      <c r="V7" s="537">
        <f t="shared" si="2"/>
        <v>1</v>
      </c>
      <c r="W7" s="537">
        <f t="shared" si="2"/>
        <v>1</v>
      </c>
      <c r="X7" s="537">
        <f t="shared" si="2"/>
        <v>1</v>
      </c>
      <c r="Y7" s="537">
        <f t="shared" si="2"/>
        <v>1</v>
      </c>
      <c r="Z7" s="537">
        <f t="shared" si="2"/>
        <v>1</v>
      </c>
      <c r="AA7" s="537">
        <f t="shared" si="2"/>
        <v>1</v>
      </c>
      <c r="AB7" s="537">
        <f t="shared" si="2"/>
        <v>1</v>
      </c>
      <c r="AC7" s="537">
        <f t="shared" si="2"/>
        <v>1</v>
      </c>
      <c r="AD7" s="537">
        <f t="shared" si="2"/>
        <v>1</v>
      </c>
      <c r="AE7" s="537">
        <f t="shared" si="2"/>
        <v>1</v>
      </c>
      <c r="AF7" s="537">
        <f t="shared" si="2"/>
        <v>1</v>
      </c>
    </row>
    <row r="8" spans="1:32" x14ac:dyDescent="0.25">
      <c r="A8" s="133">
        <v>200</v>
      </c>
      <c r="B8" s="303">
        <v>7</v>
      </c>
      <c r="C8" s="538">
        <v>0</v>
      </c>
      <c r="D8" s="538">
        <v>0</v>
      </c>
      <c r="E8" s="538">
        <v>0</v>
      </c>
      <c r="F8" s="538">
        <v>0</v>
      </c>
      <c r="G8" s="538">
        <v>0</v>
      </c>
      <c r="H8" s="538">
        <v>0</v>
      </c>
      <c r="I8" s="538">
        <v>0</v>
      </c>
      <c r="J8" s="538">
        <v>0</v>
      </c>
      <c r="K8" s="538">
        <v>0</v>
      </c>
      <c r="L8" s="538">
        <v>0</v>
      </c>
      <c r="M8" s="538">
        <v>0</v>
      </c>
      <c r="N8" s="538">
        <v>0</v>
      </c>
      <c r="O8" s="538">
        <v>0</v>
      </c>
      <c r="P8" s="538">
        <v>0</v>
      </c>
      <c r="Q8" s="538">
        <v>0</v>
      </c>
      <c r="R8" s="537">
        <f t="shared" si="2"/>
        <v>1</v>
      </c>
      <c r="S8" s="537">
        <f t="shared" si="2"/>
        <v>1</v>
      </c>
      <c r="T8" s="537">
        <f t="shared" si="2"/>
        <v>1</v>
      </c>
      <c r="U8" s="537">
        <f t="shared" si="2"/>
        <v>1</v>
      </c>
      <c r="V8" s="537">
        <f t="shared" si="2"/>
        <v>1</v>
      </c>
      <c r="W8" s="537">
        <f t="shared" si="2"/>
        <v>1</v>
      </c>
      <c r="X8" s="537">
        <f t="shared" si="2"/>
        <v>1</v>
      </c>
      <c r="Y8" s="537">
        <f t="shared" si="2"/>
        <v>1</v>
      </c>
      <c r="Z8" s="537">
        <f t="shared" si="2"/>
        <v>1</v>
      </c>
      <c r="AA8" s="537">
        <f t="shared" si="2"/>
        <v>1</v>
      </c>
      <c r="AB8" s="537">
        <f t="shared" si="2"/>
        <v>1</v>
      </c>
      <c r="AC8" s="537">
        <f t="shared" si="2"/>
        <v>1</v>
      </c>
      <c r="AD8" s="537">
        <f t="shared" si="2"/>
        <v>1</v>
      </c>
      <c r="AE8" s="537">
        <f t="shared" si="2"/>
        <v>1</v>
      </c>
      <c r="AF8" s="537">
        <f t="shared" si="2"/>
        <v>1</v>
      </c>
    </row>
    <row r="9" spans="1:32" x14ac:dyDescent="0.25">
      <c r="A9" s="133">
        <v>200</v>
      </c>
      <c r="B9" s="303">
        <v>8</v>
      </c>
      <c r="C9" s="538">
        <v>0</v>
      </c>
      <c r="D9" s="538">
        <v>0</v>
      </c>
      <c r="E9" s="538">
        <v>0</v>
      </c>
      <c r="F9" s="538">
        <v>0</v>
      </c>
      <c r="G9" s="538">
        <v>0</v>
      </c>
      <c r="H9" s="538">
        <v>0</v>
      </c>
      <c r="I9" s="538">
        <v>0</v>
      </c>
      <c r="J9" s="538">
        <v>0</v>
      </c>
      <c r="K9" s="538">
        <v>0</v>
      </c>
      <c r="L9" s="538">
        <v>0</v>
      </c>
      <c r="M9" s="538">
        <v>0</v>
      </c>
      <c r="N9" s="538">
        <v>0</v>
      </c>
      <c r="O9" s="538">
        <v>0</v>
      </c>
      <c r="P9" s="538">
        <v>0</v>
      </c>
      <c r="Q9" s="538">
        <v>0</v>
      </c>
      <c r="R9" s="537">
        <f t="shared" si="2"/>
        <v>1</v>
      </c>
      <c r="S9" s="537">
        <f t="shared" si="2"/>
        <v>1</v>
      </c>
      <c r="T9" s="537">
        <f t="shared" si="2"/>
        <v>1</v>
      </c>
      <c r="U9" s="537">
        <f t="shared" si="2"/>
        <v>1</v>
      </c>
      <c r="V9" s="537">
        <f t="shared" si="2"/>
        <v>1</v>
      </c>
      <c r="W9" s="537">
        <f t="shared" si="2"/>
        <v>1</v>
      </c>
      <c r="X9" s="537">
        <f t="shared" si="2"/>
        <v>1</v>
      </c>
      <c r="Y9" s="537">
        <f t="shared" si="2"/>
        <v>1</v>
      </c>
      <c r="Z9" s="537">
        <f t="shared" si="2"/>
        <v>1</v>
      </c>
      <c r="AA9" s="537">
        <f t="shared" si="2"/>
        <v>1</v>
      </c>
      <c r="AB9" s="537">
        <f t="shared" si="2"/>
        <v>1</v>
      </c>
      <c r="AC9" s="537">
        <f t="shared" si="2"/>
        <v>1</v>
      </c>
      <c r="AD9" s="537">
        <f t="shared" si="2"/>
        <v>1</v>
      </c>
      <c r="AE9" s="537">
        <f t="shared" si="2"/>
        <v>1</v>
      </c>
      <c r="AF9" s="537">
        <f t="shared" si="2"/>
        <v>1</v>
      </c>
    </row>
    <row r="10" spans="1:32" x14ac:dyDescent="0.25">
      <c r="A10" s="133">
        <v>200</v>
      </c>
      <c r="B10" s="303">
        <v>9</v>
      </c>
      <c r="C10" s="538">
        <v>0</v>
      </c>
      <c r="D10" s="538">
        <v>0</v>
      </c>
      <c r="E10" s="538">
        <v>0</v>
      </c>
      <c r="F10" s="538">
        <v>0</v>
      </c>
      <c r="G10" s="538">
        <v>0</v>
      </c>
      <c r="H10" s="538">
        <v>0</v>
      </c>
      <c r="I10" s="538">
        <v>0</v>
      </c>
      <c r="J10" s="538">
        <v>0</v>
      </c>
      <c r="K10" s="538">
        <v>0</v>
      </c>
      <c r="L10" s="538">
        <v>0</v>
      </c>
      <c r="M10" s="538">
        <v>0</v>
      </c>
      <c r="N10" s="538">
        <v>0</v>
      </c>
      <c r="O10" s="538">
        <v>0</v>
      </c>
      <c r="P10" s="538">
        <v>0</v>
      </c>
      <c r="Q10" s="538">
        <v>0</v>
      </c>
      <c r="R10" s="537">
        <f t="shared" si="2"/>
        <v>1</v>
      </c>
      <c r="S10" s="537">
        <f t="shared" si="2"/>
        <v>1</v>
      </c>
      <c r="T10" s="537">
        <f t="shared" si="2"/>
        <v>1</v>
      </c>
      <c r="U10" s="537">
        <f t="shared" si="2"/>
        <v>1</v>
      </c>
      <c r="V10" s="537">
        <f t="shared" si="2"/>
        <v>1</v>
      </c>
      <c r="W10" s="537">
        <f t="shared" si="2"/>
        <v>1</v>
      </c>
      <c r="X10" s="537">
        <f t="shared" si="2"/>
        <v>1</v>
      </c>
      <c r="Y10" s="537">
        <f t="shared" si="2"/>
        <v>1</v>
      </c>
      <c r="Z10" s="537">
        <f t="shared" si="2"/>
        <v>1</v>
      </c>
      <c r="AA10" s="537">
        <f t="shared" si="2"/>
        <v>1</v>
      </c>
      <c r="AB10" s="537">
        <f t="shared" si="2"/>
        <v>1</v>
      </c>
      <c r="AC10" s="537">
        <f t="shared" si="2"/>
        <v>1</v>
      </c>
      <c r="AD10" s="537">
        <f t="shared" si="2"/>
        <v>1</v>
      </c>
      <c r="AE10" s="537">
        <f t="shared" si="2"/>
        <v>1</v>
      </c>
      <c r="AF10" s="537">
        <f t="shared" si="2"/>
        <v>1</v>
      </c>
    </row>
    <row r="11" spans="1:32" x14ac:dyDescent="0.25">
      <c r="A11" s="133">
        <v>200</v>
      </c>
      <c r="B11" s="303">
        <v>10</v>
      </c>
      <c r="C11" s="538">
        <v>0</v>
      </c>
      <c r="D11" s="538">
        <v>0</v>
      </c>
      <c r="E11" s="538">
        <v>0</v>
      </c>
      <c r="F11" s="538">
        <v>0</v>
      </c>
      <c r="G11" s="538">
        <v>0</v>
      </c>
      <c r="H11" s="538">
        <v>0</v>
      </c>
      <c r="I11" s="538">
        <v>0</v>
      </c>
      <c r="J11" s="538">
        <v>0</v>
      </c>
      <c r="K11" s="538">
        <v>0</v>
      </c>
      <c r="L11" s="538">
        <v>0</v>
      </c>
      <c r="M11" s="538">
        <v>0</v>
      </c>
      <c r="N11" s="538">
        <v>0</v>
      </c>
      <c r="O11" s="538">
        <v>0</v>
      </c>
      <c r="P11" s="538">
        <v>0</v>
      </c>
      <c r="Q11" s="538">
        <v>0</v>
      </c>
      <c r="R11" s="537">
        <f t="shared" si="2"/>
        <v>1</v>
      </c>
      <c r="S11" s="537">
        <f t="shared" si="2"/>
        <v>1</v>
      </c>
      <c r="T11" s="537">
        <f t="shared" si="2"/>
        <v>1</v>
      </c>
      <c r="U11" s="537">
        <f t="shared" si="2"/>
        <v>1</v>
      </c>
      <c r="V11" s="537">
        <f t="shared" si="2"/>
        <v>1</v>
      </c>
      <c r="W11" s="537">
        <f t="shared" si="2"/>
        <v>1</v>
      </c>
      <c r="X11" s="537">
        <f t="shared" si="2"/>
        <v>1</v>
      </c>
      <c r="Y11" s="537">
        <f t="shared" si="2"/>
        <v>1</v>
      </c>
      <c r="Z11" s="537">
        <f t="shared" si="2"/>
        <v>1</v>
      </c>
      <c r="AA11" s="537">
        <f t="shared" si="2"/>
        <v>1</v>
      </c>
      <c r="AB11" s="537">
        <f t="shared" si="2"/>
        <v>1</v>
      </c>
      <c r="AC11" s="537">
        <f t="shared" si="2"/>
        <v>1</v>
      </c>
      <c r="AD11" s="537">
        <f t="shared" si="2"/>
        <v>1</v>
      </c>
      <c r="AE11" s="537">
        <f t="shared" si="2"/>
        <v>1</v>
      </c>
      <c r="AF11" s="537">
        <f t="shared" si="2"/>
        <v>1</v>
      </c>
    </row>
    <row r="12" spans="1:32" x14ac:dyDescent="0.25">
      <c r="A12" s="133">
        <v>200</v>
      </c>
      <c r="B12" s="303">
        <v>11</v>
      </c>
      <c r="C12" s="538">
        <v>0</v>
      </c>
      <c r="D12" s="538">
        <v>0</v>
      </c>
      <c r="E12" s="538">
        <v>0</v>
      </c>
      <c r="F12" s="538">
        <v>0</v>
      </c>
      <c r="G12" s="538">
        <v>0</v>
      </c>
      <c r="H12" s="538">
        <v>0</v>
      </c>
      <c r="I12" s="538">
        <v>0</v>
      </c>
      <c r="J12" s="538">
        <v>0</v>
      </c>
      <c r="K12" s="538">
        <v>0</v>
      </c>
      <c r="L12" s="538">
        <v>0</v>
      </c>
      <c r="M12" s="538">
        <v>0</v>
      </c>
      <c r="N12" s="538">
        <v>0</v>
      </c>
      <c r="O12" s="538">
        <v>0</v>
      </c>
      <c r="P12" s="538">
        <v>0</v>
      </c>
      <c r="Q12" s="538">
        <v>0</v>
      </c>
      <c r="R12" s="537">
        <f t="shared" si="2"/>
        <v>1</v>
      </c>
      <c r="S12" s="537">
        <f t="shared" si="2"/>
        <v>1</v>
      </c>
      <c r="T12" s="537">
        <f t="shared" si="2"/>
        <v>1</v>
      </c>
      <c r="U12" s="537">
        <f t="shared" si="2"/>
        <v>1</v>
      </c>
      <c r="V12" s="537">
        <f t="shared" si="2"/>
        <v>1</v>
      </c>
      <c r="W12" s="537">
        <f t="shared" si="2"/>
        <v>1</v>
      </c>
      <c r="X12" s="537">
        <f t="shared" si="2"/>
        <v>1</v>
      </c>
      <c r="Y12" s="537">
        <f t="shared" si="2"/>
        <v>1</v>
      </c>
      <c r="Z12" s="537">
        <f t="shared" si="2"/>
        <v>1</v>
      </c>
      <c r="AA12" s="537">
        <f t="shared" si="2"/>
        <v>1</v>
      </c>
      <c r="AB12" s="537">
        <f t="shared" si="2"/>
        <v>1</v>
      </c>
      <c r="AC12" s="537">
        <f t="shared" si="2"/>
        <v>1</v>
      </c>
      <c r="AD12" s="537">
        <f t="shared" si="2"/>
        <v>1</v>
      </c>
      <c r="AE12" s="537">
        <f t="shared" si="2"/>
        <v>1</v>
      </c>
      <c r="AF12" s="537">
        <f t="shared" si="2"/>
        <v>1</v>
      </c>
    </row>
    <row r="13" spans="1:32" x14ac:dyDescent="0.25">
      <c r="A13" s="133">
        <v>200</v>
      </c>
      <c r="B13" s="303">
        <v>12</v>
      </c>
      <c r="C13" s="538">
        <v>0</v>
      </c>
      <c r="D13" s="538">
        <v>0</v>
      </c>
      <c r="E13" s="538">
        <v>0</v>
      </c>
      <c r="F13" s="538">
        <v>0</v>
      </c>
      <c r="G13" s="538">
        <v>0</v>
      </c>
      <c r="H13" s="538">
        <v>0</v>
      </c>
      <c r="I13" s="538">
        <v>0</v>
      </c>
      <c r="J13" s="538">
        <v>0</v>
      </c>
      <c r="K13" s="538">
        <v>0</v>
      </c>
      <c r="L13" s="538">
        <v>0</v>
      </c>
      <c r="M13" s="538">
        <v>0</v>
      </c>
      <c r="N13" s="538">
        <v>0</v>
      </c>
      <c r="O13" s="538">
        <v>0</v>
      </c>
      <c r="P13" s="538">
        <v>0</v>
      </c>
      <c r="Q13" s="538">
        <v>0</v>
      </c>
      <c r="R13" s="537">
        <f t="shared" si="2"/>
        <v>1</v>
      </c>
      <c r="S13" s="537">
        <f t="shared" si="2"/>
        <v>1</v>
      </c>
      <c r="T13" s="537">
        <f t="shared" si="2"/>
        <v>1</v>
      </c>
      <c r="U13" s="537">
        <f t="shared" si="2"/>
        <v>1</v>
      </c>
      <c r="V13" s="537">
        <f t="shared" si="2"/>
        <v>1</v>
      </c>
      <c r="W13" s="537">
        <f t="shared" si="2"/>
        <v>1</v>
      </c>
      <c r="X13" s="537">
        <f t="shared" si="2"/>
        <v>1</v>
      </c>
      <c r="Y13" s="537">
        <f t="shared" si="2"/>
        <v>1</v>
      </c>
      <c r="Z13" s="537">
        <f t="shared" si="2"/>
        <v>1</v>
      </c>
      <c r="AA13" s="537">
        <f t="shared" si="2"/>
        <v>1</v>
      </c>
      <c r="AB13" s="537">
        <f t="shared" si="2"/>
        <v>1</v>
      </c>
      <c r="AC13" s="537">
        <f t="shared" si="2"/>
        <v>1</v>
      </c>
      <c r="AD13" s="537">
        <f t="shared" si="2"/>
        <v>1</v>
      </c>
      <c r="AE13" s="537">
        <f t="shared" si="2"/>
        <v>1</v>
      </c>
      <c r="AF13" s="537">
        <f t="shared" si="2"/>
        <v>1</v>
      </c>
    </row>
    <row r="14" spans="1:32" x14ac:dyDescent="0.25">
      <c r="A14" s="133">
        <v>200</v>
      </c>
      <c r="B14" s="303">
        <v>13</v>
      </c>
      <c r="C14" s="538">
        <v>0</v>
      </c>
      <c r="D14" s="538">
        <v>0</v>
      </c>
      <c r="E14" s="538">
        <v>0</v>
      </c>
      <c r="F14" s="538">
        <v>0</v>
      </c>
      <c r="G14" s="538">
        <v>0</v>
      </c>
      <c r="H14" s="538">
        <v>0</v>
      </c>
      <c r="I14" s="538">
        <v>0</v>
      </c>
      <c r="J14" s="538">
        <v>0</v>
      </c>
      <c r="K14" s="538">
        <v>0</v>
      </c>
      <c r="L14" s="538">
        <v>0</v>
      </c>
      <c r="M14" s="538">
        <v>0</v>
      </c>
      <c r="N14" s="538">
        <v>0</v>
      </c>
      <c r="O14" s="538">
        <v>0</v>
      </c>
      <c r="P14" s="538">
        <v>0</v>
      </c>
      <c r="Q14" s="538">
        <v>0</v>
      </c>
      <c r="R14" s="537">
        <f t="shared" si="2"/>
        <v>1</v>
      </c>
      <c r="S14" s="537">
        <f t="shared" si="2"/>
        <v>1</v>
      </c>
      <c r="T14" s="537">
        <f t="shared" si="2"/>
        <v>1</v>
      </c>
      <c r="U14" s="537">
        <f t="shared" si="2"/>
        <v>1</v>
      </c>
      <c r="V14" s="537">
        <f t="shared" si="2"/>
        <v>1</v>
      </c>
      <c r="W14" s="537">
        <f t="shared" si="2"/>
        <v>1</v>
      </c>
      <c r="X14" s="537">
        <f t="shared" si="2"/>
        <v>1</v>
      </c>
      <c r="Y14" s="537">
        <f t="shared" si="2"/>
        <v>1</v>
      </c>
      <c r="Z14" s="537">
        <f t="shared" si="2"/>
        <v>1</v>
      </c>
      <c r="AA14" s="537">
        <f t="shared" si="2"/>
        <v>1</v>
      </c>
      <c r="AB14" s="537">
        <f t="shared" si="2"/>
        <v>1</v>
      </c>
      <c r="AC14" s="537">
        <f t="shared" si="2"/>
        <v>1</v>
      </c>
      <c r="AD14" s="537">
        <f t="shared" si="2"/>
        <v>1</v>
      </c>
      <c r="AE14" s="537">
        <f t="shared" si="2"/>
        <v>1</v>
      </c>
      <c r="AF14" s="537">
        <f t="shared" si="2"/>
        <v>1</v>
      </c>
    </row>
    <row r="15" spans="1:32" x14ac:dyDescent="0.25">
      <c r="A15" s="133">
        <v>200</v>
      </c>
      <c r="B15" s="303">
        <v>14</v>
      </c>
      <c r="C15" s="539">
        <v>0</v>
      </c>
      <c r="D15" s="539">
        <v>0</v>
      </c>
      <c r="E15" s="539">
        <v>0</v>
      </c>
      <c r="F15" s="539">
        <v>0</v>
      </c>
      <c r="G15" s="539">
        <v>0</v>
      </c>
      <c r="H15" s="539">
        <v>0</v>
      </c>
      <c r="I15" s="539">
        <v>0</v>
      </c>
      <c r="J15" s="539">
        <v>0</v>
      </c>
      <c r="K15" s="539">
        <v>0</v>
      </c>
      <c r="L15" s="539">
        <v>0</v>
      </c>
      <c r="M15" s="539">
        <v>0</v>
      </c>
      <c r="N15" s="539">
        <v>0</v>
      </c>
      <c r="O15" s="539">
        <v>3.9050868734262408E-4</v>
      </c>
      <c r="P15" s="539">
        <v>0</v>
      </c>
      <c r="Q15" s="539">
        <v>0</v>
      </c>
      <c r="R15" s="537">
        <f t="shared" si="2"/>
        <v>1</v>
      </c>
      <c r="S15" s="537">
        <f t="shared" si="2"/>
        <v>1</v>
      </c>
      <c r="T15" s="537">
        <f t="shared" si="2"/>
        <v>1</v>
      </c>
      <c r="U15" s="537">
        <f t="shared" si="2"/>
        <v>1</v>
      </c>
      <c r="V15" s="537">
        <f t="shared" si="2"/>
        <v>1</v>
      </c>
      <c r="W15" s="537">
        <f t="shared" si="2"/>
        <v>1</v>
      </c>
      <c r="X15" s="537">
        <f t="shared" si="2"/>
        <v>1</v>
      </c>
      <c r="Y15" s="537">
        <f t="shared" si="2"/>
        <v>1</v>
      </c>
      <c r="Z15" s="537">
        <f t="shared" si="2"/>
        <v>1</v>
      </c>
      <c r="AA15" s="537">
        <f t="shared" si="2"/>
        <v>1</v>
      </c>
      <c r="AB15" s="537">
        <f t="shared" si="2"/>
        <v>1</v>
      </c>
      <c r="AC15" s="537">
        <f t="shared" si="2"/>
        <v>1</v>
      </c>
      <c r="AD15" s="537">
        <f t="shared" si="2"/>
        <v>1.0003905086873426</v>
      </c>
      <c r="AE15" s="537">
        <f t="shared" si="2"/>
        <v>1</v>
      </c>
      <c r="AF15" s="537">
        <f t="shared" si="2"/>
        <v>1</v>
      </c>
    </row>
    <row r="16" spans="1:32" x14ac:dyDescent="0.25">
      <c r="A16" s="133">
        <v>200</v>
      </c>
      <c r="B16" s="303">
        <v>15</v>
      </c>
      <c r="C16" s="539">
        <v>0</v>
      </c>
      <c r="D16" s="539">
        <v>0</v>
      </c>
      <c r="E16" s="539">
        <v>0</v>
      </c>
      <c r="F16" s="539">
        <v>0</v>
      </c>
      <c r="G16" s="539">
        <v>0</v>
      </c>
      <c r="H16" s="539">
        <v>0</v>
      </c>
      <c r="I16" s="539">
        <v>0</v>
      </c>
      <c r="J16" s="539">
        <v>0</v>
      </c>
      <c r="K16" s="539">
        <v>0</v>
      </c>
      <c r="L16" s="539">
        <v>0</v>
      </c>
      <c r="M16" s="539">
        <v>0</v>
      </c>
      <c r="N16" s="539">
        <v>0</v>
      </c>
      <c r="O16" s="539">
        <v>0</v>
      </c>
      <c r="P16" s="539">
        <v>0</v>
      </c>
      <c r="Q16" s="539">
        <v>0</v>
      </c>
      <c r="R16" s="537">
        <f t="shared" si="2"/>
        <v>1</v>
      </c>
      <c r="S16" s="537">
        <f t="shared" si="2"/>
        <v>1</v>
      </c>
      <c r="T16" s="537">
        <f t="shared" si="2"/>
        <v>1</v>
      </c>
      <c r="U16" s="537">
        <f t="shared" si="2"/>
        <v>1</v>
      </c>
      <c r="V16" s="537">
        <f t="shared" si="2"/>
        <v>1</v>
      </c>
      <c r="W16" s="537">
        <f t="shared" si="2"/>
        <v>1</v>
      </c>
      <c r="X16" s="537">
        <f t="shared" si="2"/>
        <v>1</v>
      </c>
      <c r="Y16" s="537">
        <f t="shared" si="2"/>
        <v>1</v>
      </c>
      <c r="Z16" s="537">
        <f t="shared" si="2"/>
        <v>1</v>
      </c>
      <c r="AA16" s="537">
        <f t="shared" si="2"/>
        <v>1</v>
      </c>
      <c r="AB16" s="537">
        <f t="shared" si="2"/>
        <v>1</v>
      </c>
      <c r="AC16" s="537">
        <f t="shared" si="2"/>
        <v>1</v>
      </c>
      <c r="AD16" s="537">
        <f t="shared" si="2"/>
        <v>1.0003905086873426</v>
      </c>
      <c r="AE16" s="537">
        <f t="shared" si="2"/>
        <v>1</v>
      </c>
      <c r="AF16" s="537">
        <f t="shared" si="2"/>
        <v>1</v>
      </c>
    </row>
    <row r="17" spans="1:32" x14ac:dyDescent="0.25">
      <c r="A17" s="133">
        <v>200</v>
      </c>
      <c r="B17" s="303">
        <v>16</v>
      </c>
      <c r="C17" s="539">
        <v>0</v>
      </c>
      <c r="D17" s="539">
        <v>0</v>
      </c>
      <c r="E17" s="539">
        <v>0</v>
      </c>
      <c r="F17" s="539">
        <v>0</v>
      </c>
      <c r="G17" s="539">
        <v>0</v>
      </c>
      <c r="H17" s="539">
        <v>0</v>
      </c>
      <c r="I17" s="539">
        <v>0</v>
      </c>
      <c r="J17" s="539">
        <v>0</v>
      </c>
      <c r="K17" s="539">
        <v>0</v>
      </c>
      <c r="L17" s="539">
        <v>0</v>
      </c>
      <c r="M17" s="539">
        <v>0</v>
      </c>
      <c r="N17" s="539">
        <v>0</v>
      </c>
      <c r="O17" s="539">
        <v>0</v>
      </c>
      <c r="P17" s="539">
        <v>0</v>
      </c>
      <c r="Q17" s="539">
        <v>0</v>
      </c>
      <c r="R17" s="537">
        <f t="shared" si="2"/>
        <v>1</v>
      </c>
      <c r="S17" s="537">
        <f t="shared" si="2"/>
        <v>1</v>
      </c>
      <c r="T17" s="537">
        <f t="shared" si="2"/>
        <v>1</v>
      </c>
      <c r="U17" s="537">
        <f t="shared" si="2"/>
        <v>1</v>
      </c>
      <c r="V17" s="537">
        <f t="shared" si="2"/>
        <v>1</v>
      </c>
      <c r="W17" s="537">
        <f t="shared" si="2"/>
        <v>1</v>
      </c>
      <c r="X17" s="537">
        <f t="shared" si="2"/>
        <v>1</v>
      </c>
      <c r="Y17" s="537">
        <f t="shared" si="2"/>
        <v>1</v>
      </c>
      <c r="Z17" s="537">
        <f t="shared" si="2"/>
        <v>1</v>
      </c>
      <c r="AA17" s="537">
        <f t="shared" si="2"/>
        <v>1</v>
      </c>
      <c r="AB17" s="537">
        <f t="shared" si="2"/>
        <v>1</v>
      </c>
      <c r="AC17" s="537">
        <f t="shared" si="2"/>
        <v>1</v>
      </c>
      <c r="AD17" s="537">
        <f t="shared" si="2"/>
        <v>1.0003905086873426</v>
      </c>
      <c r="AE17" s="537">
        <f t="shared" si="2"/>
        <v>1</v>
      </c>
      <c r="AF17" s="537">
        <f t="shared" si="2"/>
        <v>1</v>
      </c>
    </row>
    <row r="18" spans="1:32" x14ac:dyDescent="0.25">
      <c r="A18" s="133">
        <v>200</v>
      </c>
      <c r="B18" s="303">
        <v>17</v>
      </c>
      <c r="C18" s="539">
        <v>0</v>
      </c>
      <c r="D18" s="539">
        <v>0</v>
      </c>
      <c r="E18" s="539">
        <v>0</v>
      </c>
      <c r="F18" s="539">
        <v>0</v>
      </c>
      <c r="G18" s="539">
        <v>0</v>
      </c>
      <c r="H18" s="539">
        <v>0</v>
      </c>
      <c r="I18" s="539">
        <v>0</v>
      </c>
      <c r="J18" s="539">
        <v>0</v>
      </c>
      <c r="K18" s="539">
        <v>0</v>
      </c>
      <c r="L18" s="539">
        <v>0</v>
      </c>
      <c r="M18" s="539">
        <v>0</v>
      </c>
      <c r="N18" s="539">
        <v>0</v>
      </c>
      <c r="O18" s="539">
        <v>0</v>
      </c>
      <c r="P18" s="539">
        <v>0</v>
      </c>
      <c r="Q18" s="539">
        <v>0</v>
      </c>
      <c r="R18" s="537">
        <f t="shared" si="2"/>
        <v>1</v>
      </c>
      <c r="S18" s="537">
        <f t="shared" si="2"/>
        <v>1</v>
      </c>
      <c r="T18" s="537">
        <f t="shared" si="2"/>
        <v>1</v>
      </c>
      <c r="U18" s="537">
        <f t="shared" si="2"/>
        <v>1</v>
      </c>
      <c r="V18" s="537">
        <f t="shared" si="2"/>
        <v>1</v>
      </c>
      <c r="W18" s="537">
        <f t="shared" si="2"/>
        <v>1</v>
      </c>
      <c r="X18" s="537">
        <f t="shared" si="2"/>
        <v>1</v>
      </c>
      <c r="Y18" s="537">
        <f t="shared" si="2"/>
        <v>1</v>
      </c>
      <c r="Z18" s="537">
        <f t="shared" si="2"/>
        <v>1</v>
      </c>
      <c r="AA18" s="537">
        <f t="shared" si="2"/>
        <v>1</v>
      </c>
      <c r="AB18" s="537">
        <f t="shared" si="2"/>
        <v>1</v>
      </c>
      <c r="AC18" s="537">
        <f t="shared" si="2"/>
        <v>1</v>
      </c>
      <c r="AD18" s="537">
        <f t="shared" si="2"/>
        <v>1.0003905086873426</v>
      </c>
      <c r="AE18" s="537">
        <f t="shared" si="2"/>
        <v>1</v>
      </c>
      <c r="AF18" s="537">
        <f t="shared" si="2"/>
        <v>1</v>
      </c>
    </row>
    <row r="19" spans="1:32" x14ac:dyDescent="0.25">
      <c r="A19" s="133">
        <v>200</v>
      </c>
      <c r="B19" s="303">
        <v>18</v>
      </c>
      <c r="C19" s="539">
        <v>0</v>
      </c>
      <c r="D19" s="539">
        <v>0</v>
      </c>
      <c r="E19" s="539">
        <v>0</v>
      </c>
      <c r="F19" s="539">
        <v>0</v>
      </c>
      <c r="G19" s="539">
        <v>0</v>
      </c>
      <c r="H19" s="539">
        <v>0</v>
      </c>
      <c r="I19" s="539">
        <v>0</v>
      </c>
      <c r="J19" s="539">
        <v>0</v>
      </c>
      <c r="K19" s="539">
        <v>0</v>
      </c>
      <c r="L19" s="539">
        <v>0</v>
      </c>
      <c r="M19" s="539">
        <v>0</v>
      </c>
      <c r="N19" s="539">
        <v>0</v>
      </c>
      <c r="O19" s="539">
        <v>0</v>
      </c>
      <c r="P19" s="539">
        <v>0</v>
      </c>
      <c r="Q19" s="539">
        <v>0</v>
      </c>
      <c r="R19" s="537">
        <f t="shared" ref="R19:AF34" si="3">C19+R18</f>
        <v>1</v>
      </c>
      <c r="S19" s="537">
        <f t="shared" si="3"/>
        <v>1</v>
      </c>
      <c r="T19" s="537">
        <f t="shared" si="3"/>
        <v>1</v>
      </c>
      <c r="U19" s="537">
        <f t="shared" si="3"/>
        <v>1</v>
      </c>
      <c r="V19" s="537">
        <f t="shared" si="3"/>
        <v>1</v>
      </c>
      <c r="W19" s="537">
        <f t="shared" si="3"/>
        <v>1</v>
      </c>
      <c r="X19" s="537">
        <f t="shared" si="3"/>
        <v>1</v>
      </c>
      <c r="Y19" s="537">
        <f t="shared" si="3"/>
        <v>1</v>
      </c>
      <c r="Z19" s="537">
        <f t="shared" si="3"/>
        <v>1</v>
      </c>
      <c r="AA19" s="537">
        <f t="shared" si="3"/>
        <v>1</v>
      </c>
      <c r="AB19" s="537">
        <f t="shared" si="3"/>
        <v>1</v>
      </c>
      <c r="AC19" s="537">
        <f t="shared" si="3"/>
        <v>1</v>
      </c>
      <c r="AD19" s="537">
        <f t="shared" si="3"/>
        <v>1.0003905086873426</v>
      </c>
      <c r="AE19" s="537">
        <f t="shared" si="3"/>
        <v>1</v>
      </c>
      <c r="AF19" s="537">
        <f t="shared" si="3"/>
        <v>1</v>
      </c>
    </row>
    <row r="20" spans="1:32" x14ac:dyDescent="0.25">
      <c r="A20" s="133">
        <v>200</v>
      </c>
      <c r="B20" s="303">
        <v>19</v>
      </c>
      <c r="C20" s="539">
        <v>0</v>
      </c>
      <c r="D20" s="539">
        <v>0</v>
      </c>
      <c r="E20" s="539">
        <v>0</v>
      </c>
      <c r="F20" s="539">
        <v>0</v>
      </c>
      <c r="G20" s="539">
        <v>0</v>
      </c>
      <c r="H20" s="539">
        <v>0</v>
      </c>
      <c r="I20" s="539">
        <v>0</v>
      </c>
      <c r="J20" s="539">
        <v>0</v>
      </c>
      <c r="K20" s="539">
        <v>0</v>
      </c>
      <c r="L20" s="539">
        <v>0</v>
      </c>
      <c r="M20" s="539">
        <v>0</v>
      </c>
      <c r="N20" s="539">
        <v>0</v>
      </c>
      <c r="O20" s="539">
        <v>0</v>
      </c>
      <c r="P20" s="539">
        <v>0</v>
      </c>
      <c r="Q20" s="539">
        <v>0</v>
      </c>
      <c r="R20" s="537">
        <f t="shared" si="3"/>
        <v>1</v>
      </c>
      <c r="S20" s="537">
        <f t="shared" si="3"/>
        <v>1</v>
      </c>
      <c r="T20" s="537">
        <f t="shared" si="3"/>
        <v>1</v>
      </c>
      <c r="U20" s="537">
        <f t="shared" si="3"/>
        <v>1</v>
      </c>
      <c r="V20" s="537">
        <f t="shared" si="3"/>
        <v>1</v>
      </c>
      <c r="W20" s="537">
        <f t="shared" si="3"/>
        <v>1</v>
      </c>
      <c r="X20" s="537">
        <f t="shared" si="3"/>
        <v>1</v>
      </c>
      <c r="Y20" s="537">
        <f t="shared" si="3"/>
        <v>1</v>
      </c>
      <c r="Z20" s="537">
        <f t="shared" si="3"/>
        <v>1</v>
      </c>
      <c r="AA20" s="537">
        <f t="shared" si="3"/>
        <v>1</v>
      </c>
      <c r="AB20" s="537">
        <f t="shared" si="3"/>
        <v>1</v>
      </c>
      <c r="AC20" s="537">
        <f t="shared" si="3"/>
        <v>1</v>
      </c>
      <c r="AD20" s="537">
        <f t="shared" si="3"/>
        <v>1.0003905086873426</v>
      </c>
      <c r="AE20" s="537">
        <f t="shared" si="3"/>
        <v>1</v>
      </c>
      <c r="AF20" s="537">
        <f t="shared" si="3"/>
        <v>1</v>
      </c>
    </row>
    <row r="21" spans="1:32" x14ac:dyDescent="0.25">
      <c r="A21" s="133">
        <v>200</v>
      </c>
      <c r="B21" s="303">
        <v>20</v>
      </c>
      <c r="C21" s="539">
        <v>0</v>
      </c>
      <c r="D21" s="539">
        <v>0</v>
      </c>
      <c r="E21" s="539">
        <v>0</v>
      </c>
      <c r="F21" s="539">
        <v>0</v>
      </c>
      <c r="G21" s="539">
        <v>0</v>
      </c>
      <c r="H21" s="539">
        <v>0</v>
      </c>
      <c r="I21" s="539">
        <v>0</v>
      </c>
      <c r="J21" s="539">
        <v>0</v>
      </c>
      <c r="K21" s="539">
        <v>0</v>
      </c>
      <c r="L21" s="539">
        <v>0</v>
      </c>
      <c r="M21" s="539">
        <v>0</v>
      </c>
      <c r="N21" s="539">
        <v>0</v>
      </c>
      <c r="O21" s="539">
        <v>0</v>
      </c>
      <c r="P21" s="539">
        <v>0</v>
      </c>
      <c r="Q21" s="539">
        <v>0</v>
      </c>
      <c r="R21" s="537">
        <f t="shared" si="3"/>
        <v>1</v>
      </c>
      <c r="S21" s="537">
        <f t="shared" si="3"/>
        <v>1</v>
      </c>
      <c r="T21" s="537">
        <f t="shared" si="3"/>
        <v>1</v>
      </c>
      <c r="U21" s="537">
        <f t="shared" si="3"/>
        <v>1</v>
      </c>
      <c r="V21" s="537">
        <f t="shared" si="3"/>
        <v>1</v>
      </c>
      <c r="W21" s="537">
        <f t="shared" si="3"/>
        <v>1</v>
      </c>
      <c r="X21" s="537">
        <f t="shared" si="3"/>
        <v>1</v>
      </c>
      <c r="Y21" s="537">
        <f t="shared" si="3"/>
        <v>1</v>
      </c>
      <c r="Z21" s="537">
        <f t="shared" si="3"/>
        <v>1</v>
      </c>
      <c r="AA21" s="537">
        <f t="shared" si="3"/>
        <v>1</v>
      </c>
      <c r="AB21" s="537">
        <f t="shared" si="3"/>
        <v>1</v>
      </c>
      <c r="AC21" s="537">
        <f t="shared" si="3"/>
        <v>1</v>
      </c>
      <c r="AD21" s="537">
        <f t="shared" si="3"/>
        <v>1.0003905086873426</v>
      </c>
      <c r="AE21" s="537">
        <f t="shared" si="3"/>
        <v>1</v>
      </c>
      <c r="AF21" s="537">
        <f t="shared" si="3"/>
        <v>1</v>
      </c>
    </row>
    <row r="22" spans="1:32" x14ac:dyDescent="0.25">
      <c r="A22" s="133">
        <v>200</v>
      </c>
      <c r="B22" s="303">
        <v>21</v>
      </c>
      <c r="C22" s="539">
        <v>0</v>
      </c>
      <c r="D22" s="539">
        <v>0</v>
      </c>
      <c r="E22" s="539">
        <v>0</v>
      </c>
      <c r="F22" s="539">
        <v>0</v>
      </c>
      <c r="G22" s="539">
        <v>0</v>
      </c>
      <c r="H22" s="539">
        <v>0</v>
      </c>
      <c r="I22" s="539">
        <v>0</v>
      </c>
      <c r="J22" s="539">
        <v>0</v>
      </c>
      <c r="K22" s="539">
        <v>0</v>
      </c>
      <c r="L22" s="539">
        <v>0</v>
      </c>
      <c r="M22" s="539">
        <v>0</v>
      </c>
      <c r="N22" s="539">
        <v>0</v>
      </c>
      <c r="O22" s="539">
        <v>0</v>
      </c>
      <c r="P22" s="539">
        <v>0</v>
      </c>
      <c r="Q22" s="539">
        <v>0</v>
      </c>
      <c r="R22" s="537">
        <f t="shared" si="3"/>
        <v>1</v>
      </c>
      <c r="S22" s="537">
        <f t="shared" si="3"/>
        <v>1</v>
      </c>
      <c r="T22" s="537">
        <f t="shared" si="3"/>
        <v>1</v>
      </c>
      <c r="U22" s="537">
        <f t="shared" si="3"/>
        <v>1</v>
      </c>
      <c r="V22" s="537">
        <f t="shared" si="3"/>
        <v>1</v>
      </c>
      <c r="W22" s="537">
        <f t="shared" si="3"/>
        <v>1</v>
      </c>
      <c r="X22" s="537">
        <f t="shared" si="3"/>
        <v>1</v>
      </c>
      <c r="Y22" s="537">
        <f t="shared" si="3"/>
        <v>1</v>
      </c>
      <c r="Z22" s="537">
        <f t="shared" si="3"/>
        <v>1</v>
      </c>
      <c r="AA22" s="537">
        <f t="shared" si="3"/>
        <v>1</v>
      </c>
      <c r="AB22" s="537">
        <f t="shared" si="3"/>
        <v>1</v>
      </c>
      <c r="AC22" s="537">
        <f t="shared" si="3"/>
        <v>1</v>
      </c>
      <c r="AD22" s="537">
        <f t="shared" si="3"/>
        <v>1.0003905086873426</v>
      </c>
      <c r="AE22" s="537">
        <f t="shared" si="3"/>
        <v>1</v>
      </c>
      <c r="AF22" s="537">
        <f t="shared" si="3"/>
        <v>1</v>
      </c>
    </row>
    <row r="23" spans="1:32" x14ac:dyDescent="0.25">
      <c r="A23" s="133">
        <v>200</v>
      </c>
      <c r="B23" s="303">
        <v>22</v>
      </c>
      <c r="C23" s="539">
        <v>0</v>
      </c>
      <c r="D23" s="539">
        <v>0</v>
      </c>
      <c r="E23" s="539">
        <v>0</v>
      </c>
      <c r="F23" s="539">
        <v>0</v>
      </c>
      <c r="G23" s="539">
        <v>0</v>
      </c>
      <c r="H23" s="539">
        <v>0</v>
      </c>
      <c r="I23" s="539">
        <v>0</v>
      </c>
      <c r="J23" s="539">
        <v>0</v>
      </c>
      <c r="K23" s="539">
        <v>0</v>
      </c>
      <c r="L23" s="539">
        <v>0</v>
      </c>
      <c r="M23" s="539">
        <v>0</v>
      </c>
      <c r="N23" s="539">
        <v>0</v>
      </c>
      <c r="O23" s="539">
        <v>0</v>
      </c>
      <c r="P23" s="539">
        <v>0</v>
      </c>
      <c r="Q23" s="539">
        <v>0</v>
      </c>
      <c r="R23" s="537">
        <f t="shared" si="3"/>
        <v>1</v>
      </c>
      <c r="S23" s="537">
        <f t="shared" si="3"/>
        <v>1</v>
      </c>
      <c r="T23" s="537">
        <f t="shared" si="3"/>
        <v>1</v>
      </c>
      <c r="U23" s="537">
        <f t="shared" si="3"/>
        <v>1</v>
      </c>
      <c r="V23" s="537">
        <f t="shared" si="3"/>
        <v>1</v>
      </c>
      <c r="W23" s="537">
        <f t="shared" si="3"/>
        <v>1</v>
      </c>
      <c r="X23" s="537">
        <f t="shared" si="3"/>
        <v>1</v>
      </c>
      <c r="Y23" s="537">
        <f t="shared" si="3"/>
        <v>1</v>
      </c>
      <c r="Z23" s="537">
        <f t="shared" si="3"/>
        <v>1</v>
      </c>
      <c r="AA23" s="537">
        <f t="shared" si="3"/>
        <v>1</v>
      </c>
      <c r="AB23" s="537">
        <f t="shared" si="3"/>
        <v>1</v>
      </c>
      <c r="AC23" s="537">
        <f t="shared" si="3"/>
        <v>1</v>
      </c>
      <c r="AD23" s="537">
        <f t="shared" si="3"/>
        <v>1.0003905086873426</v>
      </c>
      <c r="AE23" s="537">
        <f t="shared" si="3"/>
        <v>1</v>
      </c>
      <c r="AF23" s="537">
        <f t="shared" si="3"/>
        <v>1</v>
      </c>
    </row>
    <row r="24" spans="1:32" x14ac:dyDescent="0.25">
      <c r="A24" s="133">
        <v>200</v>
      </c>
      <c r="B24" s="303">
        <v>23</v>
      </c>
      <c r="C24" s="539">
        <v>0</v>
      </c>
      <c r="D24" s="539">
        <v>0</v>
      </c>
      <c r="E24" s="539">
        <v>0</v>
      </c>
      <c r="F24" s="539">
        <v>0</v>
      </c>
      <c r="G24" s="539">
        <v>0</v>
      </c>
      <c r="H24" s="539">
        <v>0</v>
      </c>
      <c r="I24" s="539">
        <v>0</v>
      </c>
      <c r="J24" s="539">
        <v>0</v>
      </c>
      <c r="K24" s="539">
        <v>0</v>
      </c>
      <c r="L24" s="539">
        <v>0</v>
      </c>
      <c r="M24" s="539">
        <v>0</v>
      </c>
      <c r="N24" s="539">
        <v>0</v>
      </c>
      <c r="O24" s="539">
        <v>0</v>
      </c>
      <c r="P24" s="539">
        <v>0</v>
      </c>
      <c r="Q24" s="539">
        <v>0</v>
      </c>
      <c r="R24" s="537">
        <f t="shared" si="3"/>
        <v>1</v>
      </c>
      <c r="S24" s="537">
        <f t="shared" si="3"/>
        <v>1</v>
      </c>
      <c r="T24" s="537">
        <f t="shared" si="3"/>
        <v>1</v>
      </c>
      <c r="U24" s="537">
        <f t="shared" si="3"/>
        <v>1</v>
      </c>
      <c r="V24" s="537">
        <f t="shared" si="3"/>
        <v>1</v>
      </c>
      <c r="W24" s="537">
        <f t="shared" si="3"/>
        <v>1</v>
      </c>
      <c r="X24" s="537">
        <f t="shared" si="3"/>
        <v>1</v>
      </c>
      <c r="Y24" s="537">
        <f t="shared" si="3"/>
        <v>1</v>
      </c>
      <c r="Z24" s="537">
        <f t="shared" si="3"/>
        <v>1</v>
      </c>
      <c r="AA24" s="537">
        <f t="shared" si="3"/>
        <v>1</v>
      </c>
      <c r="AB24" s="537">
        <f t="shared" si="3"/>
        <v>1</v>
      </c>
      <c r="AC24" s="537">
        <f t="shared" si="3"/>
        <v>1</v>
      </c>
      <c r="AD24" s="537">
        <f t="shared" si="3"/>
        <v>1.0003905086873426</v>
      </c>
      <c r="AE24" s="537">
        <f t="shared" si="3"/>
        <v>1</v>
      </c>
      <c r="AF24" s="537">
        <f t="shared" si="3"/>
        <v>1</v>
      </c>
    </row>
    <row r="25" spans="1:32" x14ac:dyDescent="0.25">
      <c r="A25" s="133">
        <v>200</v>
      </c>
      <c r="B25" s="303">
        <v>24</v>
      </c>
      <c r="C25" s="539">
        <v>0</v>
      </c>
      <c r="D25" s="539">
        <v>0</v>
      </c>
      <c r="E25" s="539">
        <v>0</v>
      </c>
      <c r="F25" s="539">
        <v>0</v>
      </c>
      <c r="G25" s="539">
        <v>0</v>
      </c>
      <c r="H25" s="539">
        <v>0</v>
      </c>
      <c r="I25" s="539">
        <v>0</v>
      </c>
      <c r="J25" s="539">
        <v>0</v>
      </c>
      <c r="K25" s="539">
        <v>0</v>
      </c>
      <c r="L25" s="539">
        <v>0</v>
      </c>
      <c r="M25" s="539">
        <v>0</v>
      </c>
      <c r="N25" s="539">
        <v>0</v>
      </c>
      <c r="O25" s="539">
        <v>0</v>
      </c>
      <c r="P25" s="539">
        <v>0</v>
      </c>
      <c r="Q25" s="539">
        <v>0</v>
      </c>
      <c r="R25" s="537">
        <f t="shared" si="3"/>
        <v>1</v>
      </c>
      <c r="S25" s="537">
        <f t="shared" si="3"/>
        <v>1</v>
      </c>
      <c r="T25" s="537">
        <f t="shared" si="3"/>
        <v>1</v>
      </c>
      <c r="U25" s="537">
        <f t="shared" si="3"/>
        <v>1</v>
      </c>
      <c r="V25" s="537">
        <f t="shared" si="3"/>
        <v>1</v>
      </c>
      <c r="W25" s="537">
        <f t="shared" si="3"/>
        <v>1</v>
      </c>
      <c r="X25" s="537">
        <f t="shared" si="3"/>
        <v>1</v>
      </c>
      <c r="Y25" s="537">
        <f t="shared" si="3"/>
        <v>1</v>
      </c>
      <c r="Z25" s="537">
        <f t="shared" si="3"/>
        <v>1</v>
      </c>
      <c r="AA25" s="537">
        <f t="shared" si="3"/>
        <v>1</v>
      </c>
      <c r="AB25" s="537">
        <f t="shared" si="3"/>
        <v>1</v>
      </c>
      <c r="AC25" s="537">
        <f t="shared" si="3"/>
        <v>1</v>
      </c>
      <c r="AD25" s="537">
        <f t="shared" si="3"/>
        <v>1.0003905086873426</v>
      </c>
      <c r="AE25" s="537">
        <f t="shared" si="3"/>
        <v>1</v>
      </c>
      <c r="AF25" s="537">
        <f t="shared" si="3"/>
        <v>1</v>
      </c>
    </row>
    <row r="26" spans="1:32" x14ac:dyDescent="0.25">
      <c r="A26" s="133">
        <v>200</v>
      </c>
      <c r="B26" s="303">
        <v>25</v>
      </c>
      <c r="C26" s="539">
        <v>0</v>
      </c>
      <c r="D26" s="539">
        <v>0</v>
      </c>
      <c r="E26" s="539">
        <v>0</v>
      </c>
      <c r="F26" s="539">
        <v>0</v>
      </c>
      <c r="G26" s="539">
        <v>0</v>
      </c>
      <c r="H26" s="539">
        <v>0</v>
      </c>
      <c r="I26" s="539">
        <v>0</v>
      </c>
      <c r="J26" s="539">
        <v>0</v>
      </c>
      <c r="K26" s="539">
        <v>0</v>
      </c>
      <c r="L26" s="539">
        <v>0</v>
      </c>
      <c r="M26" s="539">
        <v>0</v>
      </c>
      <c r="N26" s="539">
        <v>0</v>
      </c>
      <c r="O26" s="539">
        <v>0</v>
      </c>
      <c r="P26" s="539">
        <v>0</v>
      </c>
      <c r="Q26" s="539">
        <v>0</v>
      </c>
      <c r="R26" s="537">
        <f t="shared" si="3"/>
        <v>1</v>
      </c>
      <c r="S26" s="537">
        <f t="shared" si="3"/>
        <v>1</v>
      </c>
      <c r="T26" s="537">
        <f t="shared" si="3"/>
        <v>1</v>
      </c>
      <c r="U26" s="537">
        <f t="shared" si="3"/>
        <v>1</v>
      </c>
      <c r="V26" s="537">
        <f t="shared" si="3"/>
        <v>1</v>
      </c>
      <c r="W26" s="537">
        <f t="shared" si="3"/>
        <v>1</v>
      </c>
      <c r="X26" s="537">
        <f t="shared" si="3"/>
        <v>1</v>
      </c>
      <c r="Y26" s="537">
        <f t="shared" si="3"/>
        <v>1</v>
      </c>
      <c r="Z26" s="537">
        <f t="shared" si="3"/>
        <v>1</v>
      </c>
      <c r="AA26" s="537">
        <f t="shared" si="3"/>
        <v>1</v>
      </c>
      <c r="AB26" s="537">
        <f t="shared" si="3"/>
        <v>1</v>
      </c>
      <c r="AC26" s="537">
        <f t="shared" si="3"/>
        <v>1</v>
      </c>
      <c r="AD26" s="537">
        <f t="shared" si="3"/>
        <v>1.0003905086873426</v>
      </c>
      <c r="AE26" s="537">
        <f t="shared" si="3"/>
        <v>1</v>
      </c>
      <c r="AF26" s="537">
        <f t="shared" si="3"/>
        <v>1</v>
      </c>
    </row>
    <row r="27" spans="1:32" x14ac:dyDescent="0.25">
      <c r="A27" s="133">
        <v>200</v>
      </c>
      <c r="B27" s="303">
        <v>26</v>
      </c>
      <c r="C27" s="539">
        <v>0</v>
      </c>
      <c r="D27" s="539">
        <v>0</v>
      </c>
      <c r="E27" s="539">
        <v>0</v>
      </c>
      <c r="F27" s="539">
        <v>0</v>
      </c>
      <c r="G27" s="539">
        <v>0</v>
      </c>
      <c r="H27" s="539">
        <v>0</v>
      </c>
      <c r="I27" s="539">
        <v>0</v>
      </c>
      <c r="J27" s="539">
        <v>0</v>
      </c>
      <c r="K27" s="539">
        <v>0</v>
      </c>
      <c r="L27" s="539">
        <v>0</v>
      </c>
      <c r="M27" s="539">
        <v>0</v>
      </c>
      <c r="N27" s="539">
        <v>0</v>
      </c>
      <c r="O27" s="539">
        <v>0</v>
      </c>
      <c r="P27" s="539">
        <v>0</v>
      </c>
      <c r="Q27" s="539">
        <v>0</v>
      </c>
      <c r="R27" s="537">
        <f t="shared" si="3"/>
        <v>1</v>
      </c>
      <c r="S27" s="537">
        <f t="shared" si="3"/>
        <v>1</v>
      </c>
      <c r="T27" s="537">
        <f t="shared" si="3"/>
        <v>1</v>
      </c>
      <c r="U27" s="537">
        <f t="shared" si="3"/>
        <v>1</v>
      </c>
      <c r="V27" s="537">
        <f t="shared" si="3"/>
        <v>1</v>
      </c>
      <c r="W27" s="537">
        <f t="shared" si="3"/>
        <v>1</v>
      </c>
      <c r="X27" s="537">
        <f t="shared" si="3"/>
        <v>1</v>
      </c>
      <c r="Y27" s="537">
        <f t="shared" si="3"/>
        <v>1</v>
      </c>
      <c r="Z27" s="537">
        <f t="shared" si="3"/>
        <v>1</v>
      </c>
      <c r="AA27" s="537">
        <f t="shared" si="3"/>
        <v>1</v>
      </c>
      <c r="AB27" s="537">
        <f t="shared" si="3"/>
        <v>1</v>
      </c>
      <c r="AC27" s="537">
        <f t="shared" si="3"/>
        <v>1</v>
      </c>
      <c r="AD27" s="537">
        <f t="shared" si="3"/>
        <v>1.0003905086873426</v>
      </c>
      <c r="AE27" s="537">
        <f t="shared" si="3"/>
        <v>1</v>
      </c>
      <c r="AF27" s="537">
        <f t="shared" si="3"/>
        <v>1</v>
      </c>
    </row>
    <row r="28" spans="1:32" x14ac:dyDescent="0.25">
      <c r="A28" s="133">
        <v>200</v>
      </c>
      <c r="B28" s="303">
        <v>27</v>
      </c>
      <c r="C28" s="539">
        <v>0</v>
      </c>
      <c r="D28" s="539">
        <v>0</v>
      </c>
      <c r="E28" s="539">
        <v>0</v>
      </c>
      <c r="F28" s="539">
        <v>0</v>
      </c>
      <c r="G28" s="539">
        <v>0</v>
      </c>
      <c r="H28" s="539">
        <v>0</v>
      </c>
      <c r="I28" s="539">
        <v>0</v>
      </c>
      <c r="J28" s="539">
        <v>0</v>
      </c>
      <c r="K28" s="539">
        <v>0</v>
      </c>
      <c r="L28" s="539">
        <v>0</v>
      </c>
      <c r="M28" s="539">
        <v>0</v>
      </c>
      <c r="N28" s="539">
        <v>0</v>
      </c>
      <c r="O28" s="539">
        <v>0</v>
      </c>
      <c r="P28" s="539">
        <v>0</v>
      </c>
      <c r="Q28" s="539">
        <v>0</v>
      </c>
      <c r="R28" s="537">
        <f t="shared" si="3"/>
        <v>1</v>
      </c>
      <c r="S28" s="537">
        <f t="shared" si="3"/>
        <v>1</v>
      </c>
      <c r="T28" s="537">
        <f t="shared" si="3"/>
        <v>1</v>
      </c>
      <c r="U28" s="537">
        <f t="shared" si="3"/>
        <v>1</v>
      </c>
      <c r="V28" s="537">
        <f t="shared" si="3"/>
        <v>1</v>
      </c>
      <c r="W28" s="537">
        <f t="shared" si="3"/>
        <v>1</v>
      </c>
      <c r="X28" s="537">
        <f t="shared" si="3"/>
        <v>1</v>
      </c>
      <c r="Y28" s="537">
        <f t="shared" si="3"/>
        <v>1</v>
      </c>
      <c r="Z28" s="537">
        <f t="shared" si="3"/>
        <v>1</v>
      </c>
      <c r="AA28" s="537">
        <f t="shared" si="3"/>
        <v>1</v>
      </c>
      <c r="AB28" s="537">
        <f t="shared" si="3"/>
        <v>1</v>
      </c>
      <c r="AC28" s="537">
        <f t="shared" si="3"/>
        <v>1</v>
      </c>
      <c r="AD28" s="537">
        <f t="shared" si="3"/>
        <v>1.0003905086873426</v>
      </c>
      <c r="AE28" s="537">
        <f t="shared" si="3"/>
        <v>1</v>
      </c>
      <c r="AF28" s="537">
        <f t="shared" si="3"/>
        <v>1</v>
      </c>
    </row>
    <row r="29" spans="1:32" x14ac:dyDescent="0.25">
      <c r="A29" s="133">
        <v>200</v>
      </c>
      <c r="B29" s="303">
        <v>28</v>
      </c>
      <c r="C29" s="539">
        <v>0</v>
      </c>
      <c r="D29" s="539">
        <v>0</v>
      </c>
      <c r="E29" s="539">
        <v>0</v>
      </c>
      <c r="F29" s="539">
        <v>0</v>
      </c>
      <c r="G29" s="539">
        <v>0</v>
      </c>
      <c r="H29" s="539">
        <v>0</v>
      </c>
      <c r="I29" s="539">
        <v>0</v>
      </c>
      <c r="J29" s="539">
        <v>0</v>
      </c>
      <c r="K29" s="539">
        <v>0</v>
      </c>
      <c r="L29" s="539">
        <v>0</v>
      </c>
      <c r="M29" s="539">
        <v>0</v>
      </c>
      <c r="N29" s="539">
        <v>0</v>
      </c>
      <c r="O29" s="539">
        <v>0</v>
      </c>
      <c r="P29" s="539">
        <v>0</v>
      </c>
      <c r="Q29" s="539">
        <v>0</v>
      </c>
      <c r="R29" s="537">
        <f t="shared" si="3"/>
        <v>1</v>
      </c>
      <c r="S29" s="537">
        <f t="shared" si="3"/>
        <v>1</v>
      </c>
      <c r="T29" s="537">
        <f t="shared" si="3"/>
        <v>1</v>
      </c>
      <c r="U29" s="537">
        <f t="shared" si="3"/>
        <v>1</v>
      </c>
      <c r="V29" s="537">
        <f t="shared" si="3"/>
        <v>1</v>
      </c>
      <c r="W29" s="537">
        <f t="shared" si="3"/>
        <v>1</v>
      </c>
      <c r="X29" s="537">
        <f t="shared" si="3"/>
        <v>1</v>
      </c>
      <c r="Y29" s="537">
        <f t="shared" si="3"/>
        <v>1</v>
      </c>
      <c r="Z29" s="537">
        <f t="shared" si="3"/>
        <v>1</v>
      </c>
      <c r="AA29" s="537">
        <f t="shared" si="3"/>
        <v>1</v>
      </c>
      <c r="AB29" s="537">
        <f t="shared" si="3"/>
        <v>1</v>
      </c>
      <c r="AC29" s="537">
        <f t="shared" si="3"/>
        <v>1</v>
      </c>
      <c r="AD29" s="537">
        <f t="shared" si="3"/>
        <v>1.0003905086873426</v>
      </c>
      <c r="AE29" s="537">
        <f t="shared" si="3"/>
        <v>1</v>
      </c>
      <c r="AF29" s="537">
        <f t="shared" si="3"/>
        <v>1</v>
      </c>
    </row>
    <row r="30" spans="1:32" x14ac:dyDescent="0.25">
      <c r="A30" s="133">
        <v>200</v>
      </c>
      <c r="B30" s="303">
        <v>29</v>
      </c>
      <c r="C30" s="539">
        <v>0</v>
      </c>
      <c r="D30" s="539">
        <v>0</v>
      </c>
      <c r="E30" s="539">
        <v>0</v>
      </c>
      <c r="F30" s="539">
        <v>0</v>
      </c>
      <c r="G30" s="539">
        <v>0</v>
      </c>
      <c r="H30" s="539">
        <v>0</v>
      </c>
      <c r="I30" s="539">
        <v>0</v>
      </c>
      <c r="J30" s="539">
        <v>0</v>
      </c>
      <c r="K30" s="539">
        <v>0</v>
      </c>
      <c r="L30" s="539">
        <v>0</v>
      </c>
      <c r="M30" s="539">
        <v>0</v>
      </c>
      <c r="N30" s="539">
        <v>0</v>
      </c>
      <c r="O30" s="539">
        <v>0</v>
      </c>
      <c r="P30" s="539">
        <v>0</v>
      </c>
      <c r="Q30" s="539">
        <v>0</v>
      </c>
      <c r="R30" s="537">
        <f t="shared" si="3"/>
        <v>1</v>
      </c>
      <c r="S30" s="537">
        <f t="shared" si="3"/>
        <v>1</v>
      </c>
      <c r="T30" s="537">
        <f t="shared" si="3"/>
        <v>1</v>
      </c>
      <c r="U30" s="537">
        <f t="shared" si="3"/>
        <v>1</v>
      </c>
      <c r="V30" s="537">
        <f t="shared" si="3"/>
        <v>1</v>
      </c>
      <c r="W30" s="537">
        <f t="shared" si="3"/>
        <v>1</v>
      </c>
      <c r="X30" s="537">
        <f t="shared" si="3"/>
        <v>1</v>
      </c>
      <c r="Y30" s="537">
        <f t="shared" si="3"/>
        <v>1</v>
      </c>
      <c r="Z30" s="537">
        <f t="shared" si="3"/>
        <v>1</v>
      </c>
      <c r="AA30" s="537">
        <f t="shared" si="3"/>
        <v>1</v>
      </c>
      <c r="AB30" s="537">
        <f t="shared" si="3"/>
        <v>1</v>
      </c>
      <c r="AC30" s="537">
        <f t="shared" si="3"/>
        <v>1</v>
      </c>
      <c r="AD30" s="537">
        <f t="shared" si="3"/>
        <v>1.0003905086873426</v>
      </c>
      <c r="AE30" s="537">
        <f t="shared" si="3"/>
        <v>1</v>
      </c>
      <c r="AF30" s="537">
        <f t="shared" si="3"/>
        <v>1</v>
      </c>
    </row>
    <row r="31" spans="1:32" x14ac:dyDescent="0.25">
      <c r="A31" s="133">
        <v>200</v>
      </c>
      <c r="B31" s="303">
        <v>30</v>
      </c>
      <c r="C31" s="539">
        <v>0</v>
      </c>
      <c r="D31" s="539">
        <v>0</v>
      </c>
      <c r="E31" s="539">
        <v>0</v>
      </c>
      <c r="F31" s="539">
        <v>0</v>
      </c>
      <c r="G31" s="539">
        <v>0</v>
      </c>
      <c r="H31" s="539">
        <v>0</v>
      </c>
      <c r="I31" s="539">
        <v>0</v>
      </c>
      <c r="J31" s="539">
        <v>0</v>
      </c>
      <c r="K31" s="539">
        <v>0</v>
      </c>
      <c r="L31" s="539">
        <v>0</v>
      </c>
      <c r="M31" s="539">
        <v>0</v>
      </c>
      <c r="N31" s="539">
        <v>0</v>
      </c>
      <c r="O31" s="539">
        <v>0</v>
      </c>
      <c r="P31" s="539">
        <v>0</v>
      </c>
      <c r="Q31" s="539">
        <v>0</v>
      </c>
      <c r="R31" s="537">
        <f t="shared" si="3"/>
        <v>1</v>
      </c>
      <c r="S31" s="537">
        <f t="shared" si="3"/>
        <v>1</v>
      </c>
      <c r="T31" s="537">
        <f t="shared" si="3"/>
        <v>1</v>
      </c>
      <c r="U31" s="537">
        <f t="shared" si="3"/>
        <v>1</v>
      </c>
      <c r="V31" s="537">
        <f t="shared" si="3"/>
        <v>1</v>
      </c>
      <c r="W31" s="537">
        <f t="shared" si="3"/>
        <v>1</v>
      </c>
      <c r="X31" s="537">
        <f t="shared" si="3"/>
        <v>1</v>
      </c>
      <c r="Y31" s="537">
        <f t="shared" si="3"/>
        <v>1</v>
      </c>
      <c r="Z31" s="537">
        <f t="shared" si="3"/>
        <v>1</v>
      </c>
      <c r="AA31" s="537">
        <f t="shared" si="3"/>
        <v>1</v>
      </c>
      <c r="AB31" s="537">
        <f t="shared" si="3"/>
        <v>1</v>
      </c>
      <c r="AC31" s="537">
        <f t="shared" si="3"/>
        <v>1</v>
      </c>
      <c r="AD31" s="537">
        <f t="shared" si="3"/>
        <v>1.0003905086873426</v>
      </c>
      <c r="AE31" s="537">
        <f t="shared" si="3"/>
        <v>1</v>
      </c>
      <c r="AF31" s="537">
        <f t="shared" si="3"/>
        <v>1</v>
      </c>
    </row>
    <row r="32" spans="1:32" x14ac:dyDescent="0.25">
      <c r="A32" s="133">
        <v>200</v>
      </c>
      <c r="B32" s="303">
        <v>31</v>
      </c>
      <c r="C32" s="539">
        <v>0</v>
      </c>
      <c r="D32" s="539">
        <v>0</v>
      </c>
      <c r="E32" s="539">
        <v>0</v>
      </c>
      <c r="F32" s="539">
        <v>0</v>
      </c>
      <c r="G32" s="539">
        <v>0</v>
      </c>
      <c r="H32" s="539">
        <v>0</v>
      </c>
      <c r="I32" s="539">
        <v>0</v>
      </c>
      <c r="J32" s="539">
        <v>0</v>
      </c>
      <c r="K32" s="539">
        <v>0</v>
      </c>
      <c r="L32" s="539">
        <v>0</v>
      </c>
      <c r="M32" s="539">
        <v>0</v>
      </c>
      <c r="N32" s="539">
        <v>0</v>
      </c>
      <c r="O32" s="539">
        <v>0</v>
      </c>
      <c r="P32" s="539">
        <v>0</v>
      </c>
      <c r="Q32" s="539">
        <v>0</v>
      </c>
      <c r="R32" s="537">
        <f t="shared" si="3"/>
        <v>1</v>
      </c>
      <c r="S32" s="537">
        <f t="shared" si="3"/>
        <v>1</v>
      </c>
      <c r="T32" s="537">
        <f t="shared" si="3"/>
        <v>1</v>
      </c>
      <c r="U32" s="537">
        <f t="shared" si="3"/>
        <v>1</v>
      </c>
      <c r="V32" s="537">
        <f t="shared" si="3"/>
        <v>1</v>
      </c>
      <c r="W32" s="537">
        <f t="shared" si="3"/>
        <v>1</v>
      </c>
      <c r="X32" s="537">
        <f t="shared" si="3"/>
        <v>1</v>
      </c>
      <c r="Y32" s="537">
        <f t="shared" si="3"/>
        <v>1</v>
      </c>
      <c r="Z32" s="537">
        <f t="shared" si="3"/>
        <v>1</v>
      </c>
      <c r="AA32" s="537">
        <f t="shared" si="3"/>
        <v>1</v>
      </c>
      <c r="AB32" s="537">
        <f t="shared" si="3"/>
        <v>1</v>
      </c>
      <c r="AC32" s="537">
        <f t="shared" si="3"/>
        <v>1</v>
      </c>
      <c r="AD32" s="537">
        <f t="shared" si="3"/>
        <v>1.0003905086873426</v>
      </c>
      <c r="AE32" s="537">
        <f t="shared" si="3"/>
        <v>1</v>
      </c>
      <c r="AF32" s="537">
        <f t="shared" si="3"/>
        <v>1</v>
      </c>
    </row>
    <row r="33" spans="1:32" x14ac:dyDescent="0.25">
      <c r="A33" s="133">
        <v>200</v>
      </c>
      <c r="B33" s="303">
        <v>32</v>
      </c>
      <c r="C33" s="539">
        <v>0</v>
      </c>
      <c r="D33" s="539">
        <v>0</v>
      </c>
      <c r="E33" s="539">
        <v>0</v>
      </c>
      <c r="F33" s="539">
        <v>0</v>
      </c>
      <c r="G33" s="539">
        <v>0</v>
      </c>
      <c r="H33" s="539">
        <v>0</v>
      </c>
      <c r="I33" s="539">
        <v>0</v>
      </c>
      <c r="J33" s="539">
        <v>0</v>
      </c>
      <c r="K33" s="539">
        <v>0</v>
      </c>
      <c r="L33" s="539">
        <v>0</v>
      </c>
      <c r="M33" s="539">
        <v>0</v>
      </c>
      <c r="N33" s="539">
        <v>0</v>
      </c>
      <c r="O33" s="539">
        <v>0</v>
      </c>
      <c r="P33" s="539">
        <v>0</v>
      </c>
      <c r="Q33" s="539">
        <v>0</v>
      </c>
      <c r="R33" s="537">
        <f t="shared" si="3"/>
        <v>1</v>
      </c>
      <c r="S33" s="537">
        <f t="shared" si="3"/>
        <v>1</v>
      </c>
      <c r="T33" s="537">
        <f t="shared" si="3"/>
        <v>1</v>
      </c>
      <c r="U33" s="537">
        <f t="shared" si="3"/>
        <v>1</v>
      </c>
      <c r="V33" s="537">
        <f t="shared" si="3"/>
        <v>1</v>
      </c>
      <c r="W33" s="537">
        <f t="shared" si="3"/>
        <v>1</v>
      </c>
      <c r="X33" s="537">
        <f t="shared" si="3"/>
        <v>1</v>
      </c>
      <c r="Y33" s="537">
        <f t="shared" si="3"/>
        <v>1</v>
      </c>
      <c r="Z33" s="537">
        <f t="shared" si="3"/>
        <v>1</v>
      </c>
      <c r="AA33" s="537">
        <f t="shared" si="3"/>
        <v>1</v>
      </c>
      <c r="AB33" s="537">
        <f t="shared" si="3"/>
        <v>1</v>
      </c>
      <c r="AC33" s="537">
        <f t="shared" si="3"/>
        <v>1</v>
      </c>
      <c r="AD33" s="537">
        <f t="shared" si="3"/>
        <v>1.0003905086873426</v>
      </c>
      <c r="AE33" s="537">
        <f t="shared" si="3"/>
        <v>1</v>
      </c>
      <c r="AF33" s="537">
        <f t="shared" si="3"/>
        <v>1</v>
      </c>
    </row>
    <row r="34" spans="1:32" x14ac:dyDescent="0.25">
      <c r="A34" s="133">
        <v>200</v>
      </c>
      <c r="B34" s="303">
        <v>33</v>
      </c>
      <c r="C34" s="539">
        <v>0</v>
      </c>
      <c r="D34" s="539">
        <v>0</v>
      </c>
      <c r="E34" s="539">
        <v>0</v>
      </c>
      <c r="F34" s="539">
        <v>0</v>
      </c>
      <c r="G34" s="539">
        <v>0</v>
      </c>
      <c r="H34" s="539">
        <v>0</v>
      </c>
      <c r="I34" s="539">
        <v>0</v>
      </c>
      <c r="J34" s="539">
        <v>0</v>
      </c>
      <c r="K34" s="539">
        <v>0</v>
      </c>
      <c r="L34" s="539">
        <v>0</v>
      </c>
      <c r="M34" s="539">
        <v>0</v>
      </c>
      <c r="N34" s="539">
        <v>0</v>
      </c>
      <c r="O34" s="539">
        <v>0</v>
      </c>
      <c r="P34" s="539">
        <v>0</v>
      </c>
      <c r="Q34" s="539">
        <v>0</v>
      </c>
      <c r="R34" s="537">
        <f t="shared" si="3"/>
        <v>1</v>
      </c>
      <c r="S34" s="537">
        <f t="shared" si="3"/>
        <v>1</v>
      </c>
      <c r="T34" s="537">
        <f t="shared" si="3"/>
        <v>1</v>
      </c>
      <c r="U34" s="537">
        <f t="shared" si="3"/>
        <v>1</v>
      </c>
      <c r="V34" s="537">
        <f t="shared" si="3"/>
        <v>1</v>
      </c>
      <c r="W34" s="537">
        <f t="shared" si="3"/>
        <v>1</v>
      </c>
      <c r="X34" s="537">
        <f t="shared" si="3"/>
        <v>1</v>
      </c>
      <c r="Y34" s="537">
        <f t="shared" si="3"/>
        <v>1</v>
      </c>
      <c r="Z34" s="537">
        <f t="shared" si="3"/>
        <v>1</v>
      </c>
      <c r="AA34" s="537">
        <f t="shared" si="3"/>
        <v>1</v>
      </c>
      <c r="AB34" s="537">
        <f t="shared" si="3"/>
        <v>1</v>
      </c>
      <c r="AC34" s="537">
        <f t="shared" si="3"/>
        <v>1</v>
      </c>
      <c r="AD34" s="537">
        <f t="shared" si="3"/>
        <v>1.0003905086873426</v>
      </c>
      <c r="AE34" s="537">
        <f t="shared" si="3"/>
        <v>1</v>
      </c>
      <c r="AF34" s="537">
        <f t="shared" si="3"/>
        <v>1</v>
      </c>
    </row>
    <row r="35" spans="1:32" x14ac:dyDescent="0.25">
      <c r="A35" s="133">
        <v>200</v>
      </c>
      <c r="B35" s="303">
        <v>34</v>
      </c>
      <c r="C35" s="539">
        <v>0</v>
      </c>
      <c r="D35" s="539">
        <v>0</v>
      </c>
      <c r="E35" s="539">
        <v>0</v>
      </c>
      <c r="F35" s="539">
        <v>0</v>
      </c>
      <c r="G35" s="539">
        <v>0</v>
      </c>
      <c r="H35" s="539">
        <v>0</v>
      </c>
      <c r="I35" s="539">
        <v>0</v>
      </c>
      <c r="J35" s="539">
        <v>0</v>
      </c>
      <c r="K35" s="539">
        <v>0</v>
      </c>
      <c r="L35" s="539">
        <v>0</v>
      </c>
      <c r="M35" s="539">
        <v>0</v>
      </c>
      <c r="N35" s="539">
        <v>0</v>
      </c>
      <c r="O35" s="539">
        <v>0</v>
      </c>
      <c r="P35" s="539">
        <v>0</v>
      </c>
      <c r="Q35" s="539">
        <v>0</v>
      </c>
      <c r="R35" s="537">
        <f t="shared" ref="R35:AF50" si="4">C35+R34</f>
        <v>1</v>
      </c>
      <c r="S35" s="537">
        <f t="shared" si="4"/>
        <v>1</v>
      </c>
      <c r="T35" s="537">
        <f t="shared" si="4"/>
        <v>1</v>
      </c>
      <c r="U35" s="537">
        <f t="shared" si="4"/>
        <v>1</v>
      </c>
      <c r="V35" s="537">
        <f t="shared" si="4"/>
        <v>1</v>
      </c>
      <c r="W35" s="537">
        <f t="shared" si="4"/>
        <v>1</v>
      </c>
      <c r="X35" s="537">
        <f t="shared" si="4"/>
        <v>1</v>
      </c>
      <c r="Y35" s="537">
        <f t="shared" si="4"/>
        <v>1</v>
      </c>
      <c r="Z35" s="537">
        <f t="shared" si="4"/>
        <v>1</v>
      </c>
      <c r="AA35" s="537">
        <f t="shared" si="4"/>
        <v>1</v>
      </c>
      <c r="AB35" s="537">
        <f t="shared" si="4"/>
        <v>1</v>
      </c>
      <c r="AC35" s="537">
        <f t="shared" si="4"/>
        <v>1</v>
      </c>
      <c r="AD35" s="537">
        <f t="shared" si="4"/>
        <v>1.0003905086873426</v>
      </c>
      <c r="AE35" s="537">
        <f t="shared" si="4"/>
        <v>1</v>
      </c>
      <c r="AF35" s="537">
        <f t="shared" si="4"/>
        <v>1</v>
      </c>
    </row>
    <row r="36" spans="1:32" x14ac:dyDescent="0.25">
      <c r="A36" s="133">
        <v>200</v>
      </c>
      <c r="B36" s="303">
        <v>35</v>
      </c>
      <c r="C36" s="539">
        <v>0</v>
      </c>
      <c r="D36" s="539">
        <v>0</v>
      </c>
      <c r="E36" s="539">
        <v>0</v>
      </c>
      <c r="F36" s="539">
        <v>0</v>
      </c>
      <c r="G36" s="539">
        <v>0</v>
      </c>
      <c r="H36" s="539">
        <v>0</v>
      </c>
      <c r="I36" s="539">
        <v>0</v>
      </c>
      <c r="J36" s="539">
        <v>0</v>
      </c>
      <c r="K36" s="539">
        <v>0</v>
      </c>
      <c r="L36" s="539">
        <v>0</v>
      </c>
      <c r="M36" s="539">
        <v>0</v>
      </c>
      <c r="N36" s="539">
        <v>0</v>
      </c>
      <c r="O36" s="539">
        <v>0</v>
      </c>
      <c r="P36" s="539">
        <v>0</v>
      </c>
      <c r="Q36" s="539">
        <v>0</v>
      </c>
      <c r="R36" s="537">
        <f t="shared" si="4"/>
        <v>1</v>
      </c>
      <c r="S36" s="537">
        <f t="shared" si="4"/>
        <v>1</v>
      </c>
      <c r="T36" s="537">
        <f t="shared" si="4"/>
        <v>1</v>
      </c>
      <c r="U36" s="537">
        <f t="shared" si="4"/>
        <v>1</v>
      </c>
      <c r="V36" s="537">
        <f t="shared" si="4"/>
        <v>1</v>
      </c>
      <c r="W36" s="537">
        <f t="shared" si="4"/>
        <v>1</v>
      </c>
      <c r="X36" s="537">
        <f t="shared" si="4"/>
        <v>1</v>
      </c>
      <c r="Y36" s="537">
        <f t="shared" si="4"/>
        <v>1</v>
      </c>
      <c r="Z36" s="537">
        <f t="shared" si="4"/>
        <v>1</v>
      </c>
      <c r="AA36" s="537">
        <f t="shared" si="4"/>
        <v>1</v>
      </c>
      <c r="AB36" s="537">
        <f t="shared" si="4"/>
        <v>1</v>
      </c>
      <c r="AC36" s="537">
        <f t="shared" si="4"/>
        <v>1</v>
      </c>
      <c r="AD36" s="537">
        <f t="shared" si="4"/>
        <v>1.0003905086873426</v>
      </c>
      <c r="AE36" s="537">
        <f t="shared" si="4"/>
        <v>1</v>
      </c>
      <c r="AF36" s="537">
        <f t="shared" si="4"/>
        <v>1</v>
      </c>
    </row>
    <row r="37" spans="1:32" x14ac:dyDescent="0.25">
      <c r="A37" s="133">
        <v>200</v>
      </c>
      <c r="B37" s="303">
        <v>36</v>
      </c>
      <c r="C37" s="539">
        <v>0</v>
      </c>
      <c r="D37" s="539">
        <v>0</v>
      </c>
      <c r="E37" s="539">
        <v>0</v>
      </c>
      <c r="F37" s="539">
        <v>0</v>
      </c>
      <c r="G37" s="539">
        <v>0</v>
      </c>
      <c r="H37" s="539">
        <v>0</v>
      </c>
      <c r="I37" s="539">
        <v>0</v>
      </c>
      <c r="J37" s="539">
        <v>0</v>
      </c>
      <c r="K37" s="539">
        <v>0</v>
      </c>
      <c r="L37" s="539">
        <v>0</v>
      </c>
      <c r="M37" s="539">
        <v>0</v>
      </c>
      <c r="N37" s="539">
        <v>0</v>
      </c>
      <c r="O37" s="539">
        <v>0</v>
      </c>
      <c r="P37" s="539">
        <v>0</v>
      </c>
      <c r="Q37" s="539">
        <v>0</v>
      </c>
      <c r="R37" s="537">
        <f t="shared" si="4"/>
        <v>1</v>
      </c>
      <c r="S37" s="537">
        <f t="shared" si="4"/>
        <v>1</v>
      </c>
      <c r="T37" s="537">
        <f t="shared" si="4"/>
        <v>1</v>
      </c>
      <c r="U37" s="537">
        <f t="shared" si="4"/>
        <v>1</v>
      </c>
      <c r="V37" s="537">
        <f t="shared" si="4"/>
        <v>1</v>
      </c>
      <c r="W37" s="537">
        <f t="shared" si="4"/>
        <v>1</v>
      </c>
      <c r="X37" s="537">
        <f t="shared" si="4"/>
        <v>1</v>
      </c>
      <c r="Y37" s="537">
        <f t="shared" si="4"/>
        <v>1</v>
      </c>
      <c r="Z37" s="537">
        <f t="shared" si="4"/>
        <v>1</v>
      </c>
      <c r="AA37" s="537">
        <f t="shared" si="4"/>
        <v>1</v>
      </c>
      <c r="AB37" s="537">
        <f t="shared" si="4"/>
        <v>1</v>
      </c>
      <c r="AC37" s="537">
        <f t="shared" si="4"/>
        <v>1</v>
      </c>
      <c r="AD37" s="537">
        <f t="shared" si="4"/>
        <v>1.0003905086873426</v>
      </c>
      <c r="AE37" s="537">
        <f t="shared" si="4"/>
        <v>1</v>
      </c>
      <c r="AF37" s="537">
        <f t="shared" si="4"/>
        <v>1</v>
      </c>
    </row>
    <row r="38" spans="1:32" x14ac:dyDescent="0.25">
      <c r="A38" s="133">
        <v>200</v>
      </c>
      <c r="B38" s="303">
        <v>37</v>
      </c>
      <c r="C38" s="539">
        <v>0</v>
      </c>
      <c r="D38" s="539">
        <v>0</v>
      </c>
      <c r="E38" s="539">
        <v>0</v>
      </c>
      <c r="F38" s="539">
        <v>0</v>
      </c>
      <c r="G38" s="539">
        <v>0</v>
      </c>
      <c r="H38" s="539">
        <v>0</v>
      </c>
      <c r="I38" s="539">
        <v>0</v>
      </c>
      <c r="J38" s="539">
        <v>0</v>
      </c>
      <c r="K38" s="539">
        <v>0</v>
      </c>
      <c r="L38" s="539">
        <v>0</v>
      </c>
      <c r="M38" s="539">
        <v>0</v>
      </c>
      <c r="N38" s="539">
        <v>0</v>
      </c>
      <c r="O38" s="539">
        <v>0</v>
      </c>
      <c r="P38" s="539">
        <v>0</v>
      </c>
      <c r="Q38" s="539">
        <v>0</v>
      </c>
      <c r="R38" s="537">
        <f t="shared" si="4"/>
        <v>1</v>
      </c>
      <c r="S38" s="537">
        <f t="shared" si="4"/>
        <v>1</v>
      </c>
      <c r="T38" s="537">
        <f t="shared" si="4"/>
        <v>1</v>
      </c>
      <c r="U38" s="537">
        <f t="shared" si="4"/>
        <v>1</v>
      </c>
      <c r="V38" s="537">
        <f t="shared" si="4"/>
        <v>1</v>
      </c>
      <c r="W38" s="537">
        <f t="shared" si="4"/>
        <v>1</v>
      </c>
      <c r="X38" s="537">
        <f t="shared" si="4"/>
        <v>1</v>
      </c>
      <c r="Y38" s="537">
        <f t="shared" si="4"/>
        <v>1</v>
      </c>
      <c r="Z38" s="537">
        <f t="shared" si="4"/>
        <v>1</v>
      </c>
      <c r="AA38" s="537">
        <f t="shared" si="4"/>
        <v>1</v>
      </c>
      <c r="AB38" s="537">
        <f t="shared" si="4"/>
        <v>1</v>
      </c>
      <c r="AC38" s="537">
        <f t="shared" si="4"/>
        <v>1</v>
      </c>
      <c r="AD38" s="537">
        <f t="shared" si="4"/>
        <v>1.0003905086873426</v>
      </c>
      <c r="AE38" s="537">
        <f t="shared" si="4"/>
        <v>1</v>
      </c>
      <c r="AF38" s="537">
        <f t="shared" si="4"/>
        <v>1</v>
      </c>
    </row>
    <row r="39" spans="1:32" x14ac:dyDescent="0.25">
      <c r="A39" s="133">
        <v>200</v>
      </c>
      <c r="B39" s="303">
        <v>38</v>
      </c>
      <c r="C39" s="539">
        <v>0</v>
      </c>
      <c r="D39" s="539">
        <v>0</v>
      </c>
      <c r="E39" s="539">
        <v>0</v>
      </c>
      <c r="F39" s="539">
        <v>0</v>
      </c>
      <c r="G39" s="539">
        <v>0</v>
      </c>
      <c r="H39" s="539">
        <v>0</v>
      </c>
      <c r="I39" s="539">
        <v>0</v>
      </c>
      <c r="J39" s="539">
        <v>0</v>
      </c>
      <c r="K39" s="539">
        <v>0</v>
      </c>
      <c r="L39" s="539">
        <v>0</v>
      </c>
      <c r="M39" s="539">
        <v>0</v>
      </c>
      <c r="N39" s="539">
        <v>0</v>
      </c>
      <c r="O39" s="539">
        <v>0</v>
      </c>
      <c r="P39" s="539">
        <v>0</v>
      </c>
      <c r="Q39" s="539">
        <v>0</v>
      </c>
      <c r="R39" s="537">
        <f t="shared" si="4"/>
        <v>1</v>
      </c>
      <c r="S39" s="537">
        <f t="shared" si="4"/>
        <v>1</v>
      </c>
      <c r="T39" s="537">
        <f t="shared" si="4"/>
        <v>1</v>
      </c>
      <c r="U39" s="537">
        <f t="shared" si="4"/>
        <v>1</v>
      </c>
      <c r="V39" s="537">
        <f t="shared" si="4"/>
        <v>1</v>
      </c>
      <c r="W39" s="537">
        <f t="shared" si="4"/>
        <v>1</v>
      </c>
      <c r="X39" s="537">
        <f t="shared" si="4"/>
        <v>1</v>
      </c>
      <c r="Y39" s="537">
        <f t="shared" si="4"/>
        <v>1</v>
      </c>
      <c r="Z39" s="537">
        <f t="shared" si="4"/>
        <v>1</v>
      </c>
      <c r="AA39" s="537">
        <f t="shared" si="4"/>
        <v>1</v>
      </c>
      <c r="AB39" s="537">
        <f t="shared" si="4"/>
        <v>1</v>
      </c>
      <c r="AC39" s="537">
        <f t="shared" si="4"/>
        <v>1</v>
      </c>
      <c r="AD39" s="537">
        <f t="shared" si="4"/>
        <v>1.0003905086873426</v>
      </c>
      <c r="AE39" s="537">
        <f t="shared" si="4"/>
        <v>1</v>
      </c>
      <c r="AF39" s="537">
        <f t="shared" si="4"/>
        <v>1</v>
      </c>
    </row>
    <row r="40" spans="1:32" x14ac:dyDescent="0.25">
      <c r="A40" s="133">
        <v>200</v>
      </c>
      <c r="B40" s="303">
        <v>39</v>
      </c>
      <c r="C40" s="539">
        <v>0</v>
      </c>
      <c r="D40" s="539">
        <v>0</v>
      </c>
      <c r="E40" s="539">
        <v>0</v>
      </c>
      <c r="F40" s="539">
        <v>0</v>
      </c>
      <c r="G40" s="539">
        <v>0</v>
      </c>
      <c r="H40" s="539">
        <v>0</v>
      </c>
      <c r="I40" s="539">
        <v>0</v>
      </c>
      <c r="J40" s="539">
        <v>0</v>
      </c>
      <c r="K40" s="539">
        <v>0</v>
      </c>
      <c r="L40" s="539">
        <v>0</v>
      </c>
      <c r="M40" s="539">
        <v>0</v>
      </c>
      <c r="N40" s="539">
        <v>0</v>
      </c>
      <c r="O40" s="539">
        <v>0</v>
      </c>
      <c r="P40" s="539">
        <v>0</v>
      </c>
      <c r="Q40" s="539">
        <v>0</v>
      </c>
      <c r="R40" s="537">
        <f t="shared" si="4"/>
        <v>1</v>
      </c>
      <c r="S40" s="537">
        <f t="shared" si="4"/>
        <v>1</v>
      </c>
      <c r="T40" s="537">
        <f t="shared" si="4"/>
        <v>1</v>
      </c>
      <c r="U40" s="537">
        <f t="shared" si="4"/>
        <v>1</v>
      </c>
      <c r="V40" s="537">
        <f t="shared" si="4"/>
        <v>1</v>
      </c>
      <c r="W40" s="537">
        <f t="shared" si="4"/>
        <v>1</v>
      </c>
      <c r="X40" s="537">
        <f t="shared" si="4"/>
        <v>1</v>
      </c>
      <c r="Y40" s="537">
        <f t="shared" si="4"/>
        <v>1</v>
      </c>
      <c r="Z40" s="537">
        <f t="shared" si="4"/>
        <v>1</v>
      </c>
      <c r="AA40" s="537">
        <f t="shared" si="4"/>
        <v>1</v>
      </c>
      <c r="AB40" s="537">
        <f t="shared" si="4"/>
        <v>1</v>
      </c>
      <c r="AC40" s="537">
        <f t="shared" si="4"/>
        <v>1</v>
      </c>
      <c r="AD40" s="537">
        <f t="shared" si="4"/>
        <v>1.0003905086873426</v>
      </c>
      <c r="AE40" s="537">
        <f t="shared" si="4"/>
        <v>1</v>
      </c>
      <c r="AF40" s="537">
        <f t="shared" si="4"/>
        <v>1</v>
      </c>
    </row>
    <row r="41" spans="1:32" x14ac:dyDescent="0.25">
      <c r="A41" s="133">
        <v>200</v>
      </c>
      <c r="B41" s="303">
        <v>40</v>
      </c>
      <c r="C41" s="539">
        <v>0</v>
      </c>
      <c r="D41" s="539">
        <v>0</v>
      </c>
      <c r="E41" s="539">
        <v>0</v>
      </c>
      <c r="F41" s="539">
        <v>0</v>
      </c>
      <c r="G41" s="539">
        <v>0</v>
      </c>
      <c r="H41" s="539">
        <v>0</v>
      </c>
      <c r="I41" s="539">
        <v>0</v>
      </c>
      <c r="J41" s="539">
        <v>0</v>
      </c>
      <c r="K41" s="539">
        <v>0</v>
      </c>
      <c r="L41" s="539">
        <v>0</v>
      </c>
      <c r="M41" s="539">
        <v>0</v>
      </c>
      <c r="N41" s="539">
        <v>0</v>
      </c>
      <c r="O41" s="539">
        <v>0</v>
      </c>
      <c r="P41" s="539">
        <v>0</v>
      </c>
      <c r="Q41" s="539">
        <v>0</v>
      </c>
      <c r="R41" s="537">
        <f t="shared" si="4"/>
        <v>1</v>
      </c>
      <c r="S41" s="537">
        <f t="shared" si="4"/>
        <v>1</v>
      </c>
      <c r="T41" s="537">
        <f t="shared" si="4"/>
        <v>1</v>
      </c>
      <c r="U41" s="537">
        <f t="shared" si="4"/>
        <v>1</v>
      </c>
      <c r="V41" s="537">
        <f t="shared" si="4"/>
        <v>1</v>
      </c>
      <c r="W41" s="537">
        <f t="shared" si="4"/>
        <v>1</v>
      </c>
      <c r="X41" s="537">
        <f t="shared" si="4"/>
        <v>1</v>
      </c>
      <c r="Y41" s="537">
        <f t="shared" si="4"/>
        <v>1</v>
      </c>
      <c r="Z41" s="537">
        <f t="shared" si="4"/>
        <v>1</v>
      </c>
      <c r="AA41" s="537">
        <f t="shared" si="4"/>
        <v>1</v>
      </c>
      <c r="AB41" s="537">
        <f t="shared" si="4"/>
        <v>1</v>
      </c>
      <c r="AC41" s="537">
        <f t="shared" si="4"/>
        <v>1</v>
      </c>
      <c r="AD41" s="537">
        <f t="shared" si="4"/>
        <v>1.0003905086873426</v>
      </c>
      <c r="AE41" s="537">
        <f t="shared" si="4"/>
        <v>1</v>
      </c>
      <c r="AF41" s="537">
        <f t="shared" si="4"/>
        <v>1</v>
      </c>
    </row>
    <row r="42" spans="1:32" x14ac:dyDescent="0.25">
      <c r="A42" s="133">
        <v>200</v>
      </c>
      <c r="B42" s="303">
        <v>41</v>
      </c>
      <c r="C42" s="539">
        <v>0</v>
      </c>
      <c r="D42" s="539">
        <v>0</v>
      </c>
      <c r="E42" s="539">
        <v>0</v>
      </c>
      <c r="F42" s="539">
        <v>0</v>
      </c>
      <c r="G42" s="539">
        <v>0</v>
      </c>
      <c r="H42" s="539">
        <v>0</v>
      </c>
      <c r="I42" s="539">
        <v>0</v>
      </c>
      <c r="J42" s="539">
        <v>0</v>
      </c>
      <c r="K42" s="539">
        <v>0</v>
      </c>
      <c r="L42" s="539">
        <v>0</v>
      </c>
      <c r="M42" s="539">
        <v>0</v>
      </c>
      <c r="N42" s="539">
        <v>0</v>
      </c>
      <c r="O42" s="539">
        <v>0</v>
      </c>
      <c r="P42" s="539">
        <v>0</v>
      </c>
      <c r="Q42" s="539">
        <v>0</v>
      </c>
      <c r="R42" s="537">
        <f t="shared" si="4"/>
        <v>1</v>
      </c>
      <c r="S42" s="537">
        <f t="shared" si="4"/>
        <v>1</v>
      </c>
      <c r="T42" s="537">
        <f t="shared" si="4"/>
        <v>1</v>
      </c>
      <c r="U42" s="537">
        <f t="shared" si="4"/>
        <v>1</v>
      </c>
      <c r="V42" s="537">
        <f t="shared" si="4"/>
        <v>1</v>
      </c>
      <c r="W42" s="537">
        <f t="shared" si="4"/>
        <v>1</v>
      </c>
      <c r="X42" s="537">
        <f t="shared" si="4"/>
        <v>1</v>
      </c>
      <c r="Y42" s="537">
        <f t="shared" si="4"/>
        <v>1</v>
      </c>
      <c r="Z42" s="537">
        <f t="shared" si="4"/>
        <v>1</v>
      </c>
      <c r="AA42" s="537">
        <f t="shared" si="4"/>
        <v>1</v>
      </c>
      <c r="AB42" s="537">
        <f t="shared" si="4"/>
        <v>1</v>
      </c>
      <c r="AC42" s="537">
        <f t="shared" si="4"/>
        <v>1</v>
      </c>
      <c r="AD42" s="537">
        <f t="shared" si="4"/>
        <v>1.0003905086873426</v>
      </c>
      <c r="AE42" s="537">
        <f t="shared" si="4"/>
        <v>1</v>
      </c>
      <c r="AF42" s="537">
        <f t="shared" si="4"/>
        <v>1</v>
      </c>
    </row>
    <row r="43" spans="1:32" x14ac:dyDescent="0.25">
      <c r="A43" s="133">
        <v>200</v>
      </c>
      <c r="B43" s="303">
        <v>42</v>
      </c>
      <c r="C43" s="539">
        <v>0</v>
      </c>
      <c r="D43" s="539">
        <v>0</v>
      </c>
      <c r="E43" s="539">
        <v>0</v>
      </c>
      <c r="F43" s="539">
        <v>0</v>
      </c>
      <c r="G43" s="539">
        <v>0</v>
      </c>
      <c r="H43" s="539">
        <v>0</v>
      </c>
      <c r="I43" s="539">
        <v>0</v>
      </c>
      <c r="J43" s="539">
        <v>0</v>
      </c>
      <c r="K43" s="539">
        <v>0</v>
      </c>
      <c r="L43" s="539">
        <v>0</v>
      </c>
      <c r="M43" s="539">
        <v>0</v>
      </c>
      <c r="N43" s="539">
        <v>0</v>
      </c>
      <c r="O43" s="539">
        <v>0</v>
      </c>
      <c r="P43" s="539">
        <v>0</v>
      </c>
      <c r="Q43" s="539">
        <v>0</v>
      </c>
      <c r="R43" s="537">
        <f t="shared" si="4"/>
        <v>1</v>
      </c>
      <c r="S43" s="537">
        <f t="shared" si="4"/>
        <v>1</v>
      </c>
      <c r="T43" s="537">
        <f t="shared" si="4"/>
        <v>1</v>
      </c>
      <c r="U43" s="537">
        <f t="shared" si="4"/>
        <v>1</v>
      </c>
      <c r="V43" s="537">
        <f t="shared" si="4"/>
        <v>1</v>
      </c>
      <c r="W43" s="537">
        <f t="shared" si="4"/>
        <v>1</v>
      </c>
      <c r="X43" s="537">
        <f t="shared" si="4"/>
        <v>1</v>
      </c>
      <c r="Y43" s="537">
        <f t="shared" si="4"/>
        <v>1</v>
      </c>
      <c r="Z43" s="537">
        <f t="shared" si="4"/>
        <v>1</v>
      </c>
      <c r="AA43" s="537">
        <f t="shared" si="4"/>
        <v>1</v>
      </c>
      <c r="AB43" s="537">
        <f t="shared" si="4"/>
        <v>1</v>
      </c>
      <c r="AC43" s="537">
        <f t="shared" si="4"/>
        <v>1</v>
      </c>
      <c r="AD43" s="537">
        <f t="shared" si="4"/>
        <v>1.0003905086873426</v>
      </c>
      <c r="AE43" s="537">
        <f t="shared" si="4"/>
        <v>1</v>
      </c>
      <c r="AF43" s="537">
        <f t="shared" si="4"/>
        <v>1</v>
      </c>
    </row>
    <row r="44" spans="1:32" x14ac:dyDescent="0.25">
      <c r="A44" s="133">
        <v>200</v>
      </c>
      <c r="B44" s="303">
        <v>43</v>
      </c>
      <c r="C44" s="539">
        <v>0</v>
      </c>
      <c r="D44" s="539">
        <v>0</v>
      </c>
      <c r="E44" s="539">
        <v>0</v>
      </c>
      <c r="F44" s="539">
        <v>0</v>
      </c>
      <c r="G44" s="539">
        <v>0</v>
      </c>
      <c r="H44" s="539">
        <v>0</v>
      </c>
      <c r="I44" s="539">
        <v>0</v>
      </c>
      <c r="J44" s="539">
        <v>0</v>
      </c>
      <c r="K44" s="539">
        <v>0</v>
      </c>
      <c r="L44" s="539">
        <v>0</v>
      </c>
      <c r="M44" s="539">
        <v>0</v>
      </c>
      <c r="N44" s="539">
        <v>0</v>
      </c>
      <c r="O44" s="539">
        <v>0</v>
      </c>
      <c r="P44" s="539">
        <v>0</v>
      </c>
      <c r="Q44" s="539">
        <v>0</v>
      </c>
      <c r="R44" s="537">
        <f t="shared" si="4"/>
        <v>1</v>
      </c>
      <c r="S44" s="537">
        <f t="shared" si="4"/>
        <v>1</v>
      </c>
      <c r="T44" s="537">
        <f t="shared" si="4"/>
        <v>1</v>
      </c>
      <c r="U44" s="537">
        <f t="shared" si="4"/>
        <v>1</v>
      </c>
      <c r="V44" s="537">
        <f t="shared" si="4"/>
        <v>1</v>
      </c>
      <c r="W44" s="537">
        <f t="shared" si="4"/>
        <v>1</v>
      </c>
      <c r="X44" s="537">
        <f t="shared" si="4"/>
        <v>1</v>
      </c>
      <c r="Y44" s="537">
        <f t="shared" si="4"/>
        <v>1</v>
      </c>
      <c r="Z44" s="537">
        <f t="shared" si="4"/>
        <v>1</v>
      </c>
      <c r="AA44" s="537">
        <f t="shared" si="4"/>
        <v>1</v>
      </c>
      <c r="AB44" s="537">
        <f t="shared" si="4"/>
        <v>1</v>
      </c>
      <c r="AC44" s="537">
        <f t="shared" si="4"/>
        <v>1</v>
      </c>
      <c r="AD44" s="537">
        <f t="shared" si="4"/>
        <v>1.0003905086873426</v>
      </c>
      <c r="AE44" s="537">
        <f t="shared" si="4"/>
        <v>1</v>
      </c>
      <c r="AF44" s="537">
        <f t="shared" si="4"/>
        <v>1</v>
      </c>
    </row>
    <row r="45" spans="1:32" x14ac:dyDescent="0.25">
      <c r="A45" s="133">
        <v>200</v>
      </c>
      <c r="B45" s="303">
        <v>44</v>
      </c>
      <c r="C45" s="539">
        <v>0</v>
      </c>
      <c r="D45" s="539">
        <v>0</v>
      </c>
      <c r="E45" s="539">
        <v>0</v>
      </c>
      <c r="F45" s="539">
        <v>0</v>
      </c>
      <c r="G45" s="539">
        <v>0</v>
      </c>
      <c r="H45" s="539">
        <v>0</v>
      </c>
      <c r="I45" s="539">
        <v>0</v>
      </c>
      <c r="J45" s="539">
        <v>0</v>
      </c>
      <c r="K45" s="539">
        <v>0</v>
      </c>
      <c r="L45" s="539">
        <v>0</v>
      </c>
      <c r="M45" s="539">
        <v>0</v>
      </c>
      <c r="N45" s="539">
        <v>0</v>
      </c>
      <c r="O45" s="539">
        <v>0</v>
      </c>
      <c r="P45" s="539">
        <v>0</v>
      </c>
      <c r="Q45" s="539">
        <v>0</v>
      </c>
      <c r="R45" s="537">
        <f t="shared" si="4"/>
        <v>1</v>
      </c>
      <c r="S45" s="537">
        <f t="shared" si="4"/>
        <v>1</v>
      </c>
      <c r="T45" s="537">
        <f t="shared" si="4"/>
        <v>1</v>
      </c>
      <c r="U45" s="537">
        <f t="shared" si="4"/>
        <v>1</v>
      </c>
      <c r="V45" s="537">
        <f t="shared" si="4"/>
        <v>1</v>
      </c>
      <c r="W45" s="537">
        <f t="shared" si="4"/>
        <v>1</v>
      </c>
      <c r="X45" s="537">
        <f t="shared" si="4"/>
        <v>1</v>
      </c>
      <c r="Y45" s="537">
        <f t="shared" si="4"/>
        <v>1</v>
      </c>
      <c r="Z45" s="537">
        <f t="shared" si="4"/>
        <v>1</v>
      </c>
      <c r="AA45" s="537">
        <f t="shared" si="4"/>
        <v>1</v>
      </c>
      <c r="AB45" s="537">
        <f t="shared" si="4"/>
        <v>1</v>
      </c>
      <c r="AC45" s="537">
        <f t="shared" si="4"/>
        <v>1</v>
      </c>
      <c r="AD45" s="537">
        <f t="shared" si="4"/>
        <v>1.0003905086873426</v>
      </c>
      <c r="AE45" s="537">
        <f t="shared" si="4"/>
        <v>1</v>
      </c>
      <c r="AF45" s="537">
        <f t="shared" si="4"/>
        <v>1</v>
      </c>
    </row>
    <row r="46" spans="1:32" x14ac:dyDescent="0.25">
      <c r="A46" s="133">
        <v>200</v>
      </c>
      <c r="B46" s="303">
        <v>45</v>
      </c>
      <c r="C46" s="539">
        <v>0</v>
      </c>
      <c r="D46" s="539">
        <v>0</v>
      </c>
      <c r="E46" s="539">
        <v>0</v>
      </c>
      <c r="F46" s="539">
        <v>0</v>
      </c>
      <c r="G46" s="539">
        <v>0</v>
      </c>
      <c r="H46" s="539">
        <v>0</v>
      </c>
      <c r="I46" s="539">
        <v>0</v>
      </c>
      <c r="J46" s="539">
        <v>0</v>
      </c>
      <c r="K46" s="539">
        <v>0</v>
      </c>
      <c r="L46" s="539">
        <v>0</v>
      </c>
      <c r="M46" s="539">
        <v>0</v>
      </c>
      <c r="N46" s="539">
        <v>0</v>
      </c>
      <c r="O46" s="539">
        <v>0</v>
      </c>
      <c r="P46" s="539">
        <v>0</v>
      </c>
      <c r="Q46" s="539">
        <v>0</v>
      </c>
      <c r="R46" s="537">
        <f t="shared" si="4"/>
        <v>1</v>
      </c>
      <c r="S46" s="537">
        <f t="shared" si="4"/>
        <v>1</v>
      </c>
      <c r="T46" s="537">
        <f t="shared" si="4"/>
        <v>1</v>
      </c>
      <c r="U46" s="537">
        <f t="shared" si="4"/>
        <v>1</v>
      </c>
      <c r="V46" s="537">
        <f t="shared" si="4"/>
        <v>1</v>
      </c>
      <c r="W46" s="537">
        <f t="shared" si="4"/>
        <v>1</v>
      </c>
      <c r="X46" s="537">
        <f t="shared" si="4"/>
        <v>1</v>
      </c>
      <c r="Y46" s="537">
        <f t="shared" si="4"/>
        <v>1</v>
      </c>
      <c r="Z46" s="537">
        <f t="shared" si="4"/>
        <v>1</v>
      </c>
      <c r="AA46" s="537">
        <f t="shared" si="4"/>
        <v>1</v>
      </c>
      <c r="AB46" s="537">
        <f t="shared" si="4"/>
        <v>1</v>
      </c>
      <c r="AC46" s="537">
        <f t="shared" si="4"/>
        <v>1</v>
      </c>
      <c r="AD46" s="537">
        <f t="shared" si="4"/>
        <v>1.0003905086873426</v>
      </c>
      <c r="AE46" s="537">
        <f t="shared" si="4"/>
        <v>1</v>
      </c>
      <c r="AF46" s="537">
        <f t="shared" si="4"/>
        <v>1</v>
      </c>
    </row>
    <row r="47" spans="1:32" x14ac:dyDescent="0.25">
      <c r="A47" s="133">
        <v>200</v>
      </c>
      <c r="B47" s="303">
        <v>46</v>
      </c>
      <c r="C47" s="539">
        <v>0</v>
      </c>
      <c r="D47" s="539">
        <v>0</v>
      </c>
      <c r="E47" s="539">
        <v>0</v>
      </c>
      <c r="F47" s="539">
        <v>0</v>
      </c>
      <c r="G47" s="539">
        <v>0</v>
      </c>
      <c r="H47" s="539">
        <v>0</v>
      </c>
      <c r="I47" s="539">
        <v>0</v>
      </c>
      <c r="J47" s="539">
        <v>0</v>
      </c>
      <c r="K47" s="539">
        <v>0</v>
      </c>
      <c r="L47" s="539">
        <v>0</v>
      </c>
      <c r="M47" s="539">
        <v>0</v>
      </c>
      <c r="N47" s="539">
        <v>0</v>
      </c>
      <c r="O47" s="539">
        <v>0</v>
      </c>
      <c r="P47" s="539">
        <v>0</v>
      </c>
      <c r="Q47" s="539">
        <v>0</v>
      </c>
      <c r="R47" s="537">
        <f t="shared" si="4"/>
        <v>1</v>
      </c>
      <c r="S47" s="537">
        <f t="shared" si="4"/>
        <v>1</v>
      </c>
      <c r="T47" s="537">
        <f t="shared" si="4"/>
        <v>1</v>
      </c>
      <c r="U47" s="537">
        <f t="shared" si="4"/>
        <v>1</v>
      </c>
      <c r="V47" s="537">
        <f t="shared" si="4"/>
        <v>1</v>
      </c>
      <c r="W47" s="537">
        <f t="shared" si="4"/>
        <v>1</v>
      </c>
      <c r="X47" s="537">
        <f t="shared" si="4"/>
        <v>1</v>
      </c>
      <c r="Y47" s="537">
        <f t="shared" si="4"/>
        <v>1</v>
      </c>
      <c r="Z47" s="537">
        <f t="shared" si="4"/>
        <v>1</v>
      </c>
      <c r="AA47" s="537">
        <f t="shared" si="4"/>
        <v>1</v>
      </c>
      <c r="AB47" s="537">
        <f t="shared" si="4"/>
        <v>1</v>
      </c>
      <c r="AC47" s="537">
        <f t="shared" si="4"/>
        <v>1</v>
      </c>
      <c r="AD47" s="537">
        <f t="shared" si="4"/>
        <v>1.0003905086873426</v>
      </c>
      <c r="AE47" s="537">
        <f t="shared" si="4"/>
        <v>1</v>
      </c>
      <c r="AF47" s="537">
        <f t="shared" si="4"/>
        <v>1</v>
      </c>
    </row>
    <row r="48" spans="1:32" x14ac:dyDescent="0.25">
      <c r="A48" s="133">
        <v>200</v>
      </c>
      <c r="B48" s="303">
        <v>47</v>
      </c>
      <c r="C48" s="539">
        <v>0</v>
      </c>
      <c r="D48" s="539">
        <v>0</v>
      </c>
      <c r="E48" s="539">
        <v>0</v>
      </c>
      <c r="F48" s="539">
        <v>0</v>
      </c>
      <c r="G48" s="539">
        <v>0</v>
      </c>
      <c r="H48" s="539">
        <v>0</v>
      </c>
      <c r="I48" s="539">
        <v>0</v>
      </c>
      <c r="J48" s="539">
        <v>0</v>
      </c>
      <c r="K48" s="539">
        <v>0</v>
      </c>
      <c r="L48" s="539">
        <v>0</v>
      </c>
      <c r="M48" s="539">
        <v>0</v>
      </c>
      <c r="N48" s="539">
        <v>0</v>
      </c>
      <c r="O48" s="539">
        <v>0</v>
      </c>
      <c r="P48" s="539">
        <v>0</v>
      </c>
      <c r="Q48" s="539">
        <v>0</v>
      </c>
      <c r="R48" s="537">
        <f t="shared" si="4"/>
        <v>1</v>
      </c>
      <c r="S48" s="537">
        <f t="shared" si="4"/>
        <v>1</v>
      </c>
      <c r="T48" s="537">
        <f t="shared" si="4"/>
        <v>1</v>
      </c>
      <c r="U48" s="537">
        <f t="shared" si="4"/>
        <v>1</v>
      </c>
      <c r="V48" s="537">
        <f t="shared" si="4"/>
        <v>1</v>
      </c>
      <c r="W48" s="537">
        <f t="shared" si="4"/>
        <v>1</v>
      </c>
      <c r="X48" s="537">
        <f t="shared" si="4"/>
        <v>1</v>
      </c>
      <c r="Y48" s="537">
        <f t="shared" si="4"/>
        <v>1</v>
      </c>
      <c r="Z48" s="537">
        <f t="shared" si="4"/>
        <v>1</v>
      </c>
      <c r="AA48" s="537">
        <f t="shared" si="4"/>
        <v>1</v>
      </c>
      <c r="AB48" s="537">
        <f t="shared" si="4"/>
        <v>1</v>
      </c>
      <c r="AC48" s="537">
        <f t="shared" si="4"/>
        <v>1</v>
      </c>
      <c r="AD48" s="537">
        <f t="shared" si="4"/>
        <v>1.0003905086873426</v>
      </c>
      <c r="AE48" s="537">
        <f t="shared" si="4"/>
        <v>1</v>
      </c>
      <c r="AF48" s="537">
        <f t="shared" si="4"/>
        <v>1</v>
      </c>
    </row>
    <row r="49" spans="1:32" x14ac:dyDescent="0.25">
      <c r="A49" s="133">
        <v>200</v>
      </c>
      <c r="B49" s="303">
        <v>48</v>
      </c>
      <c r="C49" s="539">
        <v>0</v>
      </c>
      <c r="D49" s="539">
        <v>0</v>
      </c>
      <c r="E49" s="539">
        <v>0</v>
      </c>
      <c r="F49" s="539">
        <v>0</v>
      </c>
      <c r="G49" s="539">
        <v>0</v>
      </c>
      <c r="H49" s="539">
        <v>0</v>
      </c>
      <c r="I49" s="539">
        <v>0</v>
      </c>
      <c r="J49" s="539">
        <v>0</v>
      </c>
      <c r="K49" s="539">
        <v>0</v>
      </c>
      <c r="L49" s="539">
        <v>0</v>
      </c>
      <c r="M49" s="539">
        <v>0</v>
      </c>
      <c r="N49" s="539">
        <v>0</v>
      </c>
      <c r="O49" s="539">
        <v>0</v>
      </c>
      <c r="P49" s="539">
        <v>0</v>
      </c>
      <c r="Q49" s="539">
        <v>0</v>
      </c>
      <c r="R49" s="537">
        <f t="shared" si="4"/>
        <v>1</v>
      </c>
      <c r="S49" s="537">
        <f t="shared" si="4"/>
        <v>1</v>
      </c>
      <c r="T49" s="537">
        <f t="shared" si="4"/>
        <v>1</v>
      </c>
      <c r="U49" s="537">
        <f t="shared" si="4"/>
        <v>1</v>
      </c>
      <c r="V49" s="537">
        <f t="shared" si="4"/>
        <v>1</v>
      </c>
      <c r="W49" s="537">
        <f t="shared" si="4"/>
        <v>1</v>
      </c>
      <c r="X49" s="537">
        <f t="shared" si="4"/>
        <v>1</v>
      </c>
      <c r="Y49" s="537">
        <f t="shared" si="4"/>
        <v>1</v>
      </c>
      <c r="Z49" s="537">
        <f t="shared" si="4"/>
        <v>1</v>
      </c>
      <c r="AA49" s="537">
        <f t="shared" si="4"/>
        <v>1</v>
      </c>
      <c r="AB49" s="537">
        <f t="shared" si="4"/>
        <v>1</v>
      </c>
      <c r="AC49" s="537">
        <f t="shared" si="4"/>
        <v>1</v>
      </c>
      <c r="AD49" s="537">
        <f t="shared" si="4"/>
        <v>1.0003905086873426</v>
      </c>
      <c r="AE49" s="537">
        <f t="shared" si="4"/>
        <v>1</v>
      </c>
      <c r="AF49" s="537">
        <f t="shared" si="4"/>
        <v>1</v>
      </c>
    </row>
    <row r="50" spans="1:32" x14ac:dyDescent="0.25">
      <c r="A50" s="133">
        <v>200</v>
      </c>
      <c r="B50" s="303">
        <v>49</v>
      </c>
      <c r="C50" s="539">
        <v>0</v>
      </c>
      <c r="D50" s="539">
        <v>0</v>
      </c>
      <c r="E50" s="539">
        <v>0</v>
      </c>
      <c r="F50" s="539">
        <v>0</v>
      </c>
      <c r="G50" s="539">
        <v>0</v>
      </c>
      <c r="H50" s="539">
        <v>0</v>
      </c>
      <c r="I50" s="539">
        <v>0</v>
      </c>
      <c r="J50" s="539">
        <v>0</v>
      </c>
      <c r="K50" s="539">
        <v>0</v>
      </c>
      <c r="L50" s="539">
        <v>0</v>
      </c>
      <c r="M50" s="539">
        <v>0</v>
      </c>
      <c r="N50" s="539">
        <v>0</v>
      </c>
      <c r="O50" s="539">
        <v>0</v>
      </c>
      <c r="P50" s="539">
        <v>0</v>
      </c>
      <c r="Q50" s="539">
        <v>0</v>
      </c>
      <c r="R50" s="537">
        <f t="shared" si="4"/>
        <v>1</v>
      </c>
      <c r="S50" s="537">
        <f t="shared" si="4"/>
        <v>1</v>
      </c>
      <c r="T50" s="537">
        <f t="shared" si="4"/>
        <v>1</v>
      </c>
      <c r="U50" s="537">
        <f t="shared" si="4"/>
        <v>1</v>
      </c>
      <c r="V50" s="537">
        <f t="shared" si="4"/>
        <v>1</v>
      </c>
      <c r="W50" s="537">
        <f t="shared" si="4"/>
        <v>1</v>
      </c>
      <c r="X50" s="537">
        <f t="shared" si="4"/>
        <v>1</v>
      </c>
      <c r="Y50" s="537">
        <f t="shared" si="4"/>
        <v>1</v>
      </c>
      <c r="Z50" s="537">
        <f t="shared" si="4"/>
        <v>1</v>
      </c>
      <c r="AA50" s="537">
        <f t="shared" si="4"/>
        <v>1</v>
      </c>
      <c r="AB50" s="537">
        <f t="shared" si="4"/>
        <v>1</v>
      </c>
      <c r="AC50" s="537">
        <f t="shared" si="4"/>
        <v>1</v>
      </c>
      <c r="AD50" s="537">
        <f t="shared" si="4"/>
        <v>1.0003905086873426</v>
      </c>
      <c r="AE50" s="537">
        <f t="shared" si="4"/>
        <v>1</v>
      </c>
      <c r="AF50" s="537">
        <f t="shared" si="4"/>
        <v>1</v>
      </c>
    </row>
    <row r="51" spans="1:32" x14ac:dyDescent="0.25">
      <c r="A51" s="133">
        <v>200</v>
      </c>
      <c r="B51" s="303">
        <v>50</v>
      </c>
      <c r="C51" s="539">
        <v>0</v>
      </c>
      <c r="D51" s="539">
        <v>0</v>
      </c>
      <c r="E51" s="539">
        <v>0</v>
      </c>
      <c r="F51" s="539">
        <v>0</v>
      </c>
      <c r="G51" s="539">
        <v>0</v>
      </c>
      <c r="H51" s="539">
        <v>0</v>
      </c>
      <c r="I51" s="539">
        <v>0</v>
      </c>
      <c r="J51" s="539">
        <v>0</v>
      </c>
      <c r="K51" s="539">
        <v>0</v>
      </c>
      <c r="L51" s="539">
        <v>0</v>
      </c>
      <c r="M51" s="539">
        <v>0</v>
      </c>
      <c r="N51" s="539">
        <v>0</v>
      </c>
      <c r="O51" s="539">
        <v>0</v>
      </c>
      <c r="P51" s="539">
        <v>0</v>
      </c>
      <c r="Q51" s="539">
        <v>0</v>
      </c>
      <c r="R51" s="537">
        <f t="shared" ref="R51:AF66" si="5">C51+R50</f>
        <v>1</v>
      </c>
      <c r="S51" s="537">
        <f t="shared" si="5"/>
        <v>1</v>
      </c>
      <c r="T51" s="537">
        <f t="shared" si="5"/>
        <v>1</v>
      </c>
      <c r="U51" s="537">
        <f t="shared" si="5"/>
        <v>1</v>
      </c>
      <c r="V51" s="537">
        <f t="shared" si="5"/>
        <v>1</v>
      </c>
      <c r="W51" s="537">
        <f t="shared" si="5"/>
        <v>1</v>
      </c>
      <c r="X51" s="537">
        <f t="shared" si="5"/>
        <v>1</v>
      </c>
      <c r="Y51" s="537">
        <f t="shared" si="5"/>
        <v>1</v>
      </c>
      <c r="Z51" s="537">
        <f t="shared" si="5"/>
        <v>1</v>
      </c>
      <c r="AA51" s="537">
        <f t="shared" si="5"/>
        <v>1</v>
      </c>
      <c r="AB51" s="537">
        <f t="shared" si="5"/>
        <v>1</v>
      </c>
      <c r="AC51" s="537">
        <f t="shared" si="5"/>
        <v>1</v>
      </c>
      <c r="AD51" s="537">
        <f t="shared" si="5"/>
        <v>1.0003905086873426</v>
      </c>
      <c r="AE51" s="537">
        <f t="shared" si="5"/>
        <v>1</v>
      </c>
      <c r="AF51" s="537">
        <f t="shared" si="5"/>
        <v>1</v>
      </c>
    </row>
    <row r="52" spans="1:32" x14ac:dyDescent="0.25">
      <c r="A52" s="133">
        <v>200</v>
      </c>
      <c r="B52" s="303">
        <v>51</v>
      </c>
      <c r="C52" s="539">
        <v>0</v>
      </c>
      <c r="D52" s="539">
        <v>0</v>
      </c>
      <c r="E52" s="539">
        <v>0</v>
      </c>
      <c r="F52" s="539">
        <v>0</v>
      </c>
      <c r="G52" s="539">
        <v>0</v>
      </c>
      <c r="H52" s="539">
        <v>0</v>
      </c>
      <c r="I52" s="539">
        <v>0</v>
      </c>
      <c r="J52" s="539">
        <v>0</v>
      </c>
      <c r="K52" s="539">
        <v>0</v>
      </c>
      <c r="L52" s="539">
        <v>0</v>
      </c>
      <c r="M52" s="539">
        <v>0</v>
      </c>
      <c r="N52" s="539">
        <v>0</v>
      </c>
      <c r="O52" s="539">
        <v>0</v>
      </c>
      <c r="P52" s="539">
        <v>0</v>
      </c>
      <c r="Q52" s="539">
        <v>0</v>
      </c>
      <c r="R52" s="537">
        <f t="shared" si="5"/>
        <v>1</v>
      </c>
      <c r="S52" s="537">
        <f t="shared" si="5"/>
        <v>1</v>
      </c>
      <c r="T52" s="537">
        <f t="shared" si="5"/>
        <v>1</v>
      </c>
      <c r="U52" s="537">
        <f t="shared" si="5"/>
        <v>1</v>
      </c>
      <c r="V52" s="537">
        <f t="shared" si="5"/>
        <v>1</v>
      </c>
      <c r="W52" s="537">
        <f t="shared" si="5"/>
        <v>1</v>
      </c>
      <c r="X52" s="537">
        <f t="shared" si="5"/>
        <v>1</v>
      </c>
      <c r="Y52" s="537">
        <f t="shared" si="5"/>
        <v>1</v>
      </c>
      <c r="Z52" s="537">
        <f t="shared" si="5"/>
        <v>1</v>
      </c>
      <c r="AA52" s="537">
        <f t="shared" si="5"/>
        <v>1</v>
      </c>
      <c r="AB52" s="537">
        <f t="shared" si="5"/>
        <v>1</v>
      </c>
      <c r="AC52" s="537">
        <f t="shared" si="5"/>
        <v>1</v>
      </c>
      <c r="AD52" s="537">
        <f t="shared" si="5"/>
        <v>1.0003905086873426</v>
      </c>
      <c r="AE52" s="537">
        <f t="shared" si="5"/>
        <v>1</v>
      </c>
      <c r="AF52" s="537">
        <f t="shared" si="5"/>
        <v>1</v>
      </c>
    </row>
    <row r="53" spans="1:32" x14ac:dyDescent="0.25">
      <c r="A53" s="133">
        <v>200</v>
      </c>
      <c r="B53" s="303">
        <v>52</v>
      </c>
      <c r="C53" s="539">
        <v>0</v>
      </c>
      <c r="D53" s="539">
        <v>0</v>
      </c>
      <c r="E53" s="539">
        <v>0</v>
      </c>
      <c r="F53" s="539">
        <v>0</v>
      </c>
      <c r="G53" s="539">
        <v>0</v>
      </c>
      <c r="H53" s="539">
        <v>0</v>
      </c>
      <c r="I53" s="539">
        <v>0</v>
      </c>
      <c r="J53" s="539">
        <v>0</v>
      </c>
      <c r="K53" s="539">
        <v>0</v>
      </c>
      <c r="L53" s="539">
        <v>0</v>
      </c>
      <c r="M53" s="539">
        <v>0</v>
      </c>
      <c r="N53" s="539">
        <v>0</v>
      </c>
      <c r="O53" s="539">
        <v>0</v>
      </c>
      <c r="P53" s="539">
        <v>0</v>
      </c>
      <c r="Q53" s="539">
        <v>0</v>
      </c>
      <c r="R53" s="537">
        <f t="shared" si="5"/>
        <v>1</v>
      </c>
      <c r="S53" s="537">
        <f t="shared" si="5"/>
        <v>1</v>
      </c>
      <c r="T53" s="537">
        <f t="shared" si="5"/>
        <v>1</v>
      </c>
      <c r="U53" s="537">
        <f t="shared" si="5"/>
        <v>1</v>
      </c>
      <c r="V53" s="537">
        <f t="shared" si="5"/>
        <v>1</v>
      </c>
      <c r="W53" s="537">
        <f t="shared" si="5"/>
        <v>1</v>
      </c>
      <c r="X53" s="537">
        <f t="shared" si="5"/>
        <v>1</v>
      </c>
      <c r="Y53" s="537">
        <f t="shared" si="5"/>
        <v>1</v>
      </c>
      <c r="Z53" s="537">
        <f t="shared" si="5"/>
        <v>1</v>
      </c>
      <c r="AA53" s="537">
        <f t="shared" si="5"/>
        <v>1</v>
      </c>
      <c r="AB53" s="537">
        <f t="shared" si="5"/>
        <v>1</v>
      </c>
      <c r="AC53" s="537">
        <f t="shared" si="5"/>
        <v>1</v>
      </c>
      <c r="AD53" s="537">
        <f t="shared" si="5"/>
        <v>1.0003905086873426</v>
      </c>
      <c r="AE53" s="537">
        <f t="shared" si="5"/>
        <v>1</v>
      </c>
      <c r="AF53" s="537">
        <f t="shared" si="5"/>
        <v>1</v>
      </c>
    </row>
    <row r="54" spans="1:32" x14ac:dyDescent="0.25">
      <c r="A54" s="133">
        <v>200</v>
      </c>
      <c r="B54" s="303">
        <v>53</v>
      </c>
      <c r="C54" s="539">
        <v>0</v>
      </c>
      <c r="D54" s="539">
        <v>0</v>
      </c>
      <c r="E54" s="539">
        <v>0</v>
      </c>
      <c r="F54" s="539">
        <v>0</v>
      </c>
      <c r="G54" s="539">
        <v>0</v>
      </c>
      <c r="H54" s="539">
        <v>0</v>
      </c>
      <c r="I54" s="539">
        <v>0</v>
      </c>
      <c r="J54" s="539">
        <v>0</v>
      </c>
      <c r="K54" s="539">
        <v>0</v>
      </c>
      <c r="L54" s="539">
        <v>0</v>
      </c>
      <c r="M54" s="539">
        <v>0</v>
      </c>
      <c r="N54" s="539">
        <v>0</v>
      </c>
      <c r="O54" s="539">
        <v>0</v>
      </c>
      <c r="P54" s="539">
        <v>0</v>
      </c>
      <c r="Q54" s="539">
        <v>0</v>
      </c>
      <c r="R54" s="537">
        <f t="shared" si="5"/>
        <v>1</v>
      </c>
      <c r="S54" s="537">
        <f t="shared" si="5"/>
        <v>1</v>
      </c>
      <c r="T54" s="537">
        <f t="shared" si="5"/>
        <v>1</v>
      </c>
      <c r="U54" s="537">
        <f t="shared" si="5"/>
        <v>1</v>
      </c>
      <c r="V54" s="537">
        <f t="shared" si="5"/>
        <v>1</v>
      </c>
      <c r="W54" s="537">
        <f t="shared" si="5"/>
        <v>1</v>
      </c>
      <c r="X54" s="537">
        <f t="shared" si="5"/>
        <v>1</v>
      </c>
      <c r="Y54" s="537">
        <f t="shared" si="5"/>
        <v>1</v>
      </c>
      <c r="Z54" s="537">
        <f t="shared" si="5"/>
        <v>1</v>
      </c>
      <c r="AA54" s="537">
        <f t="shared" si="5"/>
        <v>1</v>
      </c>
      <c r="AB54" s="537">
        <f t="shared" si="5"/>
        <v>1</v>
      </c>
      <c r="AC54" s="537">
        <f t="shared" si="5"/>
        <v>1</v>
      </c>
      <c r="AD54" s="537">
        <f t="shared" si="5"/>
        <v>1.0003905086873426</v>
      </c>
      <c r="AE54" s="537">
        <f t="shared" si="5"/>
        <v>1</v>
      </c>
      <c r="AF54" s="537">
        <f t="shared" si="5"/>
        <v>1</v>
      </c>
    </row>
    <row r="55" spans="1:32" x14ac:dyDescent="0.25">
      <c r="A55" s="133">
        <v>200</v>
      </c>
      <c r="B55" s="303">
        <v>54</v>
      </c>
      <c r="C55" s="539">
        <v>0</v>
      </c>
      <c r="D55" s="539">
        <v>0</v>
      </c>
      <c r="E55" s="539">
        <v>0</v>
      </c>
      <c r="F55" s="539">
        <v>0</v>
      </c>
      <c r="G55" s="539">
        <v>0</v>
      </c>
      <c r="H55" s="539">
        <v>0</v>
      </c>
      <c r="I55" s="539">
        <v>0</v>
      </c>
      <c r="J55" s="539">
        <v>0</v>
      </c>
      <c r="K55" s="539">
        <v>0</v>
      </c>
      <c r="L55" s="539">
        <v>0</v>
      </c>
      <c r="M55" s="539">
        <v>0</v>
      </c>
      <c r="N55" s="539">
        <v>0</v>
      </c>
      <c r="O55" s="539">
        <v>0</v>
      </c>
      <c r="P55" s="539">
        <v>0</v>
      </c>
      <c r="Q55" s="539">
        <v>0</v>
      </c>
      <c r="R55" s="537">
        <f t="shared" si="5"/>
        <v>1</v>
      </c>
      <c r="S55" s="537">
        <f t="shared" si="5"/>
        <v>1</v>
      </c>
      <c r="T55" s="537">
        <f t="shared" si="5"/>
        <v>1</v>
      </c>
      <c r="U55" s="537">
        <f t="shared" si="5"/>
        <v>1</v>
      </c>
      <c r="V55" s="537">
        <f t="shared" si="5"/>
        <v>1</v>
      </c>
      <c r="W55" s="537">
        <f t="shared" si="5"/>
        <v>1</v>
      </c>
      <c r="X55" s="537">
        <f t="shared" si="5"/>
        <v>1</v>
      </c>
      <c r="Y55" s="537">
        <f t="shared" si="5"/>
        <v>1</v>
      </c>
      <c r="Z55" s="537">
        <f t="shared" si="5"/>
        <v>1</v>
      </c>
      <c r="AA55" s="537">
        <f t="shared" si="5"/>
        <v>1</v>
      </c>
      <c r="AB55" s="537">
        <f t="shared" si="5"/>
        <v>1</v>
      </c>
      <c r="AC55" s="537">
        <f t="shared" si="5"/>
        <v>1</v>
      </c>
      <c r="AD55" s="537">
        <f t="shared" si="5"/>
        <v>1.0003905086873426</v>
      </c>
      <c r="AE55" s="537">
        <f t="shared" si="5"/>
        <v>1</v>
      </c>
      <c r="AF55" s="537">
        <f t="shared" si="5"/>
        <v>1</v>
      </c>
    </row>
    <row r="56" spans="1:32" x14ac:dyDescent="0.25">
      <c r="A56" s="133">
        <v>200</v>
      </c>
      <c r="B56" s="303">
        <v>55</v>
      </c>
      <c r="C56" s="539">
        <v>0</v>
      </c>
      <c r="D56" s="539">
        <v>0</v>
      </c>
      <c r="E56" s="539">
        <v>0</v>
      </c>
      <c r="F56" s="539">
        <v>0</v>
      </c>
      <c r="G56" s="539">
        <v>0</v>
      </c>
      <c r="H56" s="539">
        <v>0</v>
      </c>
      <c r="I56" s="539">
        <v>0</v>
      </c>
      <c r="J56" s="539">
        <v>0</v>
      </c>
      <c r="K56" s="539">
        <v>0</v>
      </c>
      <c r="L56" s="539">
        <v>0</v>
      </c>
      <c r="M56" s="539">
        <v>0</v>
      </c>
      <c r="N56" s="539">
        <v>0</v>
      </c>
      <c r="O56" s="539">
        <v>0</v>
      </c>
      <c r="P56" s="539">
        <v>0</v>
      </c>
      <c r="Q56" s="539">
        <v>0</v>
      </c>
      <c r="R56" s="537">
        <f t="shared" si="5"/>
        <v>1</v>
      </c>
      <c r="S56" s="537">
        <f t="shared" si="5"/>
        <v>1</v>
      </c>
      <c r="T56" s="537">
        <f t="shared" si="5"/>
        <v>1</v>
      </c>
      <c r="U56" s="537">
        <f t="shared" si="5"/>
        <v>1</v>
      </c>
      <c r="V56" s="537">
        <f t="shared" si="5"/>
        <v>1</v>
      </c>
      <c r="W56" s="537">
        <f t="shared" si="5"/>
        <v>1</v>
      </c>
      <c r="X56" s="537">
        <f t="shared" si="5"/>
        <v>1</v>
      </c>
      <c r="Y56" s="537">
        <f t="shared" si="5"/>
        <v>1</v>
      </c>
      <c r="Z56" s="537">
        <f t="shared" si="5"/>
        <v>1</v>
      </c>
      <c r="AA56" s="537">
        <f t="shared" si="5"/>
        <v>1</v>
      </c>
      <c r="AB56" s="537">
        <f t="shared" si="5"/>
        <v>1</v>
      </c>
      <c r="AC56" s="537">
        <f t="shared" si="5"/>
        <v>1</v>
      </c>
      <c r="AD56" s="537">
        <f t="shared" si="5"/>
        <v>1.0003905086873426</v>
      </c>
      <c r="AE56" s="537">
        <f t="shared" si="5"/>
        <v>1</v>
      </c>
      <c r="AF56" s="537">
        <f t="shared" si="5"/>
        <v>1</v>
      </c>
    </row>
    <row r="57" spans="1:32" x14ac:dyDescent="0.25">
      <c r="A57" s="133">
        <v>200</v>
      </c>
      <c r="B57" s="303">
        <v>56</v>
      </c>
      <c r="C57" s="539">
        <v>0</v>
      </c>
      <c r="D57" s="539">
        <v>0</v>
      </c>
      <c r="E57" s="539">
        <v>0</v>
      </c>
      <c r="F57" s="539">
        <v>0</v>
      </c>
      <c r="G57" s="539">
        <v>0</v>
      </c>
      <c r="H57" s="539">
        <v>0</v>
      </c>
      <c r="I57" s="539">
        <v>0</v>
      </c>
      <c r="J57" s="539">
        <v>0</v>
      </c>
      <c r="K57" s="539">
        <v>0</v>
      </c>
      <c r="L57" s="539">
        <v>0</v>
      </c>
      <c r="M57" s="539">
        <v>0</v>
      </c>
      <c r="N57" s="539">
        <v>0</v>
      </c>
      <c r="O57" s="539">
        <v>0</v>
      </c>
      <c r="P57" s="539">
        <v>0</v>
      </c>
      <c r="Q57" s="539">
        <v>0</v>
      </c>
      <c r="R57" s="537">
        <f t="shared" si="5"/>
        <v>1</v>
      </c>
      <c r="S57" s="537">
        <f t="shared" si="5"/>
        <v>1</v>
      </c>
      <c r="T57" s="537">
        <f t="shared" si="5"/>
        <v>1</v>
      </c>
      <c r="U57" s="537">
        <f t="shared" si="5"/>
        <v>1</v>
      </c>
      <c r="V57" s="537">
        <f t="shared" si="5"/>
        <v>1</v>
      </c>
      <c r="W57" s="537">
        <f t="shared" si="5"/>
        <v>1</v>
      </c>
      <c r="X57" s="537">
        <f t="shared" si="5"/>
        <v>1</v>
      </c>
      <c r="Y57" s="537">
        <f t="shared" si="5"/>
        <v>1</v>
      </c>
      <c r="Z57" s="537">
        <f t="shared" si="5"/>
        <v>1</v>
      </c>
      <c r="AA57" s="537">
        <f t="shared" si="5"/>
        <v>1</v>
      </c>
      <c r="AB57" s="537">
        <f t="shared" si="5"/>
        <v>1</v>
      </c>
      <c r="AC57" s="537">
        <f t="shared" si="5"/>
        <v>1</v>
      </c>
      <c r="AD57" s="537">
        <f t="shared" si="5"/>
        <v>1.0003905086873426</v>
      </c>
      <c r="AE57" s="537">
        <f t="shared" si="5"/>
        <v>1</v>
      </c>
      <c r="AF57" s="537">
        <f t="shared" si="5"/>
        <v>1</v>
      </c>
    </row>
    <row r="58" spans="1:32" x14ac:dyDescent="0.25">
      <c r="A58" s="133">
        <v>200</v>
      </c>
      <c r="B58" s="303">
        <v>57</v>
      </c>
      <c r="C58" s="539">
        <v>0</v>
      </c>
      <c r="D58" s="539">
        <v>0</v>
      </c>
      <c r="E58" s="539">
        <v>0</v>
      </c>
      <c r="F58" s="539">
        <v>0</v>
      </c>
      <c r="G58" s="539">
        <v>0</v>
      </c>
      <c r="H58" s="539">
        <v>0</v>
      </c>
      <c r="I58" s="539">
        <v>0</v>
      </c>
      <c r="J58" s="539">
        <v>0</v>
      </c>
      <c r="K58" s="539">
        <v>0</v>
      </c>
      <c r="L58" s="539">
        <v>0</v>
      </c>
      <c r="M58" s="539">
        <v>0</v>
      </c>
      <c r="N58" s="539">
        <v>0</v>
      </c>
      <c r="O58" s="539">
        <v>0</v>
      </c>
      <c r="P58" s="539">
        <v>0</v>
      </c>
      <c r="Q58" s="539">
        <v>0</v>
      </c>
      <c r="R58" s="537">
        <f t="shared" si="5"/>
        <v>1</v>
      </c>
      <c r="S58" s="537">
        <f t="shared" si="5"/>
        <v>1</v>
      </c>
      <c r="T58" s="537">
        <f t="shared" si="5"/>
        <v>1</v>
      </c>
      <c r="U58" s="537">
        <f t="shared" si="5"/>
        <v>1</v>
      </c>
      <c r="V58" s="537">
        <f t="shared" si="5"/>
        <v>1</v>
      </c>
      <c r="W58" s="537">
        <f t="shared" si="5"/>
        <v>1</v>
      </c>
      <c r="X58" s="537">
        <f t="shared" si="5"/>
        <v>1</v>
      </c>
      <c r="Y58" s="537">
        <f t="shared" si="5"/>
        <v>1</v>
      </c>
      <c r="Z58" s="537">
        <f t="shared" si="5"/>
        <v>1</v>
      </c>
      <c r="AA58" s="537">
        <f t="shared" si="5"/>
        <v>1</v>
      </c>
      <c r="AB58" s="537">
        <f t="shared" si="5"/>
        <v>1</v>
      </c>
      <c r="AC58" s="537">
        <f t="shared" si="5"/>
        <v>1</v>
      </c>
      <c r="AD58" s="537">
        <f t="shared" si="5"/>
        <v>1.0003905086873426</v>
      </c>
      <c r="AE58" s="537">
        <f t="shared" si="5"/>
        <v>1</v>
      </c>
      <c r="AF58" s="537">
        <f t="shared" si="5"/>
        <v>1</v>
      </c>
    </row>
    <row r="59" spans="1:32" x14ac:dyDescent="0.25">
      <c r="A59" s="133">
        <v>200</v>
      </c>
      <c r="B59" s="303">
        <v>58</v>
      </c>
      <c r="C59" s="539">
        <v>0</v>
      </c>
      <c r="D59" s="539">
        <v>0</v>
      </c>
      <c r="E59" s="539">
        <v>0</v>
      </c>
      <c r="F59" s="539">
        <v>0</v>
      </c>
      <c r="G59" s="539">
        <v>0</v>
      </c>
      <c r="H59" s="539">
        <v>0</v>
      </c>
      <c r="I59" s="539">
        <v>0</v>
      </c>
      <c r="J59" s="539">
        <v>0</v>
      </c>
      <c r="K59" s="539">
        <v>0</v>
      </c>
      <c r="L59" s="539">
        <v>0</v>
      </c>
      <c r="M59" s="539">
        <v>0</v>
      </c>
      <c r="N59" s="539">
        <v>0</v>
      </c>
      <c r="O59" s="539">
        <v>0</v>
      </c>
      <c r="P59" s="539">
        <v>0</v>
      </c>
      <c r="Q59" s="539">
        <v>0</v>
      </c>
      <c r="R59" s="537">
        <f t="shared" si="5"/>
        <v>1</v>
      </c>
      <c r="S59" s="537">
        <f t="shared" si="5"/>
        <v>1</v>
      </c>
      <c r="T59" s="537">
        <f t="shared" si="5"/>
        <v>1</v>
      </c>
      <c r="U59" s="537">
        <f t="shared" si="5"/>
        <v>1</v>
      </c>
      <c r="V59" s="537">
        <f t="shared" si="5"/>
        <v>1</v>
      </c>
      <c r="W59" s="537">
        <f t="shared" si="5"/>
        <v>1</v>
      </c>
      <c r="X59" s="537">
        <f t="shared" si="5"/>
        <v>1</v>
      </c>
      <c r="Y59" s="537">
        <f t="shared" si="5"/>
        <v>1</v>
      </c>
      <c r="Z59" s="537">
        <f t="shared" si="5"/>
        <v>1</v>
      </c>
      <c r="AA59" s="537">
        <f t="shared" si="5"/>
        <v>1</v>
      </c>
      <c r="AB59" s="537">
        <f t="shared" si="5"/>
        <v>1</v>
      </c>
      <c r="AC59" s="537">
        <f t="shared" si="5"/>
        <v>1</v>
      </c>
      <c r="AD59" s="537">
        <f t="shared" si="5"/>
        <v>1.0003905086873426</v>
      </c>
      <c r="AE59" s="537">
        <f t="shared" si="5"/>
        <v>1</v>
      </c>
      <c r="AF59" s="537">
        <f t="shared" si="5"/>
        <v>1</v>
      </c>
    </row>
    <row r="60" spans="1:32" x14ac:dyDescent="0.25">
      <c r="A60" s="133">
        <v>200</v>
      </c>
      <c r="B60" s="303">
        <v>59</v>
      </c>
      <c r="C60" s="539">
        <v>0</v>
      </c>
      <c r="D60" s="539">
        <v>0</v>
      </c>
      <c r="E60" s="539">
        <v>0</v>
      </c>
      <c r="F60" s="539">
        <v>0</v>
      </c>
      <c r="G60" s="539">
        <v>0</v>
      </c>
      <c r="H60" s="539">
        <v>0</v>
      </c>
      <c r="I60" s="539">
        <v>0</v>
      </c>
      <c r="J60" s="539">
        <v>0</v>
      </c>
      <c r="K60" s="539">
        <v>0</v>
      </c>
      <c r="L60" s="539">
        <v>0</v>
      </c>
      <c r="M60" s="539">
        <v>0</v>
      </c>
      <c r="N60" s="539">
        <v>0</v>
      </c>
      <c r="O60" s="539">
        <v>0</v>
      </c>
      <c r="P60" s="539">
        <v>0</v>
      </c>
      <c r="Q60" s="539">
        <v>0</v>
      </c>
      <c r="R60" s="537">
        <f t="shared" si="5"/>
        <v>1</v>
      </c>
      <c r="S60" s="537">
        <f t="shared" si="5"/>
        <v>1</v>
      </c>
      <c r="T60" s="537">
        <f t="shared" si="5"/>
        <v>1</v>
      </c>
      <c r="U60" s="537">
        <f t="shared" si="5"/>
        <v>1</v>
      </c>
      <c r="V60" s="537">
        <f t="shared" si="5"/>
        <v>1</v>
      </c>
      <c r="W60" s="537">
        <f t="shared" si="5"/>
        <v>1</v>
      </c>
      <c r="X60" s="537">
        <f t="shared" si="5"/>
        <v>1</v>
      </c>
      <c r="Y60" s="537">
        <f t="shared" si="5"/>
        <v>1</v>
      </c>
      <c r="Z60" s="537">
        <f t="shared" si="5"/>
        <v>1</v>
      </c>
      <c r="AA60" s="537">
        <f t="shared" si="5"/>
        <v>1</v>
      </c>
      <c r="AB60" s="537">
        <f t="shared" si="5"/>
        <v>1</v>
      </c>
      <c r="AC60" s="537">
        <f t="shared" si="5"/>
        <v>1</v>
      </c>
      <c r="AD60" s="537">
        <f t="shared" si="5"/>
        <v>1.0003905086873426</v>
      </c>
      <c r="AE60" s="537">
        <f t="shared" si="5"/>
        <v>1</v>
      </c>
      <c r="AF60" s="537">
        <f t="shared" si="5"/>
        <v>1</v>
      </c>
    </row>
    <row r="61" spans="1:32" x14ac:dyDescent="0.25">
      <c r="A61" s="133">
        <v>200</v>
      </c>
      <c r="B61" s="303">
        <v>60</v>
      </c>
      <c r="C61" s="539">
        <v>0</v>
      </c>
      <c r="D61" s="539">
        <v>0</v>
      </c>
      <c r="E61" s="539">
        <v>0</v>
      </c>
      <c r="F61" s="539">
        <v>0</v>
      </c>
      <c r="G61" s="539">
        <v>0</v>
      </c>
      <c r="H61" s="539">
        <v>0</v>
      </c>
      <c r="I61" s="539">
        <v>0</v>
      </c>
      <c r="J61" s="539">
        <v>0</v>
      </c>
      <c r="K61" s="539">
        <v>0</v>
      </c>
      <c r="L61" s="539">
        <v>0</v>
      </c>
      <c r="M61" s="539">
        <v>0</v>
      </c>
      <c r="N61" s="539">
        <v>0</v>
      </c>
      <c r="O61" s="539">
        <v>0</v>
      </c>
      <c r="P61" s="539">
        <v>0</v>
      </c>
      <c r="Q61" s="539">
        <v>0</v>
      </c>
      <c r="R61" s="537">
        <f t="shared" si="5"/>
        <v>1</v>
      </c>
      <c r="S61" s="537">
        <f t="shared" si="5"/>
        <v>1</v>
      </c>
      <c r="T61" s="537">
        <f t="shared" si="5"/>
        <v>1</v>
      </c>
      <c r="U61" s="537">
        <f t="shared" si="5"/>
        <v>1</v>
      </c>
      <c r="V61" s="537">
        <f t="shared" si="5"/>
        <v>1</v>
      </c>
      <c r="W61" s="537">
        <f t="shared" si="5"/>
        <v>1</v>
      </c>
      <c r="X61" s="537">
        <f t="shared" si="5"/>
        <v>1</v>
      </c>
      <c r="Y61" s="537">
        <f t="shared" si="5"/>
        <v>1</v>
      </c>
      <c r="Z61" s="537">
        <f t="shared" si="5"/>
        <v>1</v>
      </c>
      <c r="AA61" s="537">
        <f t="shared" si="5"/>
        <v>1</v>
      </c>
      <c r="AB61" s="537">
        <f t="shared" si="5"/>
        <v>1</v>
      </c>
      <c r="AC61" s="537">
        <f t="shared" si="5"/>
        <v>1</v>
      </c>
      <c r="AD61" s="537">
        <f t="shared" si="5"/>
        <v>1.0003905086873426</v>
      </c>
      <c r="AE61" s="537">
        <f t="shared" si="5"/>
        <v>1</v>
      </c>
      <c r="AF61" s="537">
        <f t="shared" si="5"/>
        <v>1</v>
      </c>
    </row>
    <row r="62" spans="1:32" x14ac:dyDescent="0.25">
      <c r="A62" s="133">
        <v>200</v>
      </c>
      <c r="B62" s="303">
        <v>61</v>
      </c>
      <c r="C62" s="539">
        <v>0</v>
      </c>
      <c r="D62" s="539">
        <v>0</v>
      </c>
      <c r="E62" s="539">
        <v>0</v>
      </c>
      <c r="F62" s="539">
        <v>0</v>
      </c>
      <c r="G62" s="539">
        <v>0</v>
      </c>
      <c r="H62" s="539">
        <v>0</v>
      </c>
      <c r="I62" s="539">
        <v>0</v>
      </c>
      <c r="J62" s="539">
        <v>0</v>
      </c>
      <c r="K62" s="539">
        <v>0</v>
      </c>
      <c r="L62" s="539">
        <v>0</v>
      </c>
      <c r="M62" s="539">
        <v>0</v>
      </c>
      <c r="N62" s="539">
        <v>0</v>
      </c>
      <c r="O62" s="539">
        <v>0</v>
      </c>
      <c r="P62" s="539">
        <v>0</v>
      </c>
      <c r="Q62" s="539">
        <v>0</v>
      </c>
      <c r="R62" s="537">
        <f t="shared" si="5"/>
        <v>1</v>
      </c>
      <c r="S62" s="537">
        <f t="shared" si="5"/>
        <v>1</v>
      </c>
      <c r="T62" s="537">
        <f t="shared" si="5"/>
        <v>1</v>
      </c>
      <c r="U62" s="537">
        <f t="shared" si="5"/>
        <v>1</v>
      </c>
      <c r="V62" s="537">
        <f t="shared" si="5"/>
        <v>1</v>
      </c>
      <c r="W62" s="537">
        <f t="shared" si="5"/>
        <v>1</v>
      </c>
      <c r="X62" s="537">
        <f t="shared" si="5"/>
        <v>1</v>
      </c>
      <c r="Y62" s="537">
        <f t="shared" si="5"/>
        <v>1</v>
      </c>
      <c r="Z62" s="537">
        <f t="shared" si="5"/>
        <v>1</v>
      </c>
      <c r="AA62" s="537">
        <f t="shared" si="5"/>
        <v>1</v>
      </c>
      <c r="AB62" s="537">
        <f t="shared" si="5"/>
        <v>1</v>
      </c>
      <c r="AC62" s="537">
        <f t="shared" si="5"/>
        <v>1</v>
      </c>
      <c r="AD62" s="537">
        <f t="shared" si="5"/>
        <v>1.0003905086873426</v>
      </c>
      <c r="AE62" s="537">
        <f t="shared" si="5"/>
        <v>1</v>
      </c>
      <c r="AF62" s="537">
        <f t="shared" si="5"/>
        <v>1</v>
      </c>
    </row>
    <row r="63" spans="1:32" x14ac:dyDescent="0.25">
      <c r="A63" s="133">
        <v>200</v>
      </c>
      <c r="B63" s="303">
        <v>62</v>
      </c>
      <c r="C63" s="539">
        <v>0</v>
      </c>
      <c r="D63" s="539">
        <v>0</v>
      </c>
      <c r="E63" s="539">
        <v>0</v>
      </c>
      <c r="F63" s="539">
        <v>0</v>
      </c>
      <c r="G63" s="539">
        <v>0</v>
      </c>
      <c r="H63" s="539">
        <v>0</v>
      </c>
      <c r="I63" s="539">
        <v>0</v>
      </c>
      <c r="J63" s="539">
        <v>0</v>
      </c>
      <c r="K63" s="539">
        <v>0</v>
      </c>
      <c r="L63" s="539">
        <v>0</v>
      </c>
      <c r="M63" s="539">
        <v>0</v>
      </c>
      <c r="N63" s="539">
        <v>0</v>
      </c>
      <c r="O63" s="539">
        <v>0</v>
      </c>
      <c r="P63" s="539">
        <v>0</v>
      </c>
      <c r="Q63" s="539">
        <v>0</v>
      </c>
      <c r="R63" s="537">
        <f t="shared" si="5"/>
        <v>1</v>
      </c>
      <c r="S63" s="537">
        <f t="shared" si="5"/>
        <v>1</v>
      </c>
      <c r="T63" s="537">
        <f t="shared" si="5"/>
        <v>1</v>
      </c>
      <c r="U63" s="537">
        <f t="shared" si="5"/>
        <v>1</v>
      </c>
      <c r="V63" s="537">
        <f t="shared" si="5"/>
        <v>1</v>
      </c>
      <c r="W63" s="537">
        <f t="shared" si="5"/>
        <v>1</v>
      </c>
      <c r="X63" s="537">
        <f t="shared" si="5"/>
        <v>1</v>
      </c>
      <c r="Y63" s="537">
        <f t="shared" si="5"/>
        <v>1</v>
      </c>
      <c r="Z63" s="537">
        <f t="shared" si="5"/>
        <v>1</v>
      </c>
      <c r="AA63" s="537">
        <f t="shared" si="5"/>
        <v>1</v>
      </c>
      <c r="AB63" s="537">
        <f t="shared" si="5"/>
        <v>1</v>
      </c>
      <c r="AC63" s="537">
        <f t="shared" si="5"/>
        <v>1</v>
      </c>
      <c r="AD63" s="537">
        <f t="shared" si="5"/>
        <v>1.0003905086873426</v>
      </c>
      <c r="AE63" s="537">
        <f t="shared" si="5"/>
        <v>1</v>
      </c>
      <c r="AF63" s="537">
        <f t="shared" si="5"/>
        <v>1</v>
      </c>
    </row>
    <row r="64" spans="1:32" x14ac:dyDescent="0.25">
      <c r="A64" s="133">
        <v>200</v>
      </c>
      <c r="B64" s="303">
        <v>63</v>
      </c>
      <c r="C64" s="539">
        <v>0</v>
      </c>
      <c r="D64" s="539">
        <v>0</v>
      </c>
      <c r="E64" s="539">
        <v>0</v>
      </c>
      <c r="F64" s="539">
        <v>0</v>
      </c>
      <c r="G64" s="539">
        <v>0</v>
      </c>
      <c r="H64" s="539">
        <v>0</v>
      </c>
      <c r="I64" s="539">
        <v>0</v>
      </c>
      <c r="J64" s="539">
        <v>0</v>
      </c>
      <c r="K64" s="539">
        <v>0</v>
      </c>
      <c r="L64" s="539">
        <v>0</v>
      </c>
      <c r="M64" s="539">
        <v>0</v>
      </c>
      <c r="N64" s="539">
        <v>0</v>
      </c>
      <c r="O64" s="539">
        <v>0</v>
      </c>
      <c r="P64" s="539">
        <v>0</v>
      </c>
      <c r="Q64" s="539">
        <v>0</v>
      </c>
      <c r="R64" s="537">
        <f t="shared" si="5"/>
        <v>1</v>
      </c>
      <c r="S64" s="537">
        <f t="shared" si="5"/>
        <v>1</v>
      </c>
      <c r="T64" s="537">
        <f t="shared" si="5"/>
        <v>1</v>
      </c>
      <c r="U64" s="537">
        <f t="shared" si="5"/>
        <v>1</v>
      </c>
      <c r="V64" s="537">
        <f t="shared" si="5"/>
        <v>1</v>
      </c>
      <c r="W64" s="537">
        <f t="shared" si="5"/>
        <v>1</v>
      </c>
      <c r="X64" s="537">
        <f t="shared" si="5"/>
        <v>1</v>
      </c>
      <c r="Y64" s="537">
        <f t="shared" si="5"/>
        <v>1</v>
      </c>
      <c r="Z64" s="537">
        <f t="shared" si="5"/>
        <v>1</v>
      </c>
      <c r="AA64" s="537">
        <f t="shared" si="5"/>
        <v>1</v>
      </c>
      <c r="AB64" s="537">
        <f t="shared" si="5"/>
        <v>1</v>
      </c>
      <c r="AC64" s="537">
        <f t="shared" si="5"/>
        <v>1</v>
      </c>
      <c r="AD64" s="537">
        <f t="shared" si="5"/>
        <v>1.0003905086873426</v>
      </c>
      <c r="AE64" s="537">
        <f t="shared" si="5"/>
        <v>1</v>
      </c>
      <c r="AF64" s="537">
        <f t="shared" si="5"/>
        <v>1</v>
      </c>
    </row>
    <row r="65" spans="1:32" x14ac:dyDescent="0.25">
      <c r="A65" s="133">
        <v>200</v>
      </c>
      <c r="B65" s="303">
        <v>64</v>
      </c>
      <c r="C65" s="539">
        <v>0</v>
      </c>
      <c r="D65" s="539">
        <v>0</v>
      </c>
      <c r="E65" s="539">
        <v>0</v>
      </c>
      <c r="F65" s="539">
        <v>0</v>
      </c>
      <c r="G65" s="539">
        <v>0</v>
      </c>
      <c r="H65" s="539">
        <v>0</v>
      </c>
      <c r="I65" s="539">
        <v>0</v>
      </c>
      <c r="J65" s="539">
        <v>0</v>
      </c>
      <c r="K65" s="539">
        <v>0</v>
      </c>
      <c r="L65" s="539">
        <v>0</v>
      </c>
      <c r="M65" s="539">
        <v>0</v>
      </c>
      <c r="N65" s="539">
        <v>0</v>
      </c>
      <c r="O65" s="539">
        <v>0</v>
      </c>
      <c r="P65" s="539">
        <v>0</v>
      </c>
      <c r="Q65" s="539">
        <v>0</v>
      </c>
      <c r="R65" s="537">
        <f t="shared" si="5"/>
        <v>1</v>
      </c>
      <c r="S65" s="537">
        <f t="shared" si="5"/>
        <v>1</v>
      </c>
      <c r="T65" s="537">
        <f t="shared" si="5"/>
        <v>1</v>
      </c>
      <c r="U65" s="537">
        <f t="shared" si="5"/>
        <v>1</v>
      </c>
      <c r="V65" s="537">
        <f t="shared" si="5"/>
        <v>1</v>
      </c>
      <c r="W65" s="537">
        <f t="shared" si="5"/>
        <v>1</v>
      </c>
      <c r="X65" s="537">
        <f t="shared" si="5"/>
        <v>1</v>
      </c>
      <c r="Y65" s="537">
        <f t="shared" si="5"/>
        <v>1</v>
      </c>
      <c r="Z65" s="537">
        <f t="shared" si="5"/>
        <v>1</v>
      </c>
      <c r="AA65" s="537">
        <f t="shared" si="5"/>
        <v>1</v>
      </c>
      <c r="AB65" s="537">
        <f t="shared" si="5"/>
        <v>1</v>
      </c>
      <c r="AC65" s="537">
        <f t="shared" si="5"/>
        <v>1</v>
      </c>
      <c r="AD65" s="537">
        <f t="shared" si="5"/>
        <v>1.0003905086873426</v>
      </c>
      <c r="AE65" s="537">
        <f t="shared" si="5"/>
        <v>1</v>
      </c>
      <c r="AF65" s="537">
        <f t="shared" si="5"/>
        <v>1</v>
      </c>
    </row>
    <row r="66" spans="1:32" x14ac:dyDescent="0.25">
      <c r="A66" s="133">
        <v>200</v>
      </c>
      <c r="B66" s="303">
        <v>65</v>
      </c>
      <c r="C66" s="539">
        <v>0</v>
      </c>
      <c r="D66" s="539">
        <v>0</v>
      </c>
      <c r="E66" s="539">
        <v>0</v>
      </c>
      <c r="F66" s="539">
        <v>0</v>
      </c>
      <c r="G66" s="539">
        <v>0</v>
      </c>
      <c r="H66" s="539">
        <v>0</v>
      </c>
      <c r="I66" s="539">
        <v>0</v>
      </c>
      <c r="J66" s="539">
        <v>0</v>
      </c>
      <c r="K66" s="539">
        <v>0</v>
      </c>
      <c r="L66" s="539">
        <v>0</v>
      </c>
      <c r="M66" s="539">
        <v>0</v>
      </c>
      <c r="N66" s="539">
        <v>0</v>
      </c>
      <c r="O66" s="539">
        <v>0</v>
      </c>
      <c r="P66" s="539">
        <v>0</v>
      </c>
      <c r="Q66" s="539">
        <v>0</v>
      </c>
      <c r="R66" s="537">
        <f t="shared" si="5"/>
        <v>1</v>
      </c>
      <c r="S66" s="537">
        <f t="shared" si="5"/>
        <v>1</v>
      </c>
      <c r="T66" s="537">
        <f t="shared" si="5"/>
        <v>1</v>
      </c>
      <c r="U66" s="537">
        <f t="shared" si="5"/>
        <v>1</v>
      </c>
      <c r="V66" s="537">
        <f t="shared" si="5"/>
        <v>1</v>
      </c>
      <c r="W66" s="537">
        <f t="shared" si="5"/>
        <v>1</v>
      </c>
      <c r="X66" s="537">
        <f t="shared" si="5"/>
        <v>1</v>
      </c>
      <c r="Y66" s="537">
        <f t="shared" si="5"/>
        <v>1</v>
      </c>
      <c r="Z66" s="537">
        <f t="shared" si="5"/>
        <v>1</v>
      </c>
      <c r="AA66" s="537">
        <f t="shared" si="5"/>
        <v>1</v>
      </c>
      <c r="AB66" s="537">
        <f t="shared" si="5"/>
        <v>1</v>
      </c>
      <c r="AC66" s="537">
        <f t="shared" si="5"/>
        <v>1</v>
      </c>
      <c r="AD66" s="537">
        <f t="shared" si="5"/>
        <v>1.0003905086873426</v>
      </c>
      <c r="AE66" s="537">
        <f t="shared" si="5"/>
        <v>1</v>
      </c>
      <c r="AF66" s="537">
        <f t="shared" si="5"/>
        <v>1</v>
      </c>
    </row>
    <row r="67" spans="1:32" x14ac:dyDescent="0.25">
      <c r="A67" s="133">
        <v>200</v>
      </c>
      <c r="B67" s="303">
        <v>66</v>
      </c>
      <c r="C67" s="539">
        <v>0</v>
      </c>
      <c r="D67" s="539">
        <v>0</v>
      </c>
      <c r="E67" s="539">
        <v>0</v>
      </c>
      <c r="F67" s="539">
        <v>0</v>
      </c>
      <c r="G67" s="539">
        <v>0</v>
      </c>
      <c r="H67" s="539">
        <v>0</v>
      </c>
      <c r="I67" s="539">
        <v>0</v>
      </c>
      <c r="J67" s="539">
        <v>0</v>
      </c>
      <c r="K67" s="539">
        <v>0</v>
      </c>
      <c r="L67" s="539">
        <v>0</v>
      </c>
      <c r="M67" s="539">
        <v>0</v>
      </c>
      <c r="N67" s="539">
        <v>0</v>
      </c>
      <c r="O67" s="539">
        <v>0</v>
      </c>
      <c r="P67" s="539">
        <v>0</v>
      </c>
      <c r="Q67" s="539">
        <v>0</v>
      </c>
      <c r="R67" s="537">
        <f t="shared" ref="R67:AF82" si="6">C67+R66</f>
        <v>1</v>
      </c>
      <c r="S67" s="537">
        <f t="shared" si="6"/>
        <v>1</v>
      </c>
      <c r="T67" s="537">
        <f t="shared" si="6"/>
        <v>1</v>
      </c>
      <c r="U67" s="537">
        <f t="shared" si="6"/>
        <v>1</v>
      </c>
      <c r="V67" s="537">
        <f t="shared" si="6"/>
        <v>1</v>
      </c>
      <c r="W67" s="537">
        <f t="shared" si="6"/>
        <v>1</v>
      </c>
      <c r="X67" s="537">
        <f t="shared" si="6"/>
        <v>1</v>
      </c>
      <c r="Y67" s="537">
        <f t="shared" si="6"/>
        <v>1</v>
      </c>
      <c r="Z67" s="537">
        <f t="shared" si="6"/>
        <v>1</v>
      </c>
      <c r="AA67" s="537">
        <f t="shared" si="6"/>
        <v>1</v>
      </c>
      <c r="AB67" s="537">
        <f t="shared" si="6"/>
        <v>1</v>
      </c>
      <c r="AC67" s="537">
        <f t="shared" si="6"/>
        <v>1</v>
      </c>
      <c r="AD67" s="537">
        <f t="shared" si="6"/>
        <v>1.0003905086873426</v>
      </c>
      <c r="AE67" s="537">
        <f t="shared" si="6"/>
        <v>1</v>
      </c>
      <c r="AF67" s="537">
        <f t="shared" si="6"/>
        <v>1</v>
      </c>
    </row>
    <row r="68" spans="1:32" x14ac:dyDescent="0.25">
      <c r="A68" s="133">
        <v>200</v>
      </c>
      <c r="B68" s="303">
        <v>67</v>
      </c>
      <c r="C68" s="539">
        <v>0</v>
      </c>
      <c r="D68" s="539">
        <v>0</v>
      </c>
      <c r="E68" s="539">
        <v>0</v>
      </c>
      <c r="F68" s="539">
        <v>0</v>
      </c>
      <c r="G68" s="539">
        <v>0</v>
      </c>
      <c r="H68" s="539">
        <v>0</v>
      </c>
      <c r="I68" s="539">
        <v>0</v>
      </c>
      <c r="J68" s="539">
        <v>0</v>
      </c>
      <c r="K68" s="539">
        <v>0</v>
      </c>
      <c r="L68" s="539">
        <v>0</v>
      </c>
      <c r="M68" s="539">
        <v>0</v>
      </c>
      <c r="N68" s="539">
        <v>0</v>
      </c>
      <c r="O68" s="539">
        <v>0</v>
      </c>
      <c r="P68" s="539">
        <v>0</v>
      </c>
      <c r="Q68" s="539">
        <v>0</v>
      </c>
      <c r="R68" s="537">
        <f t="shared" si="6"/>
        <v>1</v>
      </c>
      <c r="S68" s="537">
        <f t="shared" si="6"/>
        <v>1</v>
      </c>
      <c r="T68" s="537">
        <f t="shared" si="6"/>
        <v>1</v>
      </c>
      <c r="U68" s="537">
        <f t="shared" si="6"/>
        <v>1</v>
      </c>
      <c r="V68" s="537">
        <f t="shared" si="6"/>
        <v>1</v>
      </c>
      <c r="W68" s="537">
        <f t="shared" si="6"/>
        <v>1</v>
      </c>
      <c r="X68" s="537">
        <f t="shared" si="6"/>
        <v>1</v>
      </c>
      <c r="Y68" s="537">
        <f t="shared" si="6"/>
        <v>1</v>
      </c>
      <c r="Z68" s="537">
        <f t="shared" si="6"/>
        <v>1</v>
      </c>
      <c r="AA68" s="537">
        <f t="shared" si="6"/>
        <v>1</v>
      </c>
      <c r="AB68" s="537">
        <f t="shared" si="6"/>
        <v>1</v>
      </c>
      <c r="AC68" s="537">
        <f t="shared" si="6"/>
        <v>1</v>
      </c>
      <c r="AD68" s="537">
        <f t="shared" si="6"/>
        <v>1.0003905086873426</v>
      </c>
      <c r="AE68" s="537">
        <f t="shared" si="6"/>
        <v>1</v>
      </c>
      <c r="AF68" s="537">
        <f t="shared" si="6"/>
        <v>1</v>
      </c>
    </row>
    <row r="69" spans="1:32" x14ac:dyDescent="0.25">
      <c r="A69" s="133">
        <v>200</v>
      </c>
      <c r="B69" s="303">
        <v>68</v>
      </c>
      <c r="C69" s="539">
        <v>0</v>
      </c>
      <c r="D69" s="539">
        <v>0</v>
      </c>
      <c r="E69" s="539">
        <v>0</v>
      </c>
      <c r="F69" s="539">
        <v>0</v>
      </c>
      <c r="G69" s="539">
        <v>0</v>
      </c>
      <c r="H69" s="539">
        <v>0</v>
      </c>
      <c r="I69" s="539">
        <v>0</v>
      </c>
      <c r="J69" s="539">
        <v>0</v>
      </c>
      <c r="K69" s="539">
        <v>0</v>
      </c>
      <c r="L69" s="539">
        <v>0</v>
      </c>
      <c r="M69" s="539">
        <v>0</v>
      </c>
      <c r="N69" s="539">
        <v>0</v>
      </c>
      <c r="O69" s="539">
        <v>0</v>
      </c>
      <c r="P69" s="539">
        <v>0</v>
      </c>
      <c r="Q69" s="539">
        <v>0</v>
      </c>
      <c r="R69" s="537">
        <f t="shared" si="6"/>
        <v>1</v>
      </c>
      <c r="S69" s="537">
        <f t="shared" si="6"/>
        <v>1</v>
      </c>
      <c r="T69" s="537">
        <f t="shared" si="6"/>
        <v>1</v>
      </c>
      <c r="U69" s="537">
        <f t="shared" si="6"/>
        <v>1</v>
      </c>
      <c r="V69" s="537">
        <f t="shared" si="6"/>
        <v>1</v>
      </c>
      <c r="W69" s="537">
        <f t="shared" si="6"/>
        <v>1</v>
      </c>
      <c r="X69" s="537">
        <f t="shared" si="6"/>
        <v>1</v>
      </c>
      <c r="Y69" s="537">
        <f t="shared" si="6"/>
        <v>1</v>
      </c>
      <c r="Z69" s="537">
        <f t="shared" si="6"/>
        <v>1</v>
      </c>
      <c r="AA69" s="537">
        <f t="shared" si="6"/>
        <v>1</v>
      </c>
      <c r="AB69" s="537">
        <f t="shared" si="6"/>
        <v>1</v>
      </c>
      <c r="AC69" s="537">
        <f t="shared" si="6"/>
        <v>1</v>
      </c>
      <c r="AD69" s="537">
        <f t="shared" si="6"/>
        <v>1.0003905086873426</v>
      </c>
      <c r="AE69" s="537">
        <f t="shared" si="6"/>
        <v>1</v>
      </c>
      <c r="AF69" s="537">
        <f t="shared" si="6"/>
        <v>1</v>
      </c>
    </row>
    <row r="70" spans="1:32" x14ac:dyDescent="0.25">
      <c r="A70" s="133">
        <v>200</v>
      </c>
      <c r="B70" s="303">
        <v>69</v>
      </c>
      <c r="C70" s="539">
        <v>0</v>
      </c>
      <c r="D70" s="539">
        <v>0</v>
      </c>
      <c r="E70" s="539">
        <v>0</v>
      </c>
      <c r="F70" s="539">
        <v>0</v>
      </c>
      <c r="G70" s="539">
        <v>0</v>
      </c>
      <c r="H70" s="539">
        <v>0</v>
      </c>
      <c r="I70" s="539">
        <v>0</v>
      </c>
      <c r="J70" s="539">
        <v>0</v>
      </c>
      <c r="K70" s="539">
        <v>0</v>
      </c>
      <c r="L70" s="539">
        <v>0</v>
      </c>
      <c r="M70" s="539">
        <v>0</v>
      </c>
      <c r="N70" s="539">
        <v>0</v>
      </c>
      <c r="O70" s="539">
        <v>0</v>
      </c>
      <c r="P70" s="539">
        <v>0</v>
      </c>
      <c r="Q70" s="539">
        <v>0</v>
      </c>
      <c r="R70" s="537">
        <f t="shared" si="6"/>
        <v>1</v>
      </c>
      <c r="S70" s="537">
        <f t="shared" si="6"/>
        <v>1</v>
      </c>
      <c r="T70" s="537">
        <f t="shared" si="6"/>
        <v>1</v>
      </c>
      <c r="U70" s="537">
        <f t="shared" si="6"/>
        <v>1</v>
      </c>
      <c r="V70" s="537">
        <f t="shared" si="6"/>
        <v>1</v>
      </c>
      <c r="W70" s="537">
        <f t="shared" si="6"/>
        <v>1</v>
      </c>
      <c r="X70" s="537">
        <f t="shared" si="6"/>
        <v>1</v>
      </c>
      <c r="Y70" s="537">
        <f t="shared" si="6"/>
        <v>1</v>
      </c>
      <c r="Z70" s="537">
        <f t="shared" si="6"/>
        <v>1</v>
      </c>
      <c r="AA70" s="537">
        <f t="shared" si="6"/>
        <v>1</v>
      </c>
      <c r="AB70" s="537">
        <f t="shared" si="6"/>
        <v>1</v>
      </c>
      <c r="AC70" s="537">
        <f t="shared" si="6"/>
        <v>1</v>
      </c>
      <c r="AD70" s="537">
        <f t="shared" si="6"/>
        <v>1.0003905086873426</v>
      </c>
      <c r="AE70" s="537">
        <f t="shared" si="6"/>
        <v>1</v>
      </c>
      <c r="AF70" s="537">
        <f t="shared" si="6"/>
        <v>1</v>
      </c>
    </row>
    <row r="71" spans="1:32" x14ac:dyDescent="0.25">
      <c r="A71" s="133">
        <v>200</v>
      </c>
      <c r="B71" s="303">
        <v>70</v>
      </c>
      <c r="C71" s="539">
        <v>0</v>
      </c>
      <c r="D71" s="539">
        <v>0</v>
      </c>
      <c r="E71" s="539">
        <v>0</v>
      </c>
      <c r="F71" s="539">
        <v>0</v>
      </c>
      <c r="G71" s="539">
        <v>0</v>
      </c>
      <c r="H71" s="539">
        <v>0</v>
      </c>
      <c r="I71" s="539">
        <v>0</v>
      </c>
      <c r="J71" s="539">
        <v>0</v>
      </c>
      <c r="K71" s="539">
        <v>0</v>
      </c>
      <c r="L71" s="539">
        <v>0</v>
      </c>
      <c r="M71" s="539">
        <v>0</v>
      </c>
      <c r="N71" s="539">
        <v>0</v>
      </c>
      <c r="O71" s="539">
        <v>0</v>
      </c>
      <c r="P71" s="539">
        <v>0</v>
      </c>
      <c r="Q71" s="539">
        <v>0</v>
      </c>
      <c r="R71" s="537">
        <f t="shared" si="6"/>
        <v>1</v>
      </c>
      <c r="S71" s="537">
        <f t="shared" si="6"/>
        <v>1</v>
      </c>
      <c r="T71" s="537">
        <f t="shared" si="6"/>
        <v>1</v>
      </c>
      <c r="U71" s="537">
        <f t="shared" si="6"/>
        <v>1</v>
      </c>
      <c r="V71" s="537">
        <f t="shared" si="6"/>
        <v>1</v>
      </c>
      <c r="W71" s="537">
        <f t="shared" si="6"/>
        <v>1</v>
      </c>
      <c r="X71" s="537">
        <f t="shared" si="6"/>
        <v>1</v>
      </c>
      <c r="Y71" s="537">
        <f t="shared" si="6"/>
        <v>1</v>
      </c>
      <c r="Z71" s="537">
        <f t="shared" si="6"/>
        <v>1</v>
      </c>
      <c r="AA71" s="537">
        <f t="shared" si="6"/>
        <v>1</v>
      </c>
      <c r="AB71" s="537">
        <f t="shared" si="6"/>
        <v>1</v>
      </c>
      <c r="AC71" s="537">
        <f t="shared" si="6"/>
        <v>1</v>
      </c>
      <c r="AD71" s="537">
        <f t="shared" si="6"/>
        <v>1.0003905086873426</v>
      </c>
      <c r="AE71" s="537">
        <f t="shared" si="6"/>
        <v>1</v>
      </c>
      <c r="AF71" s="537">
        <f t="shared" si="6"/>
        <v>1</v>
      </c>
    </row>
    <row r="72" spans="1:32" x14ac:dyDescent="0.25">
      <c r="A72" s="133">
        <v>200</v>
      </c>
      <c r="B72" s="303">
        <v>71</v>
      </c>
      <c r="C72" s="539">
        <v>0</v>
      </c>
      <c r="D72" s="539">
        <v>0</v>
      </c>
      <c r="E72" s="539">
        <v>0</v>
      </c>
      <c r="F72" s="539">
        <v>0</v>
      </c>
      <c r="G72" s="539">
        <v>0</v>
      </c>
      <c r="H72" s="539">
        <v>0</v>
      </c>
      <c r="I72" s="539">
        <v>0</v>
      </c>
      <c r="J72" s="539">
        <v>0</v>
      </c>
      <c r="K72" s="539">
        <v>0</v>
      </c>
      <c r="L72" s="539">
        <v>0</v>
      </c>
      <c r="M72" s="539">
        <v>0</v>
      </c>
      <c r="N72" s="539">
        <v>0</v>
      </c>
      <c r="O72" s="539">
        <v>0</v>
      </c>
      <c r="P72" s="539">
        <v>0</v>
      </c>
      <c r="Q72" s="539">
        <v>0</v>
      </c>
      <c r="R72" s="537">
        <f t="shared" si="6"/>
        <v>1</v>
      </c>
      <c r="S72" s="537">
        <f t="shared" si="6"/>
        <v>1</v>
      </c>
      <c r="T72" s="537">
        <f t="shared" si="6"/>
        <v>1</v>
      </c>
      <c r="U72" s="537">
        <f t="shared" si="6"/>
        <v>1</v>
      </c>
      <c r="V72" s="537">
        <f t="shared" si="6"/>
        <v>1</v>
      </c>
      <c r="W72" s="537">
        <f t="shared" si="6"/>
        <v>1</v>
      </c>
      <c r="X72" s="537">
        <f t="shared" si="6"/>
        <v>1</v>
      </c>
      <c r="Y72" s="537">
        <f t="shared" si="6"/>
        <v>1</v>
      </c>
      <c r="Z72" s="537">
        <f t="shared" si="6"/>
        <v>1</v>
      </c>
      <c r="AA72" s="537">
        <f t="shared" si="6"/>
        <v>1</v>
      </c>
      <c r="AB72" s="537">
        <f t="shared" si="6"/>
        <v>1</v>
      </c>
      <c r="AC72" s="537">
        <f t="shared" si="6"/>
        <v>1</v>
      </c>
      <c r="AD72" s="537">
        <f t="shared" si="6"/>
        <v>1.0003905086873426</v>
      </c>
      <c r="AE72" s="537">
        <f t="shared" si="6"/>
        <v>1</v>
      </c>
      <c r="AF72" s="537">
        <f t="shared" si="6"/>
        <v>1</v>
      </c>
    </row>
    <row r="73" spans="1:32" x14ac:dyDescent="0.25">
      <c r="A73" s="133">
        <v>200</v>
      </c>
      <c r="B73" s="303">
        <v>72</v>
      </c>
      <c r="C73" s="539">
        <v>0</v>
      </c>
      <c r="D73" s="539">
        <v>0</v>
      </c>
      <c r="E73" s="539">
        <v>0</v>
      </c>
      <c r="F73" s="539">
        <v>0</v>
      </c>
      <c r="G73" s="539">
        <v>0</v>
      </c>
      <c r="H73" s="539">
        <v>0</v>
      </c>
      <c r="I73" s="539">
        <v>0</v>
      </c>
      <c r="J73" s="539">
        <v>0</v>
      </c>
      <c r="K73" s="539">
        <v>0</v>
      </c>
      <c r="L73" s="539">
        <v>0</v>
      </c>
      <c r="M73" s="539">
        <v>0</v>
      </c>
      <c r="N73" s="539">
        <v>0</v>
      </c>
      <c r="O73" s="539">
        <v>0</v>
      </c>
      <c r="P73" s="539">
        <v>0</v>
      </c>
      <c r="Q73" s="539">
        <v>0</v>
      </c>
      <c r="R73" s="537">
        <f t="shared" si="6"/>
        <v>1</v>
      </c>
      <c r="S73" s="537">
        <f t="shared" si="6"/>
        <v>1</v>
      </c>
      <c r="T73" s="537">
        <f t="shared" si="6"/>
        <v>1</v>
      </c>
      <c r="U73" s="537">
        <f t="shared" si="6"/>
        <v>1</v>
      </c>
      <c r="V73" s="537">
        <f t="shared" si="6"/>
        <v>1</v>
      </c>
      <c r="W73" s="537">
        <f t="shared" si="6"/>
        <v>1</v>
      </c>
      <c r="X73" s="537">
        <f t="shared" si="6"/>
        <v>1</v>
      </c>
      <c r="Y73" s="537">
        <f t="shared" si="6"/>
        <v>1</v>
      </c>
      <c r="Z73" s="537">
        <f t="shared" si="6"/>
        <v>1</v>
      </c>
      <c r="AA73" s="537">
        <f t="shared" si="6"/>
        <v>1</v>
      </c>
      <c r="AB73" s="537">
        <f t="shared" si="6"/>
        <v>1</v>
      </c>
      <c r="AC73" s="537">
        <f t="shared" si="6"/>
        <v>1</v>
      </c>
      <c r="AD73" s="537">
        <f t="shared" si="6"/>
        <v>1.0003905086873426</v>
      </c>
      <c r="AE73" s="537">
        <f t="shared" si="6"/>
        <v>1</v>
      </c>
      <c r="AF73" s="537">
        <f t="shared" si="6"/>
        <v>1</v>
      </c>
    </row>
    <row r="74" spans="1:32" x14ac:dyDescent="0.25">
      <c r="A74" s="133">
        <v>200</v>
      </c>
      <c r="B74" s="303">
        <v>73</v>
      </c>
      <c r="C74" s="539">
        <v>0</v>
      </c>
      <c r="D74" s="539">
        <v>0</v>
      </c>
      <c r="E74" s="539">
        <v>0</v>
      </c>
      <c r="F74" s="539">
        <v>0</v>
      </c>
      <c r="G74" s="539">
        <v>0</v>
      </c>
      <c r="H74" s="539">
        <v>0</v>
      </c>
      <c r="I74" s="539">
        <v>0</v>
      </c>
      <c r="J74" s="539">
        <v>0</v>
      </c>
      <c r="K74" s="539">
        <v>0</v>
      </c>
      <c r="L74" s="539">
        <v>0</v>
      </c>
      <c r="M74" s="539">
        <v>0</v>
      </c>
      <c r="N74" s="539">
        <v>0</v>
      </c>
      <c r="O74" s="539">
        <v>0</v>
      </c>
      <c r="P74" s="539">
        <v>0</v>
      </c>
      <c r="Q74" s="539">
        <v>0</v>
      </c>
      <c r="R74" s="537">
        <f t="shared" si="6"/>
        <v>1</v>
      </c>
      <c r="S74" s="537">
        <f t="shared" si="6"/>
        <v>1</v>
      </c>
      <c r="T74" s="537">
        <f t="shared" si="6"/>
        <v>1</v>
      </c>
      <c r="U74" s="537">
        <f t="shared" si="6"/>
        <v>1</v>
      </c>
      <c r="V74" s="537">
        <f t="shared" si="6"/>
        <v>1</v>
      </c>
      <c r="W74" s="537">
        <f t="shared" si="6"/>
        <v>1</v>
      </c>
      <c r="X74" s="537">
        <f t="shared" si="6"/>
        <v>1</v>
      </c>
      <c r="Y74" s="537">
        <f t="shared" si="6"/>
        <v>1</v>
      </c>
      <c r="Z74" s="537">
        <f t="shared" si="6"/>
        <v>1</v>
      </c>
      <c r="AA74" s="537">
        <f t="shared" si="6"/>
        <v>1</v>
      </c>
      <c r="AB74" s="537">
        <f t="shared" si="6"/>
        <v>1</v>
      </c>
      <c r="AC74" s="537">
        <f t="shared" si="6"/>
        <v>1</v>
      </c>
      <c r="AD74" s="537">
        <f t="shared" si="6"/>
        <v>1.0003905086873426</v>
      </c>
      <c r="AE74" s="537">
        <f t="shared" si="6"/>
        <v>1</v>
      </c>
      <c r="AF74" s="537">
        <f t="shared" si="6"/>
        <v>1</v>
      </c>
    </row>
    <row r="75" spans="1:32" x14ac:dyDescent="0.25">
      <c r="A75" s="133">
        <v>200</v>
      </c>
      <c r="B75" s="303">
        <v>74</v>
      </c>
      <c r="C75" s="539">
        <v>0</v>
      </c>
      <c r="D75" s="539">
        <v>0</v>
      </c>
      <c r="E75" s="539">
        <v>0</v>
      </c>
      <c r="F75" s="539">
        <v>0</v>
      </c>
      <c r="G75" s="539">
        <v>0</v>
      </c>
      <c r="H75" s="539">
        <v>0</v>
      </c>
      <c r="I75" s="539">
        <v>0</v>
      </c>
      <c r="J75" s="539">
        <v>0</v>
      </c>
      <c r="K75" s="539">
        <v>0</v>
      </c>
      <c r="L75" s="539">
        <v>0</v>
      </c>
      <c r="M75" s="539">
        <v>0</v>
      </c>
      <c r="N75" s="539">
        <v>0</v>
      </c>
      <c r="O75" s="539">
        <v>0</v>
      </c>
      <c r="P75" s="539">
        <v>0</v>
      </c>
      <c r="Q75" s="539">
        <v>0</v>
      </c>
      <c r="R75" s="537">
        <f t="shared" si="6"/>
        <v>1</v>
      </c>
      <c r="S75" s="537">
        <f t="shared" si="6"/>
        <v>1</v>
      </c>
      <c r="T75" s="537">
        <f t="shared" si="6"/>
        <v>1</v>
      </c>
      <c r="U75" s="537">
        <f t="shared" si="6"/>
        <v>1</v>
      </c>
      <c r="V75" s="537">
        <f t="shared" si="6"/>
        <v>1</v>
      </c>
      <c r="W75" s="537">
        <f t="shared" si="6"/>
        <v>1</v>
      </c>
      <c r="X75" s="537">
        <f t="shared" si="6"/>
        <v>1</v>
      </c>
      <c r="Y75" s="537">
        <f t="shared" si="6"/>
        <v>1</v>
      </c>
      <c r="Z75" s="537">
        <f t="shared" si="6"/>
        <v>1</v>
      </c>
      <c r="AA75" s="537">
        <f t="shared" si="6"/>
        <v>1</v>
      </c>
      <c r="AB75" s="537">
        <f t="shared" si="6"/>
        <v>1</v>
      </c>
      <c r="AC75" s="537">
        <f t="shared" si="6"/>
        <v>1</v>
      </c>
      <c r="AD75" s="537">
        <f t="shared" si="6"/>
        <v>1.0003905086873426</v>
      </c>
      <c r="AE75" s="537">
        <f t="shared" si="6"/>
        <v>1</v>
      </c>
      <c r="AF75" s="537">
        <f t="shared" si="6"/>
        <v>1</v>
      </c>
    </row>
    <row r="76" spans="1:32" x14ac:dyDescent="0.25">
      <c r="A76" s="133">
        <v>200</v>
      </c>
      <c r="B76" s="303">
        <v>75</v>
      </c>
      <c r="C76" s="539">
        <v>0</v>
      </c>
      <c r="D76" s="539">
        <v>0</v>
      </c>
      <c r="E76" s="539">
        <v>0</v>
      </c>
      <c r="F76" s="539">
        <v>0</v>
      </c>
      <c r="G76" s="539">
        <v>0</v>
      </c>
      <c r="H76" s="539">
        <v>0</v>
      </c>
      <c r="I76" s="539">
        <v>0</v>
      </c>
      <c r="J76" s="539">
        <v>0</v>
      </c>
      <c r="K76" s="539">
        <v>0</v>
      </c>
      <c r="L76" s="539">
        <v>0</v>
      </c>
      <c r="M76" s="539">
        <v>0</v>
      </c>
      <c r="N76" s="539">
        <v>0</v>
      </c>
      <c r="O76" s="539">
        <v>0</v>
      </c>
      <c r="P76" s="539">
        <v>0</v>
      </c>
      <c r="Q76" s="539">
        <v>0</v>
      </c>
      <c r="R76" s="537">
        <f t="shared" si="6"/>
        <v>1</v>
      </c>
      <c r="S76" s="537">
        <f t="shared" si="6"/>
        <v>1</v>
      </c>
      <c r="T76" s="537">
        <f t="shared" si="6"/>
        <v>1</v>
      </c>
      <c r="U76" s="537">
        <f t="shared" si="6"/>
        <v>1</v>
      </c>
      <c r="V76" s="537">
        <f t="shared" si="6"/>
        <v>1</v>
      </c>
      <c r="W76" s="537">
        <f t="shared" si="6"/>
        <v>1</v>
      </c>
      <c r="X76" s="537">
        <f t="shared" si="6"/>
        <v>1</v>
      </c>
      <c r="Y76" s="537">
        <f t="shared" si="6"/>
        <v>1</v>
      </c>
      <c r="Z76" s="537">
        <f t="shared" si="6"/>
        <v>1</v>
      </c>
      <c r="AA76" s="537">
        <f t="shared" si="6"/>
        <v>1</v>
      </c>
      <c r="AB76" s="537">
        <f t="shared" si="6"/>
        <v>1</v>
      </c>
      <c r="AC76" s="537">
        <f t="shared" si="6"/>
        <v>1</v>
      </c>
      <c r="AD76" s="537">
        <f t="shared" si="6"/>
        <v>1.0003905086873426</v>
      </c>
      <c r="AE76" s="537">
        <f t="shared" si="6"/>
        <v>1</v>
      </c>
      <c r="AF76" s="537">
        <f t="shared" si="6"/>
        <v>1</v>
      </c>
    </row>
    <row r="77" spans="1:32" x14ac:dyDescent="0.25">
      <c r="A77" s="133">
        <v>200</v>
      </c>
      <c r="B77" s="303">
        <v>76</v>
      </c>
      <c r="C77" s="539">
        <v>0</v>
      </c>
      <c r="D77" s="539">
        <v>0</v>
      </c>
      <c r="E77" s="539">
        <v>0</v>
      </c>
      <c r="F77" s="539">
        <v>0</v>
      </c>
      <c r="G77" s="539">
        <v>0</v>
      </c>
      <c r="H77" s="539">
        <v>0</v>
      </c>
      <c r="I77" s="539">
        <v>0</v>
      </c>
      <c r="J77" s="539">
        <v>0</v>
      </c>
      <c r="K77" s="539">
        <v>0</v>
      </c>
      <c r="L77" s="539">
        <v>0</v>
      </c>
      <c r="M77" s="539">
        <v>0</v>
      </c>
      <c r="N77" s="539">
        <v>0</v>
      </c>
      <c r="O77" s="539">
        <v>0</v>
      </c>
      <c r="P77" s="539">
        <v>0</v>
      </c>
      <c r="Q77" s="539">
        <v>0</v>
      </c>
      <c r="R77" s="537">
        <f t="shared" si="6"/>
        <v>1</v>
      </c>
      <c r="S77" s="537">
        <f t="shared" si="6"/>
        <v>1</v>
      </c>
      <c r="T77" s="537">
        <f t="shared" si="6"/>
        <v>1</v>
      </c>
      <c r="U77" s="537">
        <f t="shared" si="6"/>
        <v>1</v>
      </c>
      <c r="V77" s="537">
        <f t="shared" si="6"/>
        <v>1</v>
      </c>
      <c r="W77" s="537">
        <f t="shared" si="6"/>
        <v>1</v>
      </c>
      <c r="X77" s="537">
        <f t="shared" si="6"/>
        <v>1</v>
      </c>
      <c r="Y77" s="537">
        <f t="shared" si="6"/>
        <v>1</v>
      </c>
      <c r="Z77" s="537">
        <f t="shared" si="6"/>
        <v>1</v>
      </c>
      <c r="AA77" s="537">
        <f t="shared" si="6"/>
        <v>1</v>
      </c>
      <c r="AB77" s="537">
        <f t="shared" si="6"/>
        <v>1</v>
      </c>
      <c r="AC77" s="537">
        <f t="shared" si="6"/>
        <v>1</v>
      </c>
      <c r="AD77" s="537">
        <f t="shared" si="6"/>
        <v>1.0003905086873426</v>
      </c>
      <c r="AE77" s="537">
        <f t="shared" si="6"/>
        <v>1</v>
      </c>
      <c r="AF77" s="537">
        <f t="shared" si="6"/>
        <v>1</v>
      </c>
    </row>
    <row r="78" spans="1:32" x14ac:dyDescent="0.25">
      <c r="A78" s="133">
        <v>200</v>
      </c>
      <c r="B78" s="303">
        <v>77</v>
      </c>
      <c r="C78" s="539">
        <v>0</v>
      </c>
      <c r="D78" s="539">
        <v>0</v>
      </c>
      <c r="E78" s="539">
        <v>0</v>
      </c>
      <c r="F78" s="539">
        <v>0</v>
      </c>
      <c r="G78" s="539">
        <v>0</v>
      </c>
      <c r="H78" s="539">
        <v>0</v>
      </c>
      <c r="I78" s="539">
        <v>0</v>
      </c>
      <c r="J78" s="539">
        <v>0</v>
      </c>
      <c r="K78" s="539">
        <v>0</v>
      </c>
      <c r="L78" s="539">
        <v>0</v>
      </c>
      <c r="M78" s="539">
        <v>0</v>
      </c>
      <c r="N78" s="539">
        <v>0</v>
      </c>
      <c r="O78" s="539">
        <v>0</v>
      </c>
      <c r="P78" s="539">
        <v>0</v>
      </c>
      <c r="Q78" s="539">
        <v>0</v>
      </c>
      <c r="R78" s="537">
        <f t="shared" si="6"/>
        <v>1</v>
      </c>
      <c r="S78" s="537">
        <f t="shared" si="6"/>
        <v>1</v>
      </c>
      <c r="T78" s="537">
        <f t="shared" si="6"/>
        <v>1</v>
      </c>
      <c r="U78" s="537">
        <f t="shared" si="6"/>
        <v>1</v>
      </c>
      <c r="V78" s="537">
        <f t="shared" si="6"/>
        <v>1</v>
      </c>
      <c r="W78" s="537">
        <f t="shared" si="6"/>
        <v>1</v>
      </c>
      <c r="X78" s="537">
        <f t="shared" si="6"/>
        <v>1</v>
      </c>
      <c r="Y78" s="537">
        <f t="shared" si="6"/>
        <v>1</v>
      </c>
      <c r="Z78" s="537">
        <f t="shared" si="6"/>
        <v>1</v>
      </c>
      <c r="AA78" s="537">
        <f t="shared" si="6"/>
        <v>1</v>
      </c>
      <c r="AB78" s="537">
        <f t="shared" si="6"/>
        <v>1</v>
      </c>
      <c r="AC78" s="537">
        <f t="shared" si="6"/>
        <v>1</v>
      </c>
      <c r="AD78" s="537">
        <f t="shared" si="6"/>
        <v>1.0003905086873426</v>
      </c>
      <c r="AE78" s="537">
        <f t="shared" si="6"/>
        <v>1</v>
      </c>
      <c r="AF78" s="537">
        <f t="shared" si="6"/>
        <v>1</v>
      </c>
    </row>
    <row r="79" spans="1:32" x14ac:dyDescent="0.25">
      <c r="A79" s="133">
        <v>200</v>
      </c>
      <c r="B79" s="303">
        <v>78</v>
      </c>
      <c r="C79" s="539">
        <v>0</v>
      </c>
      <c r="D79" s="539">
        <v>0</v>
      </c>
      <c r="E79" s="539">
        <v>0</v>
      </c>
      <c r="F79" s="539">
        <v>0</v>
      </c>
      <c r="G79" s="539">
        <v>0</v>
      </c>
      <c r="H79" s="539">
        <v>0</v>
      </c>
      <c r="I79" s="539">
        <v>0</v>
      </c>
      <c r="J79" s="539">
        <v>0</v>
      </c>
      <c r="K79" s="539">
        <v>0</v>
      </c>
      <c r="L79" s="539">
        <v>0</v>
      </c>
      <c r="M79" s="539">
        <v>0</v>
      </c>
      <c r="N79" s="539">
        <v>0</v>
      </c>
      <c r="O79" s="539">
        <v>0</v>
      </c>
      <c r="P79" s="539">
        <v>0</v>
      </c>
      <c r="Q79" s="539">
        <v>0</v>
      </c>
      <c r="R79" s="537">
        <f t="shared" si="6"/>
        <v>1</v>
      </c>
      <c r="S79" s="537">
        <f t="shared" si="6"/>
        <v>1</v>
      </c>
      <c r="T79" s="537">
        <f t="shared" si="6"/>
        <v>1</v>
      </c>
      <c r="U79" s="537">
        <f t="shared" si="6"/>
        <v>1</v>
      </c>
      <c r="V79" s="537">
        <f t="shared" si="6"/>
        <v>1</v>
      </c>
      <c r="W79" s="537">
        <f t="shared" si="6"/>
        <v>1</v>
      </c>
      <c r="X79" s="537">
        <f t="shared" si="6"/>
        <v>1</v>
      </c>
      <c r="Y79" s="537">
        <f t="shared" si="6"/>
        <v>1</v>
      </c>
      <c r="Z79" s="537">
        <f t="shared" si="6"/>
        <v>1</v>
      </c>
      <c r="AA79" s="537">
        <f t="shared" si="6"/>
        <v>1</v>
      </c>
      <c r="AB79" s="537">
        <f t="shared" si="6"/>
        <v>1</v>
      </c>
      <c r="AC79" s="537">
        <f t="shared" si="6"/>
        <v>1</v>
      </c>
      <c r="AD79" s="537">
        <f t="shared" si="6"/>
        <v>1.0003905086873426</v>
      </c>
      <c r="AE79" s="537">
        <f t="shared" si="6"/>
        <v>1</v>
      </c>
      <c r="AF79" s="537">
        <f t="shared" si="6"/>
        <v>1</v>
      </c>
    </row>
    <row r="80" spans="1:32" x14ac:dyDescent="0.25">
      <c r="A80" s="133">
        <v>200</v>
      </c>
      <c r="B80" s="303">
        <v>79</v>
      </c>
      <c r="C80" s="539">
        <v>0</v>
      </c>
      <c r="D80" s="539">
        <v>0</v>
      </c>
      <c r="E80" s="539">
        <v>0</v>
      </c>
      <c r="F80" s="539">
        <v>0</v>
      </c>
      <c r="G80" s="539">
        <v>0</v>
      </c>
      <c r="H80" s="539">
        <v>0</v>
      </c>
      <c r="I80" s="539">
        <v>0</v>
      </c>
      <c r="J80" s="539">
        <v>0</v>
      </c>
      <c r="K80" s="539">
        <v>0</v>
      </c>
      <c r="L80" s="539">
        <v>0</v>
      </c>
      <c r="M80" s="539">
        <v>0</v>
      </c>
      <c r="N80" s="539">
        <v>0</v>
      </c>
      <c r="O80" s="539">
        <v>0</v>
      </c>
      <c r="P80" s="539">
        <v>0</v>
      </c>
      <c r="Q80" s="539">
        <v>0</v>
      </c>
      <c r="R80" s="537">
        <f t="shared" si="6"/>
        <v>1</v>
      </c>
      <c r="S80" s="537">
        <f t="shared" si="6"/>
        <v>1</v>
      </c>
      <c r="T80" s="537">
        <f t="shared" si="6"/>
        <v>1</v>
      </c>
      <c r="U80" s="537">
        <f t="shared" si="6"/>
        <v>1</v>
      </c>
      <c r="V80" s="537">
        <f t="shared" si="6"/>
        <v>1</v>
      </c>
      <c r="W80" s="537">
        <f t="shared" si="6"/>
        <v>1</v>
      </c>
      <c r="X80" s="537">
        <f t="shared" si="6"/>
        <v>1</v>
      </c>
      <c r="Y80" s="537">
        <f t="shared" si="6"/>
        <v>1</v>
      </c>
      <c r="Z80" s="537">
        <f t="shared" si="6"/>
        <v>1</v>
      </c>
      <c r="AA80" s="537">
        <f t="shared" si="6"/>
        <v>1</v>
      </c>
      <c r="AB80" s="537">
        <f t="shared" si="6"/>
        <v>1</v>
      </c>
      <c r="AC80" s="537">
        <f t="shared" si="6"/>
        <v>1</v>
      </c>
      <c r="AD80" s="537">
        <f t="shared" si="6"/>
        <v>1.0003905086873426</v>
      </c>
      <c r="AE80" s="537">
        <f t="shared" si="6"/>
        <v>1</v>
      </c>
      <c r="AF80" s="537">
        <f t="shared" si="6"/>
        <v>1</v>
      </c>
    </row>
    <row r="81" spans="1:32" x14ac:dyDescent="0.25">
      <c r="A81" s="133">
        <v>200</v>
      </c>
      <c r="B81" s="303">
        <v>80</v>
      </c>
      <c r="C81" s="539">
        <v>0</v>
      </c>
      <c r="D81" s="539">
        <v>0</v>
      </c>
      <c r="E81" s="539">
        <v>0</v>
      </c>
      <c r="F81" s="539">
        <v>0</v>
      </c>
      <c r="G81" s="539">
        <v>0</v>
      </c>
      <c r="H81" s="539">
        <v>0</v>
      </c>
      <c r="I81" s="539">
        <v>0</v>
      </c>
      <c r="J81" s="539">
        <v>0</v>
      </c>
      <c r="K81" s="539">
        <v>0</v>
      </c>
      <c r="L81" s="539">
        <v>0</v>
      </c>
      <c r="M81" s="539">
        <v>0</v>
      </c>
      <c r="N81" s="539">
        <v>0</v>
      </c>
      <c r="O81" s="539">
        <v>0</v>
      </c>
      <c r="P81" s="539">
        <v>0</v>
      </c>
      <c r="Q81" s="539">
        <v>0</v>
      </c>
      <c r="R81" s="537">
        <f t="shared" si="6"/>
        <v>1</v>
      </c>
      <c r="S81" s="537">
        <f t="shared" si="6"/>
        <v>1</v>
      </c>
      <c r="T81" s="537">
        <f t="shared" si="6"/>
        <v>1</v>
      </c>
      <c r="U81" s="537">
        <f t="shared" si="6"/>
        <v>1</v>
      </c>
      <c r="V81" s="537">
        <f t="shared" si="6"/>
        <v>1</v>
      </c>
      <c r="W81" s="537">
        <f t="shared" si="6"/>
        <v>1</v>
      </c>
      <c r="X81" s="537">
        <f t="shared" si="6"/>
        <v>1</v>
      </c>
      <c r="Y81" s="537">
        <f t="shared" si="6"/>
        <v>1</v>
      </c>
      <c r="Z81" s="537">
        <f t="shared" si="6"/>
        <v>1</v>
      </c>
      <c r="AA81" s="537">
        <f t="shared" si="6"/>
        <v>1</v>
      </c>
      <c r="AB81" s="537">
        <f t="shared" si="6"/>
        <v>1</v>
      </c>
      <c r="AC81" s="537">
        <f t="shared" si="6"/>
        <v>1</v>
      </c>
      <c r="AD81" s="537">
        <f t="shared" si="6"/>
        <v>1.0003905086873426</v>
      </c>
      <c r="AE81" s="537">
        <f t="shared" si="6"/>
        <v>1</v>
      </c>
      <c r="AF81" s="537">
        <f t="shared" si="6"/>
        <v>1</v>
      </c>
    </row>
    <row r="82" spans="1:32" x14ac:dyDescent="0.25">
      <c r="A82" s="133">
        <v>200</v>
      </c>
      <c r="B82" s="303">
        <v>81</v>
      </c>
      <c r="C82" s="539">
        <v>0</v>
      </c>
      <c r="D82" s="539">
        <v>0</v>
      </c>
      <c r="E82" s="539">
        <v>0</v>
      </c>
      <c r="F82" s="539">
        <v>0</v>
      </c>
      <c r="G82" s="539">
        <v>0</v>
      </c>
      <c r="H82" s="539">
        <v>0</v>
      </c>
      <c r="I82" s="539">
        <v>0</v>
      </c>
      <c r="J82" s="539">
        <v>0</v>
      </c>
      <c r="K82" s="539">
        <v>0</v>
      </c>
      <c r="L82" s="539">
        <v>0</v>
      </c>
      <c r="M82" s="539">
        <v>0</v>
      </c>
      <c r="N82" s="539">
        <v>0</v>
      </c>
      <c r="O82" s="539">
        <v>0</v>
      </c>
      <c r="P82" s="539">
        <v>0</v>
      </c>
      <c r="Q82" s="539">
        <v>0</v>
      </c>
      <c r="R82" s="537">
        <f t="shared" si="6"/>
        <v>1</v>
      </c>
      <c r="S82" s="537">
        <f t="shared" si="6"/>
        <v>1</v>
      </c>
      <c r="T82" s="537">
        <f t="shared" si="6"/>
        <v>1</v>
      </c>
      <c r="U82" s="537">
        <f t="shared" si="6"/>
        <v>1</v>
      </c>
      <c r="V82" s="537">
        <f t="shared" si="6"/>
        <v>1</v>
      </c>
      <c r="W82" s="537">
        <f t="shared" si="6"/>
        <v>1</v>
      </c>
      <c r="X82" s="537">
        <f t="shared" si="6"/>
        <v>1</v>
      </c>
      <c r="Y82" s="537">
        <f t="shared" si="6"/>
        <v>1</v>
      </c>
      <c r="Z82" s="537">
        <f t="shared" si="6"/>
        <v>1</v>
      </c>
      <c r="AA82" s="537">
        <f t="shared" si="6"/>
        <v>1</v>
      </c>
      <c r="AB82" s="537">
        <f t="shared" si="6"/>
        <v>1</v>
      </c>
      <c r="AC82" s="537">
        <f t="shared" si="6"/>
        <v>1</v>
      </c>
      <c r="AD82" s="537">
        <f t="shared" si="6"/>
        <v>1.0003905086873426</v>
      </c>
      <c r="AE82" s="537">
        <f t="shared" si="6"/>
        <v>1</v>
      </c>
      <c r="AF82" s="537">
        <f t="shared" si="6"/>
        <v>1</v>
      </c>
    </row>
    <row r="83" spans="1:32" x14ac:dyDescent="0.25">
      <c r="A83" s="133">
        <v>200</v>
      </c>
      <c r="B83" s="303">
        <v>82</v>
      </c>
      <c r="C83" s="539">
        <v>0</v>
      </c>
      <c r="D83" s="539">
        <v>0</v>
      </c>
      <c r="E83" s="539">
        <v>0</v>
      </c>
      <c r="F83" s="539">
        <v>0</v>
      </c>
      <c r="G83" s="539">
        <v>0</v>
      </c>
      <c r="H83" s="539">
        <v>0</v>
      </c>
      <c r="I83" s="539">
        <v>0</v>
      </c>
      <c r="J83" s="539">
        <v>0</v>
      </c>
      <c r="K83" s="539">
        <v>0</v>
      </c>
      <c r="L83" s="539">
        <v>0</v>
      </c>
      <c r="M83" s="539">
        <v>0</v>
      </c>
      <c r="N83" s="539">
        <v>0</v>
      </c>
      <c r="O83" s="539">
        <v>0</v>
      </c>
      <c r="P83" s="539">
        <v>0</v>
      </c>
      <c r="Q83" s="539">
        <v>0</v>
      </c>
      <c r="R83" s="537">
        <f t="shared" ref="R83:AF98" si="7">C83+R82</f>
        <v>1</v>
      </c>
      <c r="S83" s="537">
        <f t="shared" si="7"/>
        <v>1</v>
      </c>
      <c r="T83" s="537">
        <f t="shared" si="7"/>
        <v>1</v>
      </c>
      <c r="U83" s="537">
        <f t="shared" si="7"/>
        <v>1</v>
      </c>
      <c r="V83" s="537">
        <f t="shared" si="7"/>
        <v>1</v>
      </c>
      <c r="W83" s="537">
        <f t="shared" si="7"/>
        <v>1</v>
      </c>
      <c r="X83" s="537">
        <f t="shared" si="7"/>
        <v>1</v>
      </c>
      <c r="Y83" s="537">
        <f t="shared" si="7"/>
        <v>1</v>
      </c>
      <c r="Z83" s="537">
        <f t="shared" si="7"/>
        <v>1</v>
      </c>
      <c r="AA83" s="537">
        <f t="shared" si="7"/>
        <v>1</v>
      </c>
      <c r="AB83" s="537">
        <f t="shared" si="7"/>
        <v>1</v>
      </c>
      <c r="AC83" s="537">
        <f t="shared" si="7"/>
        <v>1</v>
      </c>
      <c r="AD83" s="537">
        <f t="shared" si="7"/>
        <v>1.0003905086873426</v>
      </c>
      <c r="AE83" s="537">
        <f t="shared" si="7"/>
        <v>1</v>
      </c>
      <c r="AF83" s="537">
        <f t="shared" si="7"/>
        <v>1</v>
      </c>
    </row>
    <row r="84" spans="1:32" x14ac:dyDescent="0.25">
      <c r="A84" s="133">
        <v>200</v>
      </c>
      <c r="B84" s="303">
        <v>83</v>
      </c>
      <c r="C84" s="539">
        <v>0</v>
      </c>
      <c r="D84" s="539">
        <v>0</v>
      </c>
      <c r="E84" s="539">
        <v>0</v>
      </c>
      <c r="F84" s="539">
        <v>0</v>
      </c>
      <c r="G84" s="539">
        <v>0</v>
      </c>
      <c r="H84" s="539">
        <v>0</v>
      </c>
      <c r="I84" s="539">
        <v>0</v>
      </c>
      <c r="J84" s="539">
        <v>0</v>
      </c>
      <c r="K84" s="539">
        <v>0</v>
      </c>
      <c r="L84" s="539">
        <v>0</v>
      </c>
      <c r="M84" s="539">
        <v>0</v>
      </c>
      <c r="N84" s="539">
        <v>0</v>
      </c>
      <c r="O84" s="539">
        <v>0</v>
      </c>
      <c r="P84" s="539">
        <v>0</v>
      </c>
      <c r="Q84" s="539">
        <v>0</v>
      </c>
      <c r="R84" s="537">
        <f t="shared" si="7"/>
        <v>1</v>
      </c>
      <c r="S84" s="537">
        <f t="shared" si="7"/>
        <v>1</v>
      </c>
      <c r="T84" s="537">
        <f t="shared" si="7"/>
        <v>1</v>
      </c>
      <c r="U84" s="537">
        <f t="shared" si="7"/>
        <v>1</v>
      </c>
      <c r="V84" s="537">
        <f t="shared" si="7"/>
        <v>1</v>
      </c>
      <c r="W84" s="537">
        <f t="shared" si="7"/>
        <v>1</v>
      </c>
      <c r="X84" s="537">
        <f t="shared" si="7"/>
        <v>1</v>
      </c>
      <c r="Y84" s="537">
        <f t="shared" si="7"/>
        <v>1</v>
      </c>
      <c r="Z84" s="537">
        <f t="shared" si="7"/>
        <v>1</v>
      </c>
      <c r="AA84" s="537">
        <f t="shared" si="7"/>
        <v>1</v>
      </c>
      <c r="AB84" s="537">
        <f t="shared" si="7"/>
        <v>1</v>
      </c>
      <c r="AC84" s="537">
        <f t="shared" si="7"/>
        <v>1</v>
      </c>
      <c r="AD84" s="537">
        <f t="shared" si="7"/>
        <v>1.0003905086873426</v>
      </c>
      <c r="AE84" s="537">
        <f t="shared" si="7"/>
        <v>1</v>
      </c>
      <c r="AF84" s="537">
        <f t="shared" si="7"/>
        <v>1</v>
      </c>
    </row>
    <row r="85" spans="1:32" x14ac:dyDescent="0.25">
      <c r="A85" s="133">
        <v>200</v>
      </c>
      <c r="B85" s="303">
        <v>84</v>
      </c>
      <c r="C85" s="539">
        <v>0</v>
      </c>
      <c r="D85" s="539">
        <v>0</v>
      </c>
      <c r="E85" s="539">
        <v>0</v>
      </c>
      <c r="F85" s="539">
        <v>0</v>
      </c>
      <c r="G85" s="539">
        <v>0</v>
      </c>
      <c r="H85" s="539">
        <v>0</v>
      </c>
      <c r="I85" s="539">
        <v>0</v>
      </c>
      <c r="J85" s="539">
        <v>0</v>
      </c>
      <c r="K85" s="539">
        <v>0</v>
      </c>
      <c r="L85" s="539">
        <v>0</v>
      </c>
      <c r="M85" s="539">
        <v>0</v>
      </c>
      <c r="N85" s="539">
        <v>0</v>
      </c>
      <c r="O85" s="539">
        <v>0</v>
      </c>
      <c r="P85" s="539">
        <v>0</v>
      </c>
      <c r="Q85" s="539">
        <v>0</v>
      </c>
      <c r="R85" s="537">
        <f t="shared" si="7"/>
        <v>1</v>
      </c>
      <c r="S85" s="537">
        <f t="shared" si="7"/>
        <v>1</v>
      </c>
      <c r="T85" s="537">
        <f t="shared" si="7"/>
        <v>1</v>
      </c>
      <c r="U85" s="537">
        <f t="shared" si="7"/>
        <v>1</v>
      </c>
      <c r="V85" s="537">
        <f t="shared" si="7"/>
        <v>1</v>
      </c>
      <c r="W85" s="537">
        <f t="shared" si="7"/>
        <v>1</v>
      </c>
      <c r="X85" s="537">
        <f t="shared" si="7"/>
        <v>1</v>
      </c>
      <c r="Y85" s="537">
        <f t="shared" si="7"/>
        <v>1</v>
      </c>
      <c r="Z85" s="537">
        <f t="shared" si="7"/>
        <v>1</v>
      </c>
      <c r="AA85" s="537">
        <f t="shared" si="7"/>
        <v>1</v>
      </c>
      <c r="AB85" s="537">
        <f t="shared" si="7"/>
        <v>1</v>
      </c>
      <c r="AC85" s="537">
        <f t="shared" si="7"/>
        <v>1</v>
      </c>
      <c r="AD85" s="537">
        <f t="shared" si="7"/>
        <v>1.0003905086873426</v>
      </c>
      <c r="AE85" s="537">
        <f t="shared" si="7"/>
        <v>1</v>
      </c>
      <c r="AF85" s="537">
        <f t="shared" si="7"/>
        <v>1</v>
      </c>
    </row>
    <row r="86" spans="1:32" x14ac:dyDescent="0.25">
      <c r="A86" s="133">
        <v>200</v>
      </c>
      <c r="B86" s="303">
        <v>85</v>
      </c>
      <c r="C86" s="539">
        <v>0</v>
      </c>
      <c r="D86" s="539">
        <v>0</v>
      </c>
      <c r="E86" s="539">
        <v>0</v>
      </c>
      <c r="F86" s="539">
        <v>0</v>
      </c>
      <c r="G86" s="539">
        <v>0</v>
      </c>
      <c r="H86" s="539">
        <v>0</v>
      </c>
      <c r="I86" s="539">
        <v>0</v>
      </c>
      <c r="J86" s="539">
        <v>0</v>
      </c>
      <c r="K86" s="539">
        <v>0</v>
      </c>
      <c r="L86" s="539">
        <v>0</v>
      </c>
      <c r="M86" s="539">
        <v>0</v>
      </c>
      <c r="N86" s="539">
        <v>0</v>
      </c>
      <c r="O86" s="539">
        <v>0</v>
      </c>
      <c r="P86" s="539">
        <v>0</v>
      </c>
      <c r="Q86" s="539">
        <v>0</v>
      </c>
      <c r="R86" s="537">
        <f t="shared" si="7"/>
        <v>1</v>
      </c>
      <c r="S86" s="537">
        <f t="shared" si="7"/>
        <v>1</v>
      </c>
      <c r="T86" s="537">
        <f t="shared" si="7"/>
        <v>1</v>
      </c>
      <c r="U86" s="537">
        <f t="shared" si="7"/>
        <v>1</v>
      </c>
      <c r="V86" s="537">
        <f t="shared" si="7"/>
        <v>1</v>
      </c>
      <c r="W86" s="537">
        <f t="shared" si="7"/>
        <v>1</v>
      </c>
      <c r="X86" s="537">
        <f t="shared" si="7"/>
        <v>1</v>
      </c>
      <c r="Y86" s="537">
        <f t="shared" si="7"/>
        <v>1</v>
      </c>
      <c r="Z86" s="537">
        <f t="shared" si="7"/>
        <v>1</v>
      </c>
      <c r="AA86" s="537">
        <f t="shared" si="7"/>
        <v>1</v>
      </c>
      <c r="AB86" s="537">
        <f t="shared" si="7"/>
        <v>1</v>
      </c>
      <c r="AC86" s="537">
        <f t="shared" si="7"/>
        <v>1</v>
      </c>
      <c r="AD86" s="537">
        <f t="shared" si="7"/>
        <v>1.0003905086873426</v>
      </c>
      <c r="AE86" s="537">
        <f t="shared" si="7"/>
        <v>1</v>
      </c>
      <c r="AF86" s="537">
        <f t="shared" si="7"/>
        <v>1</v>
      </c>
    </row>
    <row r="87" spans="1:32" x14ac:dyDescent="0.25">
      <c r="A87" s="133">
        <v>200</v>
      </c>
      <c r="B87" s="303">
        <v>86</v>
      </c>
      <c r="C87" s="539">
        <v>0</v>
      </c>
      <c r="D87" s="539">
        <v>0</v>
      </c>
      <c r="E87" s="539">
        <v>0</v>
      </c>
      <c r="F87" s="539">
        <v>0</v>
      </c>
      <c r="G87" s="539">
        <v>0</v>
      </c>
      <c r="H87" s="539">
        <v>0</v>
      </c>
      <c r="I87" s="539">
        <v>0</v>
      </c>
      <c r="J87" s="539">
        <v>0</v>
      </c>
      <c r="K87" s="539">
        <v>0</v>
      </c>
      <c r="L87" s="539">
        <v>0</v>
      </c>
      <c r="M87" s="539">
        <v>0</v>
      </c>
      <c r="N87" s="539">
        <v>0</v>
      </c>
      <c r="O87" s="539">
        <v>0</v>
      </c>
      <c r="P87" s="539">
        <v>0</v>
      </c>
      <c r="Q87" s="539">
        <v>0</v>
      </c>
      <c r="R87" s="537">
        <f t="shared" si="7"/>
        <v>1</v>
      </c>
      <c r="S87" s="537">
        <f t="shared" si="7"/>
        <v>1</v>
      </c>
      <c r="T87" s="537">
        <f t="shared" si="7"/>
        <v>1</v>
      </c>
      <c r="U87" s="537">
        <f t="shared" si="7"/>
        <v>1</v>
      </c>
      <c r="V87" s="537">
        <f t="shared" si="7"/>
        <v>1</v>
      </c>
      <c r="W87" s="537">
        <f t="shared" si="7"/>
        <v>1</v>
      </c>
      <c r="X87" s="537">
        <f t="shared" si="7"/>
        <v>1</v>
      </c>
      <c r="Y87" s="537">
        <f t="shared" si="7"/>
        <v>1</v>
      </c>
      <c r="Z87" s="537">
        <f t="shared" si="7"/>
        <v>1</v>
      </c>
      <c r="AA87" s="537">
        <f t="shared" si="7"/>
        <v>1</v>
      </c>
      <c r="AB87" s="537">
        <f t="shared" si="7"/>
        <v>1</v>
      </c>
      <c r="AC87" s="537">
        <f t="shared" si="7"/>
        <v>1</v>
      </c>
      <c r="AD87" s="537">
        <f t="shared" si="7"/>
        <v>1.0003905086873426</v>
      </c>
      <c r="AE87" s="537">
        <f t="shared" si="7"/>
        <v>1</v>
      </c>
      <c r="AF87" s="537">
        <f t="shared" si="7"/>
        <v>1</v>
      </c>
    </row>
    <row r="88" spans="1:32" x14ac:dyDescent="0.25">
      <c r="A88" s="133">
        <v>200</v>
      </c>
      <c r="B88" s="303">
        <v>87</v>
      </c>
      <c r="C88" s="539">
        <v>0</v>
      </c>
      <c r="D88" s="539">
        <v>0</v>
      </c>
      <c r="E88" s="539">
        <v>0</v>
      </c>
      <c r="F88" s="539">
        <v>0</v>
      </c>
      <c r="G88" s="539">
        <v>0</v>
      </c>
      <c r="H88" s="539">
        <v>0</v>
      </c>
      <c r="I88" s="539">
        <v>0</v>
      </c>
      <c r="J88" s="539">
        <v>0</v>
      </c>
      <c r="K88" s="539">
        <v>0</v>
      </c>
      <c r="L88" s="539">
        <v>0</v>
      </c>
      <c r="M88" s="539">
        <v>0</v>
      </c>
      <c r="N88" s="539">
        <v>0</v>
      </c>
      <c r="O88" s="539">
        <v>0</v>
      </c>
      <c r="P88" s="539">
        <v>0</v>
      </c>
      <c r="Q88" s="539">
        <v>0</v>
      </c>
      <c r="R88" s="537">
        <f t="shared" si="7"/>
        <v>1</v>
      </c>
      <c r="S88" s="537">
        <f t="shared" si="7"/>
        <v>1</v>
      </c>
      <c r="T88" s="537">
        <f t="shared" si="7"/>
        <v>1</v>
      </c>
      <c r="U88" s="537">
        <f t="shared" si="7"/>
        <v>1</v>
      </c>
      <c r="V88" s="537">
        <f t="shared" si="7"/>
        <v>1</v>
      </c>
      <c r="W88" s="537">
        <f t="shared" si="7"/>
        <v>1</v>
      </c>
      <c r="X88" s="537">
        <f t="shared" si="7"/>
        <v>1</v>
      </c>
      <c r="Y88" s="537">
        <f t="shared" si="7"/>
        <v>1</v>
      </c>
      <c r="Z88" s="537">
        <f t="shared" si="7"/>
        <v>1</v>
      </c>
      <c r="AA88" s="537">
        <f t="shared" si="7"/>
        <v>1</v>
      </c>
      <c r="AB88" s="537">
        <f t="shared" si="7"/>
        <v>1</v>
      </c>
      <c r="AC88" s="537">
        <f t="shared" si="7"/>
        <v>1</v>
      </c>
      <c r="AD88" s="537">
        <f t="shared" si="7"/>
        <v>1.0003905086873426</v>
      </c>
      <c r="AE88" s="537">
        <f t="shared" si="7"/>
        <v>1</v>
      </c>
      <c r="AF88" s="537">
        <f t="shared" si="7"/>
        <v>1</v>
      </c>
    </row>
    <row r="89" spans="1:32" x14ac:dyDescent="0.25">
      <c r="A89" s="133">
        <v>200</v>
      </c>
      <c r="B89" s="303">
        <v>88</v>
      </c>
      <c r="C89" s="539">
        <v>0</v>
      </c>
      <c r="D89" s="539">
        <v>0</v>
      </c>
      <c r="E89" s="539">
        <v>0</v>
      </c>
      <c r="F89" s="539">
        <v>0</v>
      </c>
      <c r="G89" s="539">
        <v>0</v>
      </c>
      <c r="H89" s="539">
        <v>0</v>
      </c>
      <c r="I89" s="539">
        <v>0</v>
      </c>
      <c r="J89" s="539">
        <v>0</v>
      </c>
      <c r="K89" s="539">
        <v>0</v>
      </c>
      <c r="L89" s="539">
        <v>0</v>
      </c>
      <c r="M89" s="539">
        <v>0</v>
      </c>
      <c r="N89" s="539">
        <v>0</v>
      </c>
      <c r="O89" s="539">
        <v>0</v>
      </c>
      <c r="P89" s="539">
        <v>0</v>
      </c>
      <c r="Q89" s="539">
        <v>0</v>
      </c>
      <c r="R89" s="537">
        <f t="shared" si="7"/>
        <v>1</v>
      </c>
      <c r="S89" s="537">
        <f t="shared" si="7"/>
        <v>1</v>
      </c>
      <c r="T89" s="537">
        <f t="shared" si="7"/>
        <v>1</v>
      </c>
      <c r="U89" s="537">
        <f t="shared" si="7"/>
        <v>1</v>
      </c>
      <c r="V89" s="537">
        <f t="shared" si="7"/>
        <v>1</v>
      </c>
      <c r="W89" s="537">
        <f t="shared" si="7"/>
        <v>1</v>
      </c>
      <c r="X89" s="537">
        <f t="shared" si="7"/>
        <v>1</v>
      </c>
      <c r="Y89" s="537">
        <f t="shared" si="7"/>
        <v>1</v>
      </c>
      <c r="Z89" s="537">
        <f t="shared" si="7"/>
        <v>1</v>
      </c>
      <c r="AA89" s="537">
        <f t="shared" si="7"/>
        <v>1</v>
      </c>
      <c r="AB89" s="537">
        <f t="shared" si="7"/>
        <v>1</v>
      </c>
      <c r="AC89" s="537">
        <f t="shared" si="7"/>
        <v>1</v>
      </c>
      <c r="AD89" s="537">
        <f t="shared" si="7"/>
        <v>1.0003905086873426</v>
      </c>
      <c r="AE89" s="537">
        <f t="shared" si="7"/>
        <v>1</v>
      </c>
      <c r="AF89" s="537">
        <f t="shared" si="7"/>
        <v>1</v>
      </c>
    </row>
    <row r="90" spans="1:32" x14ac:dyDescent="0.25">
      <c r="A90" s="133">
        <v>200</v>
      </c>
      <c r="B90" s="303">
        <v>89</v>
      </c>
      <c r="C90" s="539">
        <v>0</v>
      </c>
      <c r="D90" s="539">
        <v>0</v>
      </c>
      <c r="E90" s="539">
        <v>0</v>
      </c>
      <c r="F90" s="539">
        <v>0</v>
      </c>
      <c r="G90" s="539">
        <v>0</v>
      </c>
      <c r="H90" s="539">
        <v>0</v>
      </c>
      <c r="I90" s="539">
        <v>0</v>
      </c>
      <c r="J90" s="539">
        <v>0</v>
      </c>
      <c r="K90" s="539">
        <v>0</v>
      </c>
      <c r="L90" s="539">
        <v>0</v>
      </c>
      <c r="M90" s="539">
        <v>0</v>
      </c>
      <c r="N90" s="539">
        <v>0</v>
      </c>
      <c r="O90" s="539">
        <v>0</v>
      </c>
      <c r="P90" s="539">
        <v>0</v>
      </c>
      <c r="Q90" s="539">
        <v>0</v>
      </c>
      <c r="R90" s="537">
        <f t="shared" si="7"/>
        <v>1</v>
      </c>
      <c r="S90" s="537">
        <f t="shared" si="7"/>
        <v>1</v>
      </c>
      <c r="T90" s="537">
        <f t="shared" si="7"/>
        <v>1</v>
      </c>
      <c r="U90" s="537">
        <f t="shared" si="7"/>
        <v>1</v>
      </c>
      <c r="V90" s="537">
        <f t="shared" si="7"/>
        <v>1</v>
      </c>
      <c r="W90" s="537">
        <f t="shared" si="7"/>
        <v>1</v>
      </c>
      <c r="X90" s="537">
        <f t="shared" si="7"/>
        <v>1</v>
      </c>
      <c r="Y90" s="537">
        <f t="shared" si="7"/>
        <v>1</v>
      </c>
      <c r="Z90" s="537">
        <f t="shared" si="7"/>
        <v>1</v>
      </c>
      <c r="AA90" s="537">
        <f t="shared" si="7"/>
        <v>1</v>
      </c>
      <c r="AB90" s="537">
        <f t="shared" si="7"/>
        <v>1</v>
      </c>
      <c r="AC90" s="537">
        <f t="shared" si="7"/>
        <v>1</v>
      </c>
      <c r="AD90" s="537">
        <f t="shared" si="7"/>
        <v>1.0003905086873426</v>
      </c>
      <c r="AE90" s="537">
        <f t="shared" si="7"/>
        <v>1</v>
      </c>
      <c r="AF90" s="537">
        <f t="shared" si="7"/>
        <v>1</v>
      </c>
    </row>
    <row r="91" spans="1:32" x14ac:dyDescent="0.25">
      <c r="A91" s="133">
        <v>200</v>
      </c>
      <c r="B91" s="303">
        <v>90</v>
      </c>
      <c r="C91" s="539">
        <v>0</v>
      </c>
      <c r="D91" s="539">
        <v>0</v>
      </c>
      <c r="E91" s="539">
        <v>0</v>
      </c>
      <c r="F91" s="539">
        <v>0</v>
      </c>
      <c r="G91" s="539">
        <v>0</v>
      </c>
      <c r="H91" s="539">
        <v>0</v>
      </c>
      <c r="I91" s="539">
        <v>0</v>
      </c>
      <c r="J91" s="539">
        <v>0</v>
      </c>
      <c r="K91" s="539">
        <v>0</v>
      </c>
      <c r="L91" s="539">
        <v>0</v>
      </c>
      <c r="M91" s="539">
        <v>0</v>
      </c>
      <c r="N91" s="539">
        <v>0</v>
      </c>
      <c r="O91" s="539">
        <v>0</v>
      </c>
      <c r="P91" s="539">
        <v>0</v>
      </c>
      <c r="Q91" s="539">
        <v>0</v>
      </c>
      <c r="R91" s="537">
        <f t="shared" si="7"/>
        <v>1</v>
      </c>
      <c r="S91" s="537">
        <f t="shared" si="7"/>
        <v>1</v>
      </c>
      <c r="T91" s="537">
        <f t="shared" si="7"/>
        <v>1</v>
      </c>
      <c r="U91" s="537">
        <f t="shared" si="7"/>
        <v>1</v>
      </c>
      <c r="V91" s="537">
        <f t="shared" si="7"/>
        <v>1</v>
      </c>
      <c r="W91" s="537">
        <f t="shared" si="7"/>
        <v>1</v>
      </c>
      <c r="X91" s="537">
        <f t="shared" si="7"/>
        <v>1</v>
      </c>
      <c r="Y91" s="537">
        <f t="shared" si="7"/>
        <v>1</v>
      </c>
      <c r="Z91" s="537">
        <f t="shared" si="7"/>
        <v>1</v>
      </c>
      <c r="AA91" s="537">
        <f t="shared" si="7"/>
        <v>1</v>
      </c>
      <c r="AB91" s="537">
        <f t="shared" si="7"/>
        <v>1</v>
      </c>
      <c r="AC91" s="537">
        <f t="shared" si="7"/>
        <v>1</v>
      </c>
      <c r="AD91" s="537">
        <f t="shared" si="7"/>
        <v>1.0003905086873426</v>
      </c>
      <c r="AE91" s="537">
        <f t="shared" si="7"/>
        <v>1</v>
      </c>
      <c r="AF91" s="537">
        <f t="shared" si="7"/>
        <v>1</v>
      </c>
    </row>
    <row r="92" spans="1:32" x14ac:dyDescent="0.25">
      <c r="A92" s="133">
        <v>200</v>
      </c>
      <c r="B92" s="303">
        <v>91</v>
      </c>
      <c r="C92" s="539">
        <v>0</v>
      </c>
      <c r="D92" s="539">
        <v>0</v>
      </c>
      <c r="E92" s="539">
        <v>0</v>
      </c>
      <c r="F92" s="539">
        <v>0</v>
      </c>
      <c r="G92" s="539">
        <v>0</v>
      </c>
      <c r="H92" s="539">
        <v>0</v>
      </c>
      <c r="I92" s="539">
        <v>0</v>
      </c>
      <c r="J92" s="539">
        <v>0</v>
      </c>
      <c r="K92" s="539">
        <v>0</v>
      </c>
      <c r="L92" s="539">
        <v>0</v>
      </c>
      <c r="M92" s="539">
        <v>0</v>
      </c>
      <c r="N92" s="539">
        <v>0</v>
      </c>
      <c r="O92" s="539">
        <v>0</v>
      </c>
      <c r="P92" s="539">
        <v>0</v>
      </c>
      <c r="Q92" s="539">
        <v>0</v>
      </c>
      <c r="R92" s="537">
        <f t="shared" si="7"/>
        <v>1</v>
      </c>
      <c r="S92" s="537">
        <f t="shared" si="7"/>
        <v>1</v>
      </c>
      <c r="T92" s="537">
        <f t="shared" si="7"/>
        <v>1</v>
      </c>
      <c r="U92" s="537">
        <f t="shared" si="7"/>
        <v>1</v>
      </c>
      <c r="V92" s="537">
        <f t="shared" si="7"/>
        <v>1</v>
      </c>
      <c r="W92" s="537">
        <f t="shared" si="7"/>
        <v>1</v>
      </c>
      <c r="X92" s="537">
        <f t="shared" si="7"/>
        <v>1</v>
      </c>
      <c r="Y92" s="537">
        <f t="shared" si="7"/>
        <v>1</v>
      </c>
      <c r="Z92" s="537">
        <f t="shared" si="7"/>
        <v>1</v>
      </c>
      <c r="AA92" s="537">
        <f t="shared" si="7"/>
        <v>1</v>
      </c>
      <c r="AB92" s="537">
        <f t="shared" si="7"/>
        <v>1</v>
      </c>
      <c r="AC92" s="537">
        <f t="shared" si="7"/>
        <v>1</v>
      </c>
      <c r="AD92" s="537">
        <f t="shared" si="7"/>
        <v>1.0003905086873426</v>
      </c>
      <c r="AE92" s="537">
        <f t="shared" si="7"/>
        <v>1</v>
      </c>
      <c r="AF92" s="537">
        <f t="shared" si="7"/>
        <v>1</v>
      </c>
    </row>
    <row r="93" spans="1:32" x14ac:dyDescent="0.25">
      <c r="A93" s="133">
        <v>200</v>
      </c>
      <c r="B93" s="303">
        <v>92</v>
      </c>
      <c r="C93" s="539">
        <v>0</v>
      </c>
      <c r="D93" s="539">
        <v>0</v>
      </c>
      <c r="E93" s="539">
        <v>0</v>
      </c>
      <c r="F93" s="539">
        <v>0</v>
      </c>
      <c r="G93" s="539">
        <v>0</v>
      </c>
      <c r="H93" s="539">
        <v>0</v>
      </c>
      <c r="I93" s="539">
        <v>0</v>
      </c>
      <c r="J93" s="539">
        <v>0</v>
      </c>
      <c r="K93" s="539">
        <v>0</v>
      </c>
      <c r="L93" s="539">
        <v>0</v>
      </c>
      <c r="M93" s="539">
        <v>0</v>
      </c>
      <c r="N93" s="539">
        <v>0</v>
      </c>
      <c r="O93" s="539">
        <v>0</v>
      </c>
      <c r="P93" s="539">
        <v>0</v>
      </c>
      <c r="Q93" s="539">
        <v>0</v>
      </c>
      <c r="R93" s="537">
        <f t="shared" si="7"/>
        <v>1</v>
      </c>
      <c r="S93" s="537">
        <f t="shared" si="7"/>
        <v>1</v>
      </c>
      <c r="T93" s="537">
        <f t="shared" si="7"/>
        <v>1</v>
      </c>
      <c r="U93" s="537">
        <f t="shared" si="7"/>
        <v>1</v>
      </c>
      <c r="V93" s="537">
        <f t="shared" si="7"/>
        <v>1</v>
      </c>
      <c r="W93" s="537">
        <f t="shared" si="7"/>
        <v>1</v>
      </c>
      <c r="X93" s="537">
        <f t="shared" si="7"/>
        <v>1</v>
      </c>
      <c r="Y93" s="537">
        <f t="shared" si="7"/>
        <v>1</v>
      </c>
      <c r="Z93" s="537">
        <f t="shared" si="7"/>
        <v>1</v>
      </c>
      <c r="AA93" s="537">
        <f t="shared" si="7"/>
        <v>1</v>
      </c>
      <c r="AB93" s="537">
        <f t="shared" si="7"/>
        <v>1</v>
      </c>
      <c r="AC93" s="537">
        <f t="shared" si="7"/>
        <v>1</v>
      </c>
      <c r="AD93" s="537">
        <f t="shared" si="7"/>
        <v>1.0003905086873426</v>
      </c>
      <c r="AE93" s="537">
        <f t="shared" si="7"/>
        <v>1</v>
      </c>
      <c r="AF93" s="537">
        <f t="shared" si="7"/>
        <v>1</v>
      </c>
    </row>
    <row r="94" spans="1:32" x14ac:dyDescent="0.25">
      <c r="A94" s="133">
        <v>200</v>
      </c>
      <c r="B94" s="303">
        <v>93</v>
      </c>
      <c r="C94" s="539">
        <v>0</v>
      </c>
      <c r="D94" s="539">
        <v>0</v>
      </c>
      <c r="E94" s="539">
        <v>0</v>
      </c>
      <c r="F94" s="539">
        <v>0</v>
      </c>
      <c r="G94" s="539">
        <v>0</v>
      </c>
      <c r="H94" s="539">
        <v>0</v>
      </c>
      <c r="I94" s="539">
        <v>0</v>
      </c>
      <c r="J94" s="539">
        <v>0</v>
      </c>
      <c r="K94" s="539">
        <v>0</v>
      </c>
      <c r="L94" s="539">
        <v>0</v>
      </c>
      <c r="M94" s="539">
        <v>0</v>
      </c>
      <c r="N94" s="539">
        <v>0</v>
      </c>
      <c r="O94" s="539">
        <v>0</v>
      </c>
      <c r="P94" s="539">
        <v>0</v>
      </c>
      <c r="Q94" s="539">
        <v>0</v>
      </c>
      <c r="R94" s="537">
        <f t="shared" si="7"/>
        <v>1</v>
      </c>
      <c r="S94" s="537">
        <f t="shared" si="7"/>
        <v>1</v>
      </c>
      <c r="T94" s="537">
        <f t="shared" si="7"/>
        <v>1</v>
      </c>
      <c r="U94" s="537">
        <f t="shared" si="7"/>
        <v>1</v>
      </c>
      <c r="V94" s="537">
        <f t="shared" si="7"/>
        <v>1</v>
      </c>
      <c r="W94" s="537">
        <f t="shared" si="7"/>
        <v>1</v>
      </c>
      <c r="X94" s="537">
        <f t="shared" si="7"/>
        <v>1</v>
      </c>
      <c r="Y94" s="537">
        <f t="shared" si="7"/>
        <v>1</v>
      </c>
      <c r="Z94" s="537">
        <f t="shared" si="7"/>
        <v>1</v>
      </c>
      <c r="AA94" s="537">
        <f t="shared" si="7"/>
        <v>1</v>
      </c>
      <c r="AB94" s="537">
        <f t="shared" si="7"/>
        <v>1</v>
      </c>
      <c r="AC94" s="537">
        <f t="shared" si="7"/>
        <v>1</v>
      </c>
      <c r="AD94" s="537">
        <f t="shared" si="7"/>
        <v>1.0003905086873426</v>
      </c>
      <c r="AE94" s="537">
        <f t="shared" si="7"/>
        <v>1</v>
      </c>
      <c r="AF94" s="537">
        <f t="shared" si="7"/>
        <v>1</v>
      </c>
    </row>
    <row r="95" spans="1:32" x14ac:dyDescent="0.25">
      <c r="A95" s="133">
        <v>200</v>
      </c>
      <c r="B95" s="303">
        <v>94</v>
      </c>
      <c r="C95" s="539">
        <v>0</v>
      </c>
      <c r="D95" s="539">
        <v>0</v>
      </c>
      <c r="E95" s="539">
        <v>0</v>
      </c>
      <c r="F95" s="539">
        <v>0</v>
      </c>
      <c r="G95" s="539">
        <v>0</v>
      </c>
      <c r="H95" s="539">
        <v>0</v>
      </c>
      <c r="I95" s="539">
        <v>0</v>
      </c>
      <c r="J95" s="539">
        <v>0</v>
      </c>
      <c r="K95" s="539">
        <v>0</v>
      </c>
      <c r="L95" s="539">
        <v>0</v>
      </c>
      <c r="M95" s="539">
        <v>0</v>
      </c>
      <c r="N95" s="539">
        <v>0</v>
      </c>
      <c r="O95" s="539">
        <v>0</v>
      </c>
      <c r="P95" s="539">
        <v>0</v>
      </c>
      <c r="Q95" s="539">
        <v>0</v>
      </c>
      <c r="R95" s="537">
        <f t="shared" si="7"/>
        <v>1</v>
      </c>
      <c r="S95" s="537">
        <f t="shared" si="7"/>
        <v>1</v>
      </c>
      <c r="T95" s="537">
        <f t="shared" si="7"/>
        <v>1</v>
      </c>
      <c r="U95" s="537">
        <f t="shared" si="7"/>
        <v>1</v>
      </c>
      <c r="V95" s="537">
        <f t="shared" si="7"/>
        <v>1</v>
      </c>
      <c r="W95" s="537">
        <f t="shared" si="7"/>
        <v>1</v>
      </c>
      <c r="X95" s="537">
        <f t="shared" si="7"/>
        <v>1</v>
      </c>
      <c r="Y95" s="537">
        <f t="shared" si="7"/>
        <v>1</v>
      </c>
      <c r="Z95" s="537">
        <f t="shared" si="7"/>
        <v>1</v>
      </c>
      <c r="AA95" s="537">
        <f t="shared" si="7"/>
        <v>1</v>
      </c>
      <c r="AB95" s="537">
        <f t="shared" si="7"/>
        <v>1</v>
      </c>
      <c r="AC95" s="537">
        <f t="shared" si="7"/>
        <v>1</v>
      </c>
      <c r="AD95" s="537">
        <f t="shared" si="7"/>
        <v>1.0003905086873426</v>
      </c>
      <c r="AE95" s="537">
        <f t="shared" si="7"/>
        <v>1</v>
      </c>
      <c r="AF95" s="537">
        <f t="shared" si="7"/>
        <v>1</v>
      </c>
    </row>
    <row r="96" spans="1:32" x14ac:dyDescent="0.25">
      <c r="A96" s="133">
        <v>200</v>
      </c>
      <c r="B96" s="303">
        <v>95</v>
      </c>
      <c r="C96" s="539">
        <v>0</v>
      </c>
      <c r="D96" s="539">
        <v>0</v>
      </c>
      <c r="E96" s="539">
        <v>0</v>
      </c>
      <c r="F96" s="539">
        <v>0</v>
      </c>
      <c r="G96" s="539">
        <v>0</v>
      </c>
      <c r="H96" s="539">
        <v>0</v>
      </c>
      <c r="I96" s="539">
        <v>0</v>
      </c>
      <c r="J96" s="539">
        <v>0</v>
      </c>
      <c r="K96" s="539">
        <v>0</v>
      </c>
      <c r="L96" s="539">
        <v>0</v>
      </c>
      <c r="M96" s="539">
        <v>0</v>
      </c>
      <c r="N96" s="539">
        <v>0</v>
      </c>
      <c r="O96" s="539">
        <v>0</v>
      </c>
      <c r="P96" s="539">
        <v>0</v>
      </c>
      <c r="Q96" s="539">
        <v>0</v>
      </c>
      <c r="R96" s="537">
        <f t="shared" si="7"/>
        <v>1</v>
      </c>
      <c r="S96" s="537">
        <f t="shared" si="7"/>
        <v>1</v>
      </c>
      <c r="T96" s="537">
        <f t="shared" si="7"/>
        <v>1</v>
      </c>
      <c r="U96" s="537">
        <f t="shared" si="7"/>
        <v>1</v>
      </c>
      <c r="V96" s="537">
        <f t="shared" si="7"/>
        <v>1</v>
      </c>
      <c r="W96" s="537">
        <f t="shared" si="7"/>
        <v>1</v>
      </c>
      <c r="X96" s="537">
        <f t="shared" si="7"/>
        <v>1</v>
      </c>
      <c r="Y96" s="537">
        <f t="shared" si="7"/>
        <v>1</v>
      </c>
      <c r="Z96" s="537">
        <f t="shared" si="7"/>
        <v>1</v>
      </c>
      <c r="AA96" s="537">
        <f t="shared" si="7"/>
        <v>1</v>
      </c>
      <c r="AB96" s="537">
        <f t="shared" si="7"/>
        <v>1</v>
      </c>
      <c r="AC96" s="537">
        <f t="shared" si="7"/>
        <v>1</v>
      </c>
      <c r="AD96" s="537">
        <f t="shared" si="7"/>
        <v>1.0003905086873426</v>
      </c>
      <c r="AE96" s="537">
        <f t="shared" si="7"/>
        <v>1</v>
      </c>
      <c r="AF96" s="537">
        <f t="shared" si="7"/>
        <v>1</v>
      </c>
    </row>
    <row r="97" spans="1:32" x14ac:dyDescent="0.25">
      <c r="A97" s="133">
        <v>200</v>
      </c>
      <c r="B97" s="303">
        <v>96</v>
      </c>
      <c r="C97" s="539">
        <v>0</v>
      </c>
      <c r="D97" s="539">
        <v>0</v>
      </c>
      <c r="E97" s="539">
        <v>0</v>
      </c>
      <c r="F97" s="539">
        <v>0</v>
      </c>
      <c r="G97" s="539">
        <v>0</v>
      </c>
      <c r="H97" s="539">
        <v>0</v>
      </c>
      <c r="I97" s="539">
        <v>0</v>
      </c>
      <c r="J97" s="539">
        <v>0</v>
      </c>
      <c r="K97" s="539">
        <v>0</v>
      </c>
      <c r="L97" s="539">
        <v>0</v>
      </c>
      <c r="M97" s="539">
        <v>0</v>
      </c>
      <c r="N97" s="539">
        <v>0</v>
      </c>
      <c r="O97" s="539">
        <v>0</v>
      </c>
      <c r="P97" s="539">
        <v>0</v>
      </c>
      <c r="Q97" s="539">
        <v>0</v>
      </c>
      <c r="R97" s="537">
        <f t="shared" si="7"/>
        <v>1</v>
      </c>
      <c r="S97" s="537">
        <f t="shared" si="7"/>
        <v>1</v>
      </c>
      <c r="T97" s="537">
        <f t="shared" si="7"/>
        <v>1</v>
      </c>
      <c r="U97" s="537">
        <f t="shared" si="7"/>
        <v>1</v>
      </c>
      <c r="V97" s="537">
        <f t="shared" si="7"/>
        <v>1</v>
      </c>
      <c r="W97" s="537">
        <f t="shared" si="7"/>
        <v>1</v>
      </c>
      <c r="X97" s="537">
        <f t="shared" si="7"/>
        <v>1</v>
      </c>
      <c r="Y97" s="537">
        <f t="shared" si="7"/>
        <v>1</v>
      </c>
      <c r="Z97" s="537">
        <f t="shared" si="7"/>
        <v>1</v>
      </c>
      <c r="AA97" s="537">
        <f t="shared" si="7"/>
        <v>1</v>
      </c>
      <c r="AB97" s="537">
        <f t="shared" si="7"/>
        <v>1</v>
      </c>
      <c r="AC97" s="537">
        <f t="shared" si="7"/>
        <v>1</v>
      </c>
      <c r="AD97" s="537">
        <f t="shared" si="7"/>
        <v>1.0003905086873426</v>
      </c>
      <c r="AE97" s="537">
        <f t="shared" si="7"/>
        <v>1</v>
      </c>
      <c r="AF97" s="537">
        <f t="shared" si="7"/>
        <v>1</v>
      </c>
    </row>
    <row r="98" spans="1:32" x14ac:dyDescent="0.25">
      <c r="A98" s="133">
        <v>200</v>
      </c>
      <c r="B98" s="303">
        <v>97</v>
      </c>
      <c r="C98" s="539">
        <v>0</v>
      </c>
      <c r="D98" s="539">
        <v>0</v>
      </c>
      <c r="E98" s="539">
        <v>0</v>
      </c>
      <c r="F98" s="539">
        <v>0</v>
      </c>
      <c r="G98" s="539">
        <v>0</v>
      </c>
      <c r="H98" s="539">
        <v>0</v>
      </c>
      <c r="I98" s="539">
        <v>0</v>
      </c>
      <c r="J98" s="539">
        <v>0</v>
      </c>
      <c r="K98" s="539">
        <v>0</v>
      </c>
      <c r="L98" s="539">
        <v>0</v>
      </c>
      <c r="M98" s="539">
        <v>0</v>
      </c>
      <c r="N98" s="539">
        <v>0</v>
      </c>
      <c r="O98" s="539">
        <v>0</v>
      </c>
      <c r="P98" s="539">
        <v>0</v>
      </c>
      <c r="Q98" s="539">
        <v>0</v>
      </c>
      <c r="R98" s="537">
        <f t="shared" si="7"/>
        <v>1</v>
      </c>
      <c r="S98" s="537">
        <f t="shared" si="7"/>
        <v>1</v>
      </c>
      <c r="T98" s="537">
        <f t="shared" si="7"/>
        <v>1</v>
      </c>
      <c r="U98" s="537">
        <f t="shared" si="7"/>
        <v>1</v>
      </c>
      <c r="V98" s="537">
        <f t="shared" si="7"/>
        <v>1</v>
      </c>
      <c r="W98" s="537">
        <f t="shared" si="7"/>
        <v>1</v>
      </c>
      <c r="X98" s="537">
        <f t="shared" si="7"/>
        <v>1</v>
      </c>
      <c r="Y98" s="537">
        <f t="shared" si="7"/>
        <v>1</v>
      </c>
      <c r="Z98" s="537">
        <f t="shared" si="7"/>
        <v>1</v>
      </c>
      <c r="AA98" s="537">
        <f t="shared" si="7"/>
        <v>1</v>
      </c>
      <c r="AB98" s="537">
        <f t="shared" si="7"/>
        <v>1</v>
      </c>
      <c r="AC98" s="537">
        <f t="shared" si="7"/>
        <v>1</v>
      </c>
      <c r="AD98" s="537">
        <f t="shared" si="7"/>
        <v>1.0003905086873426</v>
      </c>
      <c r="AE98" s="537">
        <f t="shared" si="7"/>
        <v>1</v>
      </c>
      <c r="AF98" s="537">
        <f t="shared" si="7"/>
        <v>1</v>
      </c>
    </row>
    <row r="99" spans="1:32" x14ac:dyDescent="0.25">
      <c r="A99" s="133">
        <v>200</v>
      </c>
      <c r="B99" s="303">
        <v>98</v>
      </c>
      <c r="C99" s="539">
        <v>0</v>
      </c>
      <c r="D99" s="539">
        <v>0</v>
      </c>
      <c r="E99" s="539">
        <v>0</v>
      </c>
      <c r="F99" s="539">
        <v>0</v>
      </c>
      <c r="G99" s="539">
        <v>0</v>
      </c>
      <c r="H99" s="539">
        <v>0</v>
      </c>
      <c r="I99" s="539">
        <v>0</v>
      </c>
      <c r="J99" s="539">
        <v>0</v>
      </c>
      <c r="K99" s="539">
        <v>0</v>
      </c>
      <c r="L99" s="539">
        <v>0</v>
      </c>
      <c r="M99" s="539">
        <v>0</v>
      </c>
      <c r="N99" s="539">
        <v>0</v>
      </c>
      <c r="O99" s="539">
        <v>0</v>
      </c>
      <c r="P99" s="539">
        <v>0</v>
      </c>
      <c r="Q99" s="539">
        <v>0</v>
      </c>
      <c r="R99" s="537">
        <f t="shared" ref="R99:AF101" si="8">C99+R98</f>
        <v>1</v>
      </c>
      <c r="S99" s="537">
        <f t="shared" si="8"/>
        <v>1</v>
      </c>
      <c r="T99" s="537">
        <f t="shared" si="8"/>
        <v>1</v>
      </c>
      <c r="U99" s="537">
        <f t="shared" si="8"/>
        <v>1</v>
      </c>
      <c r="V99" s="537">
        <f t="shared" si="8"/>
        <v>1</v>
      </c>
      <c r="W99" s="537">
        <f t="shared" si="8"/>
        <v>1</v>
      </c>
      <c r="X99" s="537">
        <f t="shared" si="8"/>
        <v>1</v>
      </c>
      <c r="Y99" s="537">
        <f t="shared" si="8"/>
        <v>1</v>
      </c>
      <c r="Z99" s="537">
        <f t="shared" si="8"/>
        <v>1</v>
      </c>
      <c r="AA99" s="537">
        <f t="shared" si="8"/>
        <v>1</v>
      </c>
      <c r="AB99" s="537">
        <f t="shared" si="8"/>
        <v>1</v>
      </c>
      <c r="AC99" s="537">
        <f t="shared" si="8"/>
        <v>1</v>
      </c>
      <c r="AD99" s="537">
        <f t="shared" si="8"/>
        <v>1.0003905086873426</v>
      </c>
      <c r="AE99" s="537">
        <f t="shared" si="8"/>
        <v>1</v>
      </c>
      <c r="AF99" s="537">
        <f t="shared" si="8"/>
        <v>1</v>
      </c>
    </row>
    <row r="100" spans="1:32" x14ac:dyDescent="0.25">
      <c r="A100" s="133">
        <v>200</v>
      </c>
      <c r="B100" s="303">
        <v>99</v>
      </c>
      <c r="C100" s="539">
        <v>0</v>
      </c>
      <c r="D100" s="539">
        <v>0</v>
      </c>
      <c r="E100" s="539">
        <v>0</v>
      </c>
      <c r="F100" s="539">
        <v>0</v>
      </c>
      <c r="G100" s="539">
        <v>0</v>
      </c>
      <c r="H100" s="539">
        <v>0</v>
      </c>
      <c r="I100" s="539">
        <v>0</v>
      </c>
      <c r="J100" s="539">
        <v>0</v>
      </c>
      <c r="K100" s="539">
        <v>0</v>
      </c>
      <c r="L100" s="539">
        <v>0</v>
      </c>
      <c r="M100" s="539">
        <v>0</v>
      </c>
      <c r="N100" s="539">
        <v>0</v>
      </c>
      <c r="O100" s="539">
        <v>0</v>
      </c>
      <c r="P100" s="539">
        <v>0</v>
      </c>
      <c r="Q100" s="539">
        <v>0</v>
      </c>
      <c r="R100" s="537">
        <f t="shared" si="8"/>
        <v>1</v>
      </c>
      <c r="S100" s="537">
        <f t="shared" si="8"/>
        <v>1</v>
      </c>
      <c r="T100" s="537">
        <f t="shared" si="8"/>
        <v>1</v>
      </c>
      <c r="U100" s="537">
        <f t="shared" si="8"/>
        <v>1</v>
      </c>
      <c r="V100" s="537">
        <f t="shared" si="8"/>
        <v>1</v>
      </c>
      <c r="W100" s="537">
        <f t="shared" si="8"/>
        <v>1</v>
      </c>
      <c r="X100" s="537">
        <f t="shared" si="8"/>
        <v>1</v>
      </c>
      <c r="Y100" s="537">
        <f t="shared" si="8"/>
        <v>1</v>
      </c>
      <c r="Z100" s="537">
        <f t="shared" si="8"/>
        <v>1</v>
      </c>
      <c r="AA100" s="537">
        <f t="shared" si="8"/>
        <v>1</v>
      </c>
      <c r="AB100" s="537">
        <f t="shared" si="8"/>
        <v>1</v>
      </c>
      <c r="AC100" s="537">
        <f t="shared" si="8"/>
        <v>1</v>
      </c>
      <c r="AD100" s="537">
        <f t="shared" si="8"/>
        <v>1.0003905086873426</v>
      </c>
      <c r="AE100" s="537">
        <f t="shared" si="8"/>
        <v>1</v>
      </c>
      <c r="AF100" s="537">
        <f t="shared" si="8"/>
        <v>1</v>
      </c>
    </row>
    <row r="101" spans="1:32" x14ac:dyDescent="0.25">
      <c r="A101" s="133">
        <v>200</v>
      </c>
      <c r="B101" s="303">
        <v>100</v>
      </c>
      <c r="C101" s="539">
        <v>0</v>
      </c>
      <c r="D101" s="539">
        <v>0</v>
      </c>
      <c r="E101" s="539">
        <v>0</v>
      </c>
      <c r="F101" s="539">
        <v>0</v>
      </c>
      <c r="G101" s="539">
        <v>0</v>
      </c>
      <c r="H101" s="539">
        <v>0</v>
      </c>
      <c r="I101" s="539">
        <v>0</v>
      </c>
      <c r="J101" s="539">
        <v>0</v>
      </c>
      <c r="K101" s="539">
        <v>0</v>
      </c>
      <c r="L101" s="539">
        <v>0</v>
      </c>
      <c r="M101" s="539">
        <v>0</v>
      </c>
      <c r="N101" s="539">
        <v>0</v>
      </c>
      <c r="O101" s="539">
        <v>0</v>
      </c>
      <c r="P101" s="539">
        <v>0</v>
      </c>
      <c r="Q101" s="539">
        <v>0</v>
      </c>
      <c r="R101" s="537">
        <f t="shared" si="8"/>
        <v>1</v>
      </c>
      <c r="S101" s="537">
        <f t="shared" si="8"/>
        <v>1</v>
      </c>
      <c r="T101" s="537">
        <f t="shared" si="8"/>
        <v>1</v>
      </c>
      <c r="U101" s="537">
        <f t="shared" si="8"/>
        <v>1</v>
      </c>
      <c r="V101" s="537">
        <f t="shared" si="8"/>
        <v>1</v>
      </c>
      <c r="W101" s="537">
        <f t="shared" si="8"/>
        <v>1</v>
      </c>
      <c r="X101" s="537">
        <f t="shared" si="8"/>
        <v>1</v>
      </c>
      <c r="Y101" s="537">
        <f t="shared" si="8"/>
        <v>1</v>
      </c>
      <c r="Z101" s="537">
        <f t="shared" si="8"/>
        <v>1</v>
      </c>
      <c r="AA101" s="537">
        <f t="shared" si="8"/>
        <v>1</v>
      </c>
      <c r="AB101" s="537">
        <f t="shared" si="8"/>
        <v>1</v>
      </c>
      <c r="AC101" s="537">
        <f t="shared" si="8"/>
        <v>1</v>
      </c>
      <c r="AD101" s="537">
        <f t="shared" si="8"/>
        <v>1.0003905086873426</v>
      </c>
      <c r="AE101" s="537">
        <f t="shared" si="8"/>
        <v>1</v>
      </c>
      <c r="AF101" s="537">
        <f t="shared" si="8"/>
        <v>1</v>
      </c>
    </row>
    <row r="102" spans="1:32" x14ac:dyDescent="0.25">
      <c r="A102" s="133"/>
      <c r="B102" s="303"/>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90"/>
      <c r="AE102" s="390"/>
      <c r="AF102" s="390"/>
    </row>
    <row r="103" spans="1:32" hidden="1" x14ac:dyDescent="0.25">
      <c r="A103" s="133"/>
      <c r="B103" s="303"/>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90"/>
      <c r="AE103" s="390"/>
      <c r="AF103" s="390"/>
    </row>
    <row r="104" spans="1:32" hidden="1" x14ac:dyDescent="0.25">
      <c r="A104" s="133"/>
      <c r="B104" s="303"/>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389"/>
      <c r="AC104" s="389"/>
      <c r="AD104" s="390"/>
      <c r="AE104" s="390"/>
      <c r="AF104" s="390"/>
    </row>
    <row r="105" spans="1:32" hidden="1" x14ac:dyDescent="0.25">
      <c r="A105" s="133"/>
      <c r="B105" s="303"/>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90"/>
      <c r="AE105" s="390"/>
      <c r="AF105" s="390"/>
    </row>
    <row r="106" spans="1:32" hidden="1" x14ac:dyDescent="0.25">
      <c r="A106" s="133"/>
      <c r="B106" s="303"/>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90"/>
      <c r="AE106" s="390"/>
      <c r="AF106" s="390"/>
    </row>
    <row r="107" spans="1:32" hidden="1" x14ac:dyDescent="0.25">
      <c r="A107" s="133"/>
      <c r="B107" s="303"/>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389"/>
      <c r="AC107" s="389"/>
      <c r="AD107" s="390"/>
      <c r="AE107" s="390"/>
      <c r="AF107" s="390"/>
    </row>
    <row r="108" spans="1:32" hidden="1" x14ac:dyDescent="0.25">
      <c r="A108" s="133"/>
      <c r="B108" s="303"/>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90"/>
      <c r="AE108" s="390"/>
      <c r="AF108" s="390"/>
    </row>
    <row r="109" spans="1:32" hidden="1" x14ac:dyDescent="0.25">
      <c r="A109" s="133"/>
      <c r="B109" s="303"/>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90"/>
      <c r="AE109" s="390"/>
      <c r="AF109" s="390"/>
    </row>
    <row r="110" spans="1:32" hidden="1" x14ac:dyDescent="0.25">
      <c r="A110" s="133"/>
      <c r="B110" s="303"/>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90"/>
      <c r="AE110" s="390"/>
      <c r="AF110" s="390"/>
    </row>
    <row r="111" spans="1:32" x14ac:dyDescent="0.25">
      <c r="A111" s="131" t="s">
        <v>466</v>
      </c>
      <c r="B111" s="301" t="s">
        <v>19</v>
      </c>
      <c r="C111" s="302" t="s">
        <v>5</v>
      </c>
      <c r="D111" s="302" t="s">
        <v>6</v>
      </c>
      <c r="E111" s="302" t="s">
        <v>7</v>
      </c>
      <c r="F111" s="302" t="s">
        <v>8</v>
      </c>
      <c r="G111" s="302" t="s">
        <v>9</v>
      </c>
      <c r="H111" s="302" t="s">
        <v>10</v>
      </c>
      <c r="I111" s="302" t="s">
        <v>11</v>
      </c>
      <c r="J111" s="302" t="s">
        <v>12</v>
      </c>
      <c r="K111" s="302" t="s">
        <v>13</v>
      </c>
      <c r="L111" s="302" t="s">
        <v>14</v>
      </c>
      <c r="M111" s="302" t="s">
        <v>15</v>
      </c>
      <c r="N111" s="302" t="s">
        <v>16</v>
      </c>
      <c r="O111" s="302" t="s">
        <v>17</v>
      </c>
      <c r="P111" s="302" t="s">
        <v>462</v>
      </c>
      <c r="Q111" s="302" t="s">
        <v>463</v>
      </c>
      <c r="R111" s="297" t="str">
        <f t="shared" ref="R111:AF111" si="9">C111&amp;"a"</f>
        <v>Z1a</v>
      </c>
      <c r="S111" s="297" t="str">
        <f t="shared" si="9"/>
        <v>Z1p1a</v>
      </c>
      <c r="T111" s="297" t="str">
        <f t="shared" si="9"/>
        <v>Z2a</v>
      </c>
      <c r="U111" s="297" t="str">
        <f t="shared" si="9"/>
        <v>Z3a</v>
      </c>
      <c r="V111" s="297" t="str">
        <f t="shared" si="9"/>
        <v>Z4a</v>
      </c>
      <c r="W111" s="297" t="str">
        <f t="shared" si="9"/>
        <v>Z5a</v>
      </c>
      <c r="X111" s="297" t="str">
        <f t="shared" si="9"/>
        <v>Z6a</v>
      </c>
      <c r="Y111" s="297" t="str">
        <f t="shared" si="9"/>
        <v>Z7a</v>
      </c>
      <c r="Z111" s="297" t="str">
        <f t="shared" si="9"/>
        <v>Z8a</v>
      </c>
      <c r="AA111" s="297" t="str">
        <f t="shared" si="9"/>
        <v>Z9a</v>
      </c>
      <c r="AB111" s="297" t="str">
        <f t="shared" si="9"/>
        <v>Z10a</v>
      </c>
      <c r="AC111" s="297" t="str">
        <f t="shared" si="9"/>
        <v>Z11a</v>
      </c>
      <c r="AD111" s="297" t="str">
        <f t="shared" si="9"/>
        <v>Z12a</v>
      </c>
      <c r="AE111" s="297" t="str">
        <f t="shared" si="9"/>
        <v>Z13a</v>
      </c>
      <c r="AF111" s="297" t="str">
        <f t="shared" si="9"/>
        <v>Z14a</v>
      </c>
    </row>
    <row r="112" spans="1:32" x14ac:dyDescent="0.25">
      <c r="A112" s="133">
        <v>200</v>
      </c>
      <c r="B112" s="303">
        <v>1</v>
      </c>
      <c r="C112" s="538">
        <v>1</v>
      </c>
      <c r="D112" s="538">
        <v>1</v>
      </c>
      <c r="E112" s="538">
        <v>1</v>
      </c>
      <c r="F112" s="538">
        <v>1</v>
      </c>
      <c r="G112" s="538">
        <v>1</v>
      </c>
      <c r="H112" s="538">
        <v>1</v>
      </c>
      <c r="I112" s="538">
        <v>1</v>
      </c>
      <c r="J112" s="538">
        <v>1</v>
      </c>
      <c r="K112" s="538">
        <v>1</v>
      </c>
      <c r="L112" s="538">
        <v>1</v>
      </c>
      <c r="M112" s="538">
        <v>1</v>
      </c>
      <c r="N112" s="538">
        <v>1</v>
      </c>
      <c r="O112" s="538">
        <v>1</v>
      </c>
      <c r="P112" s="538">
        <v>1</v>
      </c>
      <c r="Q112" s="538">
        <v>1</v>
      </c>
      <c r="R112" s="537">
        <f t="shared" ref="R112:AF112" si="10">C112</f>
        <v>1</v>
      </c>
      <c r="S112" s="537">
        <f t="shared" si="10"/>
        <v>1</v>
      </c>
      <c r="T112" s="537">
        <f t="shared" si="10"/>
        <v>1</v>
      </c>
      <c r="U112" s="537">
        <f t="shared" si="10"/>
        <v>1</v>
      </c>
      <c r="V112" s="537">
        <f t="shared" si="10"/>
        <v>1</v>
      </c>
      <c r="W112" s="537">
        <f t="shared" si="10"/>
        <v>1</v>
      </c>
      <c r="X112" s="537">
        <f t="shared" si="10"/>
        <v>1</v>
      </c>
      <c r="Y112" s="537">
        <f t="shared" si="10"/>
        <v>1</v>
      </c>
      <c r="Z112" s="537">
        <f t="shared" si="10"/>
        <v>1</v>
      </c>
      <c r="AA112" s="537">
        <f t="shared" si="10"/>
        <v>1</v>
      </c>
      <c r="AB112" s="537">
        <f t="shared" si="10"/>
        <v>1</v>
      </c>
      <c r="AC112" s="537">
        <f t="shared" si="10"/>
        <v>1</v>
      </c>
      <c r="AD112" s="537">
        <f t="shared" si="10"/>
        <v>1</v>
      </c>
      <c r="AE112" s="537">
        <f t="shared" si="10"/>
        <v>1</v>
      </c>
      <c r="AF112" s="537">
        <f t="shared" si="10"/>
        <v>1</v>
      </c>
    </row>
    <row r="113" spans="1:32" x14ac:dyDescent="0.25">
      <c r="A113" s="133">
        <v>200</v>
      </c>
      <c r="B113" s="303">
        <v>2</v>
      </c>
      <c r="C113" s="538">
        <v>0</v>
      </c>
      <c r="D113" s="538">
        <v>0</v>
      </c>
      <c r="E113" s="538">
        <v>0</v>
      </c>
      <c r="F113" s="538">
        <v>0</v>
      </c>
      <c r="G113" s="538">
        <v>0</v>
      </c>
      <c r="H113" s="538">
        <v>0</v>
      </c>
      <c r="I113" s="538">
        <v>0</v>
      </c>
      <c r="J113" s="538">
        <v>0</v>
      </c>
      <c r="K113" s="538">
        <v>0</v>
      </c>
      <c r="L113" s="538">
        <v>0</v>
      </c>
      <c r="M113" s="538">
        <v>0</v>
      </c>
      <c r="N113" s="538">
        <v>0</v>
      </c>
      <c r="O113" s="538">
        <v>0</v>
      </c>
      <c r="P113" s="538">
        <v>0</v>
      </c>
      <c r="Q113" s="538">
        <v>0</v>
      </c>
      <c r="R113" s="537">
        <f t="shared" ref="R113:AF128" si="11">C113+R112</f>
        <v>1</v>
      </c>
      <c r="S113" s="537">
        <f t="shared" si="11"/>
        <v>1</v>
      </c>
      <c r="T113" s="537">
        <f t="shared" si="11"/>
        <v>1</v>
      </c>
      <c r="U113" s="537">
        <f t="shared" si="11"/>
        <v>1</v>
      </c>
      <c r="V113" s="537">
        <f t="shared" si="11"/>
        <v>1</v>
      </c>
      <c r="W113" s="537">
        <f t="shared" si="11"/>
        <v>1</v>
      </c>
      <c r="X113" s="537">
        <f t="shared" si="11"/>
        <v>1</v>
      </c>
      <c r="Y113" s="537">
        <f t="shared" si="11"/>
        <v>1</v>
      </c>
      <c r="Z113" s="537">
        <f t="shared" si="11"/>
        <v>1</v>
      </c>
      <c r="AA113" s="537">
        <f t="shared" si="11"/>
        <v>1</v>
      </c>
      <c r="AB113" s="537">
        <f t="shared" si="11"/>
        <v>1</v>
      </c>
      <c r="AC113" s="537">
        <f t="shared" si="11"/>
        <v>1</v>
      </c>
      <c r="AD113" s="537">
        <f t="shared" si="11"/>
        <v>1</v>
      </c>
      <c r="AE113" s="537">
        <f t="shared" si="11"/>
        <v>1</v>
      </c>
      <c r="AF113" s="537">
        <f t="shared" si="11"/>
        <v>1</v>
      </c>
    </row>
    <row r="114" spans="1:32" x14ac:dyDescent="0.25">
      <c r="A114" s="133">
        <v>200</v>
      </c>
      <c r="B114" s="303">
        <v>3</v>
      </c>
      <c r="C114" s="538">
        <v>0</v>
      </c>
      <c r="D114" s="538">
        <v>0</v>
      </c>
      <c r="E114" s="538">
        <v>0</v>
      </c>
      <c r="F114" s="538">
        <v>0</v>
      </c>
      <c r="G114" s="538">
        <v>0</v>
      </c>
      <c r="H114" s="538">
        <v>0</v>
      </c>
      <c r="I114" s="538">
        <v>0</v>
      </c>
      <c r="J114" s="538">
        <v>0</v>
      </c>
      <c r="K114" s="538">
        <v>0</v>
      </c>
      <c r="L114" s="538">
        <v>0</v>
      </c>
      <c r="M114" s="538">
        <v>0</v>
      </c>
      <c r="N114" s="538">
        <v>0</v>
      </c>
      <c r="O114" s="538">
        <v>0</v>
      </c>
      <c r="P114" s="538">
        <v>0</v>
      </c>
      <c r="Q114" s="538">
        <v>0</v>
      </c>
      <c r="R114" s="537">
        <f t="shared" si="11"/>
        <v>1</v>
      </c>
      <c r="S114" s="537">
        <f t="shared" si="11"/>
        <v>1</v>
      </c>
      <c r="T114" s="537">
        <f t="shared" si="11"/>
        <v>1</v>
      </c>
      <c r="U114" s="537">
        <f t="shared" si="11"/>
        <v>1</v>
      </c>
      <c r="V114" s="537">
        <f t="shared" si="11"/>
        <v>1</v>
      </c>
      <c r="W114" s="537">
        <f t="shared" si="11"/>
        <v>1</v>
      </c>
      <c r="X114" s="537">
        <f t="shared" si="11"/>
        <v>1</v>
      </c>
      <c r="Y114" s="537">
        <f t="shared" si="11"/>
        <v>1</v>
      </c>
      <c r="Z114" s="537">
        <f t="shared" si="11"/>
        <v>1</v>
      </c>
      <c r="AA114" s="537">
        <f t="shared" si="11"/>
        <v>1</v>
      </c>
      <c r="AB114" s="537">
        <f t="shared" si="11"/>
        <v>1</v>
      </c>
      <c r="AC114" s="537">
        <f t="shared" si="11"/>
        <v>1</v>
      </c>
      <c r="AD114" s="537">
        <f t="shared" si="11"/>
        <v>1</v>
      </c>
      <c r="AE114" s="537">
        <f t="shared" si="11"/>
        <v>1</v>
      </c>
      <c r="AF114" s="537">
        <f t="shared" si="11"/>
        <v>1</v>
      </c>
    </row>
    <row r="115" spans="1:32" x14ac:dyDescent="0.25">
      <c r="A115" s="133">
        <v>200</v>
      </c>
      <c r="B115" s="303">
        <v>4</v>
      </c>
      <c r="C115" s="538">
        <v>0</v>
      </c>
      <c r="D115" s="538">
        <v>0</v>
      </c>
      <c r="E115" s="538">
        <v>0</v>
      </c>
      <c r="F115" s="538">
        <v>0</v>
      </c>
      <c r="G115" s="538">
        <v>0</v>
      </c>
      <c r="H115" s="538">
        <v>0</v>
      </c>
      <c r="I115" s="538">
        <v>0</v>
      </c>
      <c r="J115" s="538">
        <v>0</v>
      </c>
      <c r="K115" s="538">
        <v>0</v>
      </c>
      <c r="L115" s="538">
        <v>0</v>
      </c>
      <c r="M115" s="538">
        <v>0</v>
      </c>
      <c r="N115" s="538">
        <v>0</v>
      </c>
      <c r="O115" s="538">
        <v>0</v>
      </c>
      <c r="P115" s="538">
        <v>0</v>
      </c>
      <c r="Q115" s="538">
        <v>0</v>
      </c>
      <c r="R115" s="537">
        <f t="shared" si="11"/>
        <v>1</v>
      </c>
      <c r="S115" s="537">
        <f t="shared" si="11"/>
        <v>1</v>
      </c>
      <c r="T115" s="537">
        <f t="shared" si="11"/>
        <v>1</v>
      </c>
      <c r="U115" s="537">
        <f t="shared" si="11"/>
        <v>1</v>
      </c>
      <c r="V115" s="537">
        <f t="shared" si="11"/>
        <v>1</v>
      </c>
      <c r="W115" s="537">
        <f t="shared" si="11"/>
        <v>1</v>
      </c>
      <c r="X115" s="537">
        <f t="shared" si="11"/>
        <v>1</v>
      </c>
      <c r="Y115" s="537">
        <f t="shared" si="11"/>
        <v>1</v>
      </c>
      <c r="Z115" s="537">
        <f t="shared" si="11"/>
        <v>1</v>
      </c>
      <c r="AA115" s="537">
        <f t="shared" si="11"/>
        <v>1</v>
      </c>
      <c r="AB115" s="537">
        <f t="shared" si="11"/>
        <v>1</v>
      </c>
      <c r="AC115" s="537">
        <f t="shared" si="11"/>
        <v>1</v>
      </c>
      <c r="AD115" s="537">
        <f t="shared" si="11"/>
        <v>1</v>
      </c>
      <c r="AE115" s="537">
        <f>P115+AE114</f>
        <v>1</v>
      </c>
      <c r="AF115" s="537">
        <f t="shared" si="11"/>
        <v>1</v>
      </c>
    </row>
    <row r="116" spans="1:32" x14ac:dyDescent="0.25">
      <c r="A116" s="133">
        <v>200</v>
      </c>
      <c r="B116" s="303">
        <v>5</v>
      </c>
      <c r="C116" s="538">
        <v>0</v>
      </c>
      <c r="D116" s="538">
        <v>0</v>
      </c>
      <c r="E116" s="538">
        <v>0</v>
      </c>
      <c r="F116" s="538">
        <v>0</v>
      </c>
      <c r="G116" s="538">
        <v>0</v>
      </c>
      <c r="H116" s="538">
        <v>0</v>
      </c>
      <c r="I116" s="538">
        <v>0</v>
      </c>
      <c r="J116" s="538">
        <v>0</v>
      </c>
      <c r="K116" s="538">
        <v>0</v>
      </c>
      <c r="L116" s="538">
        <v>0</v>
      </c>
      <c r="M116" s="538">
        <v>0</v>
      </c>
      <c r="N116" s="538">
        <v>0</v>
      </c>
      <c r="O116" s="538">
        <v>0</v>
      </c>
      <c r="P116" s="538">
        <v>0</v>
      </c>
      <c r="Q116" s="538">
        <v>0</v>
      </c>
      <c r="R116" s="537">
        <f t="shared" si="11"/>
        <v>1</v>
      </c>
      <c r="S116" s="537">
        <f t="shared" si="11"/>
        <v>1</v>
      </c>
      <c r="T116" s="537">
        <f t="shared" si="11"/>
        <v>1</v>
      </c>
      <c r="U116" s="537">
        <f t="shared" si="11"/>
        <v>1</v>
      </c>
      <c r="V116" s="537">
        <f t="shared" si="11"/>
        <v>1</v>
      </c>
      <c r="W116" s="537">
        <f t="shared" si="11"/>
        <v>1</v>
      </c>
      <c r="X116" s="537">
        <f t="shared" si="11"/>
        <v>1</v>
      </c>
      <c r="Y116" s="537">
        <f t="shared" si="11"/>
        <v>1</v>
      </c>
      <c r="Z116" s="537">
        <f t="shared" si="11"/>
        <v>1</v>
      </c>
      <c r="AA116" s="537">
        <f t="shared" si="11"/>
        <v>1</v>
      </c>
      <c r="AB116" s="537">
        <f t="shared" si="11"/>
        <v>1</v>
      </c>
      <c r="AC116" s="537">
        <f t="shared" si="11"/>
        <v>1</v>
      </c>
      <c r="AD116" s="537">
        <f t="shared" si="11"/>
        <v>1</v>
      </c>
      <c r="AE116" s="537">
        <f t="shared" si="11"/>
        <v>1</v>
      </c>
      <c r="AF116" s="537">
        <f t="shared" si="11"/>
        <v>1</v>
      </c>
    </row>
    <row r="117" spans="1:32" x14ac:dyDescent="0.25">
      <c r="A117" s="133">
        <v>200</v>
      </c>
      <c r="B117" s="303">
        <v>6</v>
      </c>
      <c r="C117" s="538">
        <v>0</v>
      </c>
      <c r="D117" s="538">
        <v>0</v>
      </c>
      <c r="E117" s="538">
        <v>0</v>
      </c>
      <c r="F117" s="538">
        <v>0</v>
      </c>
      <c r="G117" s="538">
        <v>0</v>
      </c>
      <c r="H117" s="538">
        <v>0</v>
      </c>
      <c r="I117" s="538">
        <v>0</v>
      </c>
      <c r="J117" s="538">
        <v>0</v>
      </c>
      <c r="K117" s="538">
        <v>0</v>
      </c>
      <c r="L117" s="538">
        <v>0</v>
      </c>
      <c r="M117" s="538">
        <v>0</v>
      </c>
      <c r="N117" s="538">
        <v>0</v>
      </c>
      <c r="O117" s="538">
        <v>0</v>
      </c>
      <c r="P117" s="538">
        <v>0</v>
      </c>
      <c r="Q117" s="538">
        <v>0</v>
      </c>
      <c r="R117" s="537">
        <f t="shared" si="11"/>
        <v>1</v>
      </c>
      <c r="S117" s="537">
        <f t="shared" si="11"/>
        <v>1</v>
      </c>
      <c r="T117" s="537">
        <f t="shared" si="11"/>
        <v>1</v>
      </c>
      <c r="U117" s="537">
        <f t="shared" si="11"/>
        <v>1</v>
      </c>
      <c r="V117" s="537">
        <f t="shared" si="11"/>
        <v>1</v>
      </c>
      <c r="W117" s="537">
        <f t="shared" si="11"/>
        <v>1</v>
      </c>
      <c r="X117" s="537">
        <f t="shared" si="11"/>
        <v>1</v>
      </c>
      <c r="Y117" s="537">
        <f t="shared" si="11"/>
        <v>1</v>
      </c>
      <c r="Z117" s="537">
        <f t="shared" si="11"/>
        <v>1</v>
      </c>
      <c r="AA117" s="537">
        <f t="shared" si="11"/>
        <v>1</v>
      </c>
      <c r="AB117" s="537">
        <f t="shared" si="11"/>
        <v>1</v>
      </c>
      <c r="AC117" s="537">
        <f t="shared" si="11"/>
        <v>1</v>
      </c>
      <c r="AD117" s="537">
        <f t="shared" si="11"/>
        <v>1</v>
      </c>
      <c r="AE117" s="537">
        <f t="shared" si="11"/>
        <v>1</v>
      </c>
      <c r="AF117" s="537">
        <f t="shared" si="11"/>
        <v>1</v>
      </c>
    </row>
    <row r="118" spans="1:32" x14ac:dyDescent="0.25">
      <c r="A118" s="133">
        <v>200</v>
      </c>
      <c r="B118" s="303">
        <v>7</v>
      </c>
      <c r="C118" s="538">
        <v>0</v>
      </c>
      <c r="D118" s="538">
        <v>0</v>
      </c>
      <c r="E118" s="538">
        <v>0</v>
      </c>
      <c r="F118" s="538">
        <v>0</v>
      </c>
      <c r="G118" s="538">
        <v>0</v>
      </c>
      <c r="H118" s="538">
        <v>0</v>
      </c>
      <c r="I118" s="538">
        <v>0</v>
      </c>
      <c r="J118" s="538">
        <v>0</v>
      </c>
      <c r="K118" s="538">
        <v>0</v>
      </c>
      <c r="L118" s="538">
        <v>0</v>
      </c>
      <c r="M118" s="538">
        <v>0</v>
      </c>
      <c r="N118" s="538">
        <v>0</v>
      </c>
      <c r="O118" s="538">
        <v>0</v>
      </c>
      <c r="P118" s="538">
        <v>0</v>
      </c>
      <c r="Q118" s="538">
        <v>0</v>
      </c>
      <c r="R118" s="537">
        <f t="shared" si="11"/>
        <v>1</v>
      </c>
      <c r="S118" s="537">
        <f t="shared" si="11"/>
        <v>1</v>
      </c>
      <c r="T118" s="537">
        <f t="shared" si="11"/>
        <v>1</v>
      </c>
      <c r="U118" s="537">
        <f t="shared" si="11"/>
        <v>1</v>
      </c>
      <c r="V118" s="537">
        <f t="shared" si="11"/>
        <v>1</v>
      </c>
      <c r="W118" s="537">
        <f t="shared" si="11"/>
        <v>1</v>
      </c>
      <c r="X118" s="537">
        <f t="shared" si="11"/>
        <v>1</v>
      </c>
      <c r="Y118" s="537">
        <f t="shared" si="11"/>
        <v>1</v>
      </c>
      <c r="Z118" s="537">
        <f t="shared" si="11"/>
        <v>1</v>
      </c>
      <c r="AA118" s="537">
        <f t="shared" si="11"/>
        <v>1</v>
      </c>
      <c r="AB118" s="537">
        <f t="shared" si="11"/>
        <v>1</v>
      </c>
      <c r="AC118" s="537">
        <f t="shared" si="11"/>
        <v>1</v>
      </c>
      <c r="AD118" s="537">
        <f t="shared" si="11"/>
        <v>1</v>
      </c>
      <c r="AE118" s="537">
        <f t="shared" si="11"/>
        <v>1</v>
      </c>
      <c r="AF118" s="537">
        <f t="shared" si="11"/>
        <v>1</v>
      </c>
    </row>
    <row r="119" spans="1:32" x14ac:dyDescent="0.25">
      <c r="A119" s="133">
        <v>200</v>
      </c>
      <c r="B119" s="303">
        <v>8</v>
      </c>
      <c r="C119" s="538">
        <v>0</v>
      </c>
      <c r="D119" s="538">
        <v>0</v>
      </c>
      <c r="E119" s="538">
        <v>0</v>
      </c>
      <c r="F119" s="538">
        <v>0</v>
      </c>
      <c r="G119" s="538">
        <v>0</v>
      </c>
      <c r="H119" s="538">
        <v>0</v>
      </c>
      <c r="I119" s="538">
        <v>0</v>
      </c>
      <c r="J119" s="538">
        <v>0</v>
      </c>
      <c r="K119" s="538">
        <v>0</v>
      </c>
      <c r="L119" s="538">
        <v>0</v>
      </c>
      <c r="M119" s="538">
        <v>0</v>
      </c>
      <c r="N119" s="538">
        <v>0</v>
      </c>
      <c r="O119" s="538">
        <v>0</v>
      </c>
      <c r="P119" s="538">
        <v>0</v>
      </c>
      <c r="Q119" s="538">
        <v>0</v>
      </c>
      <c r="R119" s="537">
        <f t="shared" si="11"/>
        <v>1</v>
      </c>
      <c r="S119" s="537">
        <f t="shared" si="11"/>
        <v>1</v>
      </c>
      <c r="T119" s="537">
        <f t="shared" si="11"/>
        <v>1</v>
      </c>
      <c r="U119" s="537">
        <f t="shared" si="11"/>
        <v>1</v>
      </c>
      <c r="V119" s="537">
        <f t="shared" si="11"/>
        <v>1</v>
      </c>
      <c r="W119" s="537">
        <f t="shared" si="11"/>
        <v>1</v>
      </c>
      <c r="X119" s="537">
        <f t="shared" si="11"/>
        <v>1</v>
      </c>
      <c r="Y119" s="537">
        <f t="shared" si="11"/>
        <v>1</v>
      </c>
      <c r="Z119" s="537">
        <f t="shared" si="11"/>
        <v>1</v>
      </c>
      <c r="AA119" s="537">
        <f t="shared" si="11"/>
        <v>1</v>
      </c>
      <c r="AB119" s="537">
        <f t="shared" si="11"/>
        <v>1</v>
      </c>
      <c r="AC119" s="537">
        <f t="shared" si="11"/>
        <v>1</v>
      </c>
      <c r="AD119" s="537">
        <f t="shared" si="11"/>
        <v>1</v>
      </c>
      <c r="AE119" s="537">
        <f t="shared" si="11"/>
        <v>1</v>
      </c>
      <c r="AF119" s="537">
        <f t="shared" si="11"/>
        <v>1</v>
      </c>
    </row>
    <row r="120" spans="1:32" x14ac:dyDescent="0.25">
      <c r="A120" s="133">
        <v>200</v>
      </c>
      <c r="B120" s="303">
        <v>9</v>
      </c>
      <c r="C120" s="538">
        <v>0</v>
      </c>
      <c r="D120" s="538">
        <v>0</v>
      </c>
      <c r="E120" s="538">
        <v>0</v>
      </c>
      <c r="F120" s="538">
        <v>0</v>
      </c>
      <c r="G120" s="538">
        <v>0</v>
      </c>
      <c r="H120" s="538">
        <v>0</v>
      </c>
      <c r="I120" s="538">
        <v>0</v>
      </c>
      <c r="J120" s="538">
        <v>0</v>
      </c>
      <c r="K120" s="538">
        <v>0</v>
      </c>
      <c r="L120" s="538">
        <v>0</v>
      </c>
      <c r="M120" s="538">
        <v>0</v>
      </c>
      <c r="N120" s="538">
        <v>0</v>
      </c>
      <c r="O120" s="538">
        <v>0</v>
      </c>
      <c r="P120" s="538">
        <v>0</v>
      </c>
      <c r="Q120" s="538">
        <v>0</v>
      </c>
      <c r="R120" s="537">
        <f t="shared" si="11"/>
        <v>1</v>
      </c>
      <c r="S120" s="537">
        <f t="shared" si="11"/>
        <v>1</v>
      </c>
      <c r="T120" s="537">
        <f t="shared" si="11"/>
        <v>1</v>
      </c>
      <c r="U120" s="537">
        <f t="shared" si="11"/>
        <v>1</v>
      </c>
      <c r="V120" s="537">
        <f t="shared" si="11"/>
        <v>1</v>
      </c>
      <c r="W120" s="537">
        <f t="shared" si="11"/>
        <v>1</v>
      </c>
      <c r="X120" s="537">
        <f t="shared" si="11"/>
        <v>1</v>
      </c>
      <c r="Y120" s="537">
        <f t="shared" si="11"/>
        <v>1</v>
      </c>
      <c r="Z120" s="537">
        <f t="shared" si="11"/>
        <v>1</v>
      </c>
      <c r="AA120" s="537">
        <f t="shared" si="11"/>
        <v>1</v>
      </c>
      <c r="AB120" s="537">
        <f t="shared" si="11"/>
        <v>1</v>
      </c>
      <c r="AC120" s="537">
        <f t="shared" si="11"/>
        <v>1</v>
      </c>
      <c r="AD120" s="537">
        <f t="shared" si="11"/>
        <v>1</v>
      </c>
      <c r="AE120" s="537">
        <f t="shared" si="11"/>
        <v>1</v>
      </c>
      <c r="AF120" s="537">
        <f t="shared" si="11"/>
        <v>1</v>
      </c>
    </row>
    <row r="121" spans="1:32" x14ac:dyDescent="0.25">
      <c r="A121" s="133">
        <v>200</v>
      </c>
      <c r="B121" s="303">
        <v>10</v>
      </c>
      <c r="C121" s="538">
        <v>0</v>
      </c>
      <c r="D121" s="538">
        <v>0</v>
      </c>
      <c r="E121" s="538">
        <v>0</v>
      </c>
      <c r="F121" s="538">
        <v>0</v>
      </c>
      <c r="G121" s="538">
        <v>0</v>
      </c>
      <c r="H121" s="538">
        <v>0</v>
      </c>
      <c r="I121" s="538">
        <v>0</v>
      </c>
      <c r="J121" s="538">
        <v>0</v>
      </c>
      <c r="K121" s="538">
        <v>0</v>
      </c>
      <c r="L121" s="538">
        <v>0</v>
      </c>
      <c r="M121" s="538">
        <v>0</v>
      </c>
      <c r="N121" s="538">
        <v>0</v>
      </c>
      <c r="O121" s="538">
        <v>0</v>
      </c>
      <c r="P121" s="538">
        <v>0</v>
      </c>
      <c r="Q121" s="538">
        <v>0</v>
      </c>
      <c r="R121" s="537">
        <f t="shared" si="11"/>
        <v>1</v>
      </c>
      <c r="S121" s="537">
        <f t="shared" si="11"/>
        <v>1</v>
      </c>
      <c r="T121" s="537">
        <f t="shared" si="11"/>
        <v>1</v>
      </c>
      <c r="U121" s="537">
        <f t="shared" si="11"/>
        <v>1</v>
      </c>
      <c r="V121" s="537">
        <f t="shared" si="11"/>
        <v>1</v>
      </c>
      <c r="W121" s="537">
        <f t="shared" si="11"/>
        <v>1</v>
      </c>
      <c r="X121" s="537">
        <f t="shared" si="11"/>
        <v>1</v>
      </c>
      <c r="Y121" s="537">
        <f t="shared" si="11"/>
        <v>1</v>
      </c>
      <c r="Z121" s="537">
        <f t="shared" si="11"/>
        <v>1</v>
      </c>
      <c r="AA121" s="537">
        <f t="shared" si="11"/>
        <v>1</v>
      </c>
      <c r="AB121" s="537">
        <f t="shared" si="11"/>
        <v>1</v>
      </c>
      <c r="AC121" s="537">
        <f t="shared" si="11"/>
        <v>1</v>
      </c>
      <c r="AD121" s="537">
        <f t="shared" si="11"/>
        <v>1</v>
      </c>
      <c r="AE121" s="537">
        <f t="shared" si="11"/>
        <v>1</v>
      </c>
      <c r="AF121" s="537">
        <f t="shared" si="11"/>
        <v>1</v>
      </c>
    </row>
    <row r="122" spans="1:32" x14ac:dyDescent="0.25">
      <c r="A122" s="133">
        <v>200</v>
      </c>
      <c r="B122" s="303">
        <v>11</v>
      </c>
      <c r="C122" s="538">
        <v>0</v>
      </c>
      <c r="D122" s="538">
        <v>0</v>
      </c>
      <c r="E122" s="538">
        <v>0</v>
      </c>
      <c r="F122" s="538">
        <v>0</v>
      </c>
      <c r="G122" s="538">
        <v>0</v>
      </c>
      <c r="H122" s="538">
        <v>0</v>
      </c>
      <c r="I122" s="538">
        <v>0</v>
      </c>
      <c r="J122" s="538">
        <v>0</v>
      </c>
      <c r="K122" s="538">
        <v>0</v>
      </c>
      <c r="L122" s="538">
        <v>0</v>
      </c>
      <c r="M122" s="538">
        <v>0</v>
      </c>
      <c r="N122" s="538">
        <v>0</v>
      </c>
      <c r="O122" s="538">
        <v>0</v>
      </c>
      <c r="P122" s="538">
        <v>0</v>
      </c>
      <c r="Q122" s="538">
        <v>0</v>
      </c>
      <c r="R122" s="537">
        <f t="shared" si="11"/>
        <v>1</v>
      </c>
      <c r="S122" s="537">
        <f t="shared" si="11"/>
        <v>1</v>
      </c>
      <c r="T122" s="537">
        <f t="shared" si="11"/>
        <v>1</v>
      </c>
      <c r="U122" s="537">
        <f t="shared" si="11"/>
        <v>1</v>
      </c>
      <c r="V122" s="537">
        <f t="shared" si="11"/>
        <v>1</v>
      </c>
      <c r="W122" s="537">
        <f t="shared" si="11"/>
        <v>1</v>
      </c>
      <c r="X122" s="537">
        <f t="shared" si="11"/>
        <v>1</v>
      </c>
      <c r="Y122" s="537">
        <f t="shared" si="11"/>
        <v>1</v>
      </c>
      <c r="Z122" s="537">
        <f t="shared" si="11"/>
        <v>1</v>
      </c>
      <c r="AA122" s="537">
        <f t="shared" si="11"/>
        <v>1</v>
      </c>
      <c r="AB122" s="537">
        <f t="shared" si="11"/>
        <v>1</v>
      </c>
      <c r="AC122" s="537">
        <f t="shared" si="11"/>
        <v>1</v>
      </c>
      <c r="AD122" s="537">
        <f t="shared" si="11"/>
        <v>1</v>
      </c>
      <c r="AE122" s="537">
        <f t="shared" si="11"/>
        <v>1</v>
      </c>
      <c r="AF122" s="537">
        <f t="shared" si="11"/>
        <v>1</v>
      </c>
    </row>
    <row r="123" spans="1:32" x14ac:dyDescent="0.25">
      <c r="A123" s="133">
        <v>200</v>
      </c>
      <c r="B123" s="303">
        <v>12</v>
      </c>
      <c r="C123" s="538">
        <v>0</v>
      </c>
      <c r="D123" s="538">
        <v>0</v>
      </c>
      <c r="E123" s="538">
        <v>0</v>
      </c>
      <c r="F123" s="538">
        <v>0</v>
      </c>
      <c r="G123" s="538">
        <v>0</v>
      </c>
      <c r="H123" s="538">
        <v>0</v>
      </c>
      <c r="I123" s="538">
        <v>0</v>
      </c>
      <c r="J123" s="538">
        <v>0</v>
      </c>
      <c r="K123" s="538">
        <v>0</v>
      </c>
      <c r="L123" s="538">
        <v>0</v>
      </c>
      <c r="M123" s="538">
        <v>0</v>
      </c>
      <c r="N123" s="538">
        <v>0</v>
      </c>
      <c r="O123" s="538">
        <v>0</v>
      </c>
      <c r="P123" s="538">
        <v>0</v>
      </c>
      <c r="Q123" s="538">
        <v>0</v>
      </c>
      <c r="R123" s="537">
        <f t="shared" si="11"/>
        <v>1</v>
      </c>
      <c r="S123" s="537">
        <f t="shared" si="11"/>
        <v>1</v>
      </c>
      <c r="T123" s="537">
        <f t="shared" si="11"/>
        <v>1</v>
      </c>
      <c r="U123" s="537">
        <f t="shared" si="11"/>
        <v>1</v>
      </c>
      <c r="V123" s="537">
        <f t="shared" si="11"/>
        <v>1</v>
      </c>
      <c r="W123" s="537">
        <f t="shared" si="11"/>
        <v>1</v>
      </c>
      <c r="X123" s="537">
        <f t="shared" si="11"/>
        <v>1</v>
      </c>
      <c r="Y123" s="537">
        <f t="shared" si="11"/>
        <v>1</v>
      </c>
      <c r="Z123" s="537">
        <f t="shared" si="11"/>
        <v>1</v>
      </c>
      <c r="AA123" s="537">
        <f t="shared" si="11"/>
        <v>1</v>
      </c>
      <c r="AB123" s="537">
        <f t="shared" si="11"/>
        <v>1</v>
      </c>
      <c r="AC123" s="537">
        <f t="shared" si="11"/>
        <v>1</v>
      </c>
      <c r="AD123" s="537">
        <f t="shared" si="11"/>
        <v>1</v>
      </c>
      <c r="AE123" s="537">
        <f t="shared" si="11"/>
        <v>1</v>
      </c>
      <c r="AF123" s="537">
        <f t="shared" si="11"/>
        <v>1</v>
      </c>
    </row>
    <row r="124" spans="1:32" x14ac:dyDescent="0.25">
      <c r="A124" s="133">
        <v>200</v>
      </c>
      <c r="B124" s="303">
        <v>13</v>
      </c>
      <c r="C124" s="538">
        <v>0</v>
      </c>
      <c r="D124" s="538">
        <v>0</v>
      </c>
      <c r="E124" s="538">
        <v>0</v>
      </c>
      <c r="F124" s="538">
        <v>0</v>
      </c>
      <c r="G124" s="538">
        <v>0</v>
      </c>
      <c r="H124" s="538">
        <v>0</v>
      </c>
      <c r="I124" s="538">
        <v>0</v>
      </c>
      <c r="J124" s="538">
        <v>0</v>
      </c>
      <c r="K124" s="538">
        <v>0</v>
      </c>
      <c r="L124" s="538">
        <v>0</v>
      </c>
      <c r="M124" s="538">
        <v>0</v>
      </c>
      <c r="N124" s="538">
        <v>0</v>
      </c>
      <c r="O124" s="538">
        <v>0</v>
      </c>
      <c r="P124" s="538">
        <v>0</v>
      </c>
      <c r="Q124" s="538">
        <v>0</v>
      </c>
      <c r="R124" s="537">
        <f t="shared" si="11"/>
        <v>1</v>
      </c>
      <c r="S124" s="537">
        <f t="shared" si="11"/>
        <v>1</v>
      </c>
      <c r="T124" s="537">
        <f t="shared" si="11"/>
        <v>1</v>
      </c>
      <c r="U124" s="537">
        <f t="shared" si="11"/>
        <v>1</v>
      </c>
      <c r="V124" s="537">
        <f t="shared" si="11"/>
        <v>1</v>
      </c>
      <c r="W124" s="537">
        <f t="shared" si="11"/>
        <v>1</v>
      </c>
      <c r="X124" s="537">
        <f t="shared" si="11"/>
        <v>1</v>
      </c>
      <c r="Y124" s="537">
        <f t="shared" si="11"/>
        <v>1</v>
      </c>
      <c r="Z124" s="537">
        <f t="shared" si="11"/>
        <v>1</v>
      </c>
      <c r="AA124" s="537">
        <f t="shared" si="11"/>
        <v>1</v>
      </c>
      <c r="AB124" s="537">
        <f t="shared" si="11"/>
        <v>1</v>
      </c>
      <c r="AC124" s="537">
        <f t="shared" si="11"/>
        <v>1</v>
      </c>
      <c r="AD124" s="537">
        <f t="shared" si="11"/>
        <v>1</v>
      </c>
      <c r="AE124" s="537">
        <f t="shared" si="11"/>
        <v>1</v>
      </c>
      <c r="AF124" s="537">
        <f t="shared" si="11"/>
        <v>1</v>
      </c>
    </row>
    <row r="125" spans="1:32" x14ac:dyDescent="0.25">
      <c r="A125" s="133">
        <v>200</v>
      </c>
      <c r="B125" s="303">
        <v>14</v>
      </c>
      <c r="C125" s="539">
        <v>0</v>
      </c>
      <c r="D125" s="539">
        <v>0</v>
      </c>
      <c r="E125" s="539">
        <v>0</v>
      </c>
      <c r="F125" s="539">
        <v>0</v>
      </c>
      <c r="G125" s="539">
        <v>0</v>
      </c>
      <c r="H125" s="539">
        <v>0</v>
      </c>
      <c r="I125" s="539">
        <v>0</v>
      </c>
      <c r="J125" s="539">
        <v>0</v>
      </c>
      <c r="K125" s="539">
        <v>0</v>
      </c>
      <c r="L125" s="539">
        <v>0</v>
      </c>
      <c r="M125" s="539">
        <v>0</v>
      </c>
      <c r="N125" s="539">
        <v>0</v>
      </c>
      <c r="O125" s="539">
        <v>3.9050868734262408E-4</v>
      </c>
      <c r="P125" s="539">
        <v>0</v>
      </c>
      <c r="Q125" s="539">
        <v>0</v>
      </c>
      <c r="R125" s="537">
        <f t="shared" si="11"/>
        <v>1</v>
      </c>
      <c r="S125" s="537">
        <f t="shared" si="11"/>
        <v>1</v>
      </c>
      <c r="T125" s="537">
        <f t="shared" si="11"/>
        <v>1</v>
      </c>
      <c r="U125" s="537">
        <f t="shared" si="11"/>
        <v>1</v>
      </c>
      <c r="V125" s="537">
        <f t="shared" si="11"/>
        <v>1</v>
      </c>
      <c r="W125" s="537">
        <f t="shared" si="11"/>
        <v>1</v>
      </c>
      <c r="X125" s="537">
        <f t="shared" si="11"/>
        <v>1</v>
      </c>
      <c r="Y125" s="537">
        <f t="shared" si="11"/>
        <v>1</v>
      </c>
      <c r="Z125" s="537">
        <f t="shared" si="11"/>
        <v>1</v>
      </c>
      <c r="AA125" s="537">
        <f t="shared" si="11"/>
        <v>1</v>
      </c>
      <c r="AB125" s="537">
        <f t="shared" si="11"/>
        <v>1</v>
      </c>
      <c r="AC125" s="537">
        <f t="shared" si="11"/>
        <v>1</v>
      </c>
      <c r="AD125" s="537">
        <f t="shared" si="11"/>
        <v>1.0003905086873426</v>
      </c>
      <c r="AE125" s="537">
        <f t="shared" si="11"/>
        <v>1</v>
      </c>
      <c r="AF125" s="537">
        <f t="shared" si="11"/>
        <v>1</v>
      </c>
    </row>
    <row r="126" spans="1:32" x14ac:dyDescent="0.25">
      <c r="A126" s="133">
        <v>200</v>
      </c>
      <c r="B126" s="303">
        <v>15</v>
      </c>
      <c r="C126" s="539">
        <v>0</v>
      </c>
      <c r="D126" s="539">
        <v>0</v>
      </c>
      <c r="E126" s="539">
        <v>0</v>
      </c>
      <c r="F126" s="539">
        <v>0</v>
      </c>
      <c r="G126" s="539">
        <v>0</v>
      </c>
      <c r="H126" s="539">
        <v>0</v>
      </c>
      <c r="I126" s="539">
        <v>0</v>
      </c>
      <c r="J126" s="539">
        <v>0</v>
      </c>
      <c r="K126" s="539">
        <v>0</v>
      </c>
      <c r="L126" s="539">
        <v>0</v>
      </c>
      <c r="M126" s="539">
        <v>0</v>
      </c>
      <c r="N126" s="539">
        <v>0</v>
      </c>
      <c r="O126" s="539">
        <v>0</v>
      </c>
      <c r="P126" s="539">
        <v>0</v>
      </c>
      <c r="Q126" s="539">
        <v>0</v>
      </c>
      <c r="R126" s="537">
        <f t="shared" si="11"/>
        <v>1</v>
      </c>
      <c r="S126" s="537">
        <f t="shared" si="11"/>
        <v>1</v>
      </c>
      <c r="T126" s="537">
        <f t="shared" si="11"/>
        <v>1</v>
      </c>
      <c r="U126" s="537">
        <f t="shared" si="11"/>
        <v>1</v>
      </c>
      <c r="V126" s="537">
        <f t="shared" si="11"/>
        <v>1</v>
      </c>
      <c r="W126" s="537">
        <f t="shared" si="11"/>
        <v>1</v>
      </c>
      <c r="X126" s="537">
        <f t="shared" si="11"/>
        <v>1</v>
      </c>
      <c r="Y126" s="537">
        <f t="shared" si="11"/>
        <v>1</v>
      </c>
      <c r="Z126" s="537">
        <f t="shared" si="11"/>
        <v>1</v>
      </c>
      <c r="AA126" s="537">
        <f t="shared" si="11"/>
        <v>1</v>
      </c>
      <c r="AB126" s="537">
        <f t="shared" si="11"/>
        <v>1</v>
      </c>
      <c r="AC126" s="537">
        <f t="shared" si="11"/>
        <v>1</v>
      </c>
      <c r="AD126" s="537">
        <f t="shared" si="11"/>
        <v>1.0003905086873426</v>
      </c>
      <c r="AE126" s="537">
        <f t="shared" si="11"/>
        <v>1</v>
      </c>
      <c r="AF126" s="537">
        <f t="shared" si="11"/>
        <v>1</v>
      </c>
    </row>
    <row r="127" spans="1:32" x14ac:dyDescent="0.25">
      <c r="A127" s="133">
        <v>200</v>
      </c>
      <c r="B127" s="303">
        <v>16</v>
      </c>
      <c r="C127" s="539">
        <v>0</v>
      </c>
      <c r="D127" s="539">
        <v>0</v>
      </c>
      <c r="E127" s="539">
        <v>0</v>
      </c>
      <c r="F127" s="539">
        <v>0</v>
      </c>
      <c r="G127" s="539">
        <v>0</v>
      </c>
      <c r="H127" s="539">
        <v>0</v>
      </c>
      <c r="I127" s="539">
        <v>0</v>
      </c>
      <c r="J127" s="539">
        <v>0</v>
      </c>
      <c r="K127" s="539">
        <v>0</v>
      </c>
      <c r="L127" s="539">
        <v>0</v>
      </c>
      <c r="M127" s="539">
        <v>0</v>
      </c>
      <c r="N127" s="539">
        <v>0</v>
      </c>
      <c r="O127" s="539">
        <v>0</v>
      </c>
      <c r="P127" s="539">
        <v>0</v>
      </c>
      <c r="Q127" s="539">
        <v>0</v>
      </c>
      <c r="R127" s="537">
        <f t="shared" si="11"/>
        <v>1</v>
      </c>
      <c r="S127" s="537">
        <f t="shared" si="11"/>
        <v>1</v>
      </c>
      <c r="T127" s="537">
        <f t="shared" si="11"/>
        <v>1</v>
      </c>
      <c r="U127" s="537">
        <f t="shared" si="11"/>
        <v>1</v>
      </c>
      <c r="V127" s="537">
        <f t="shared" si="11"/>
        <v>1</v>
      </c>
      <c r="W127" s="537">
        <f t="shared" si="11"/>
        <v>1</v>
      </c>
      <c r="X127" s="537">
        <f t="shared" si="11"/>
        <v>1</v>
      </c>
      <c r="Y127" s="537">
        <f t="shared" si="11"/>
        <v>1</v>
      </c>
      <c r="Z127" s="537">
        <f t="shared" si="11"/>
        <v>1</v>
      </c>
      <c r="AA127" s="537">
        <f t="shared" si="11"/>
        <v>1</v>
      </c>
      <c r="AB127" s="537">
        <f t="shared" si="11"/>
        <v>1</v>
      </c>
      <c r="AC127" s="537">
        <f t="shared" si="11"/>
        <v>1</v>
      </c>
      <c r="AD127" s="537">
        <f t="shared" si="11"/>
        <v>1.0003905086873426</v>
      </c>
      <c r="AE127" s="537">
        <f t="shared" si="11"/>
        <v>1</v>
      </c>
      <c r="AF127" s="537">
        <f t="shared" si="11"/>
        <v>1</v>
      </c>
    </row>
    <row r="128" spans="1:32" x14ac:dyDescent="0.25">
      <c r="A128" s="133">
        <v>200</v>
      </c>
      <c r="B128" s="303">
        <v>17</v>
      </c>
      <c r="C128" s="539">
        <v>0</v>
      </c>
      <c r="D128" s="539">
        <v>0</v>
      </c>
      <c r="E128" s="539">
        <v>0</v>
      </c>
      <c r="F128" s="539">
        <v>0</v>
      </c>
      <c r="G128" s="539">
        <v>0</v>
      </c>
      <c r="H128" s="539">
        <v>0</v>
      </c>
      <c r="I128" s="539">
        <v>0</v>
      </c>
      <c r="J128" s="539">
        <v>0</v>
      </c>
      <c r="K128" s="539">
        <v>0</v>
      </c>
      <c r="L128" s="539">
        <v>0</v>
      </c>
      <c r="M128" s="539">
        <v>0</v>
      </c>
      <c r="N128" s="539">
        <v>0</v>
      </c>
      <c r="O128" s="539">
        <v>0</v>
      </c>
      <c r="P128" s="539">
        <v>0</v>
      </c>
      <c r="Q128" s="539">
        <v>0</v>
      </c>
      <c r="R128" s="537">
        <f t="shared" si="11"/>
        <v>1</v>
      </c>
      <c r="S128" s="537">
        <f t="shared" si="11"/>
        <v>1</v>
      </c>
      <c r="T128" s="537">
        <f t="shared" si="11"/>
        <v>1</v>
      </c>
      <c r="U128" s="537">
        <f t="shared" si="11"/>
        <v>1</v>
      </c>
      <c r="V128" s="537">
        <f t="shared" si="11"/>
        <v>1</v>
      </c>
      <c r="W128" s="537">
        <f t="shared" si="11"/>
        <v>1</v>
      </c>
      <c r="X128" s="537">
        <f t="shared" si="11"/>
        <v>1</v>
      </c>
      <c r="Y128" s="537">
        <f t="shared" si="11"/>
        <v>1</v>
      </c>
      <c r="Z128" s="537">
        <f t="shared" si="11"/>
        <v>1</v>
      </c>
      <c r="AA128" s="537">
        <f t="shared" si="11"/>
        <v>1</v>
      </c>
      <c r="AB128" s="537">
        <f t="shared" si="11"/>
        <v>1</v>
      </c>
      <c r="AC128" s="537">
        <f t="shared" si="11"/>
        <v>1</v>
      </c>
      <c r="AD128" s="537">
        <f t="shared" si="11"/>
        <v>1.0003905086873426</v>
      </c>
      <c r="AE128" s="537">
        <f t="shared" si="11"/>
        <v>1</v>
      </c>
      <c r="AF128" s="537">
        <f t="shared" si="11"/>
        <v>1</v>
      </c>
    </row>
    <row r="129" spans="1:32" x14ac:dyDescent="0.25">
      <c r="A129" s="133">
        <v>200</v>
      </c>
      <c r="B129" s="303">
        <v>18</v>
      </c>
      <c r="C129" s="539">
        <v>0</v>
      </c>
      <c r="D129" s="539">
        <v>0</v>
      </c>
      <c r="E129" s="539">
        <v>0</v>
      </c>
      <c r="F129" s="539">
        <v>0</v>
      </c>
      <c r="G129" s="539">
        <v>0</v>
      </c>
      <c r="H129" s="539">
        <v>0</v>
      </c>
      <c r="I129" s="539">
        <v>0</v>
      </c>
      <c r="J129" s="539">
        <v>0</v>
      </c>
      <c r="K129" s="539">
        <v>0</v>
      </c>
      <c r="L129" s="539">
        <v>0</v>
      </c>
      <c r="M129" s="539">
        <v>0</v>
      </c>
      <c r="N129" s="539">
        <v>0</v>
      </c>
      <c r="O129" s="539">
        <v>0</v>
      </c>
      <c r="P129" s="539">
        <v>0</v>
      </c>
      <c r="Q129" s="539">
        <v>0</v>
      </c>
      <c r="R129" s="537">
        <f t="shared" ref="R129:AF144" si="12">C129+R128</f>
        <v>1</v>
      </c>
      <c r="S129" s="537">
        <f t="shared" si="12"/>
        <v>1</v>
      </c>
      <c r="T129" s="537">
        <f t="shared" si="12"/>
        <v>1</v>
      </c>
      <c r="U129" s="537">
        <f t="shared" si="12"/>
        <v>1</v>
      </c>
      <c r="V129" s="537">
        <f t="shared" si="12"/>
        <v>1</v>
      </c>
      <c r="W129" s="537">
        <f t="shared" si="12"/>
        <v>1</v>
      </c>
      <c r="X129" s="537">
        <f t="shared" si="12"/>
        <v>1</v>
      </c>
      <c r="Y129" s="537">
        <f t="shared" si="12"/>
        <v>1</v>
      </c>
      <c r="Z129" s="537">
        <f t="shared" si="12"/>
        <v>1</v>
      </c>
      <c r="AA129" s="537">
        <f t="shared" si="12"/>
        <v>1</v>
      </c>
      <c r="AB129" s="537">
        <f t="shared" si="12"/>
        <v>1</v>
      </c>
      <c r="AC129" s="537">
        <f t="shared" si="12"/>
        <v>1</v>
      </c>
      <c r="AD129" s="537">
        <f t="shared" si="12"/>
        <v>1.0003905086873426</v>
      </c>
      <c r="AE129" s="537">
        <f t="shared" si="12"/>
        <v>1</v>
      </c>
      <c r="AF129" s="537">
        <f t="shared" si="12"/>
        <v>1</v>
      </c>
    </row>
    <row r="130" spans="1:32" x14ac:dyDescent="0.25">
      <c r="A130" s="133">
        <v>200</v>
      </c>
      <c r="B130" s="303">
        <v>19</v>
      </c>
      <c r="C130" s="539">
        <v>0</v>
      </c>
      <c r="D130" s="539">
        <v>0</v>
      </c>
      <c r="E130" s="539">
        <v>0</v>
      </c>
      <c r="F130" s="539">
        <v>0</v>
      </c>
      <c r="G130" s="539">
        <v>0</v>
      </c>
      <c r="H130" s="539">
        <v>0</v>
      </c>
      <c r="I130" s="539">
        <v>0</v>
      </c>
      <c r="J130" s="539">
        <v>0</v>
      </c>
      <c r="K130" s="539">
        <v>0</v>
      </c>
      <c r="L130" s="539">
        <v>0</v>
      </c>
      <c r="M130" s="539">
        <v>0</v>
      </c>
      <c r="N130" s="539">
        <v>0</v>
      </c>
      <c r="O130" s="539">
        <v>0</v>
      </c>
      <c r="P130" s="539">
        <v>0</v>
      </c>
      <c r="Q130" s="539">
        <v>0</v>
      </c>
      <c r="R130" s="537">
        <f t="shared" si="12"/>
        <v>1</v>
      </c>
      <c r="S130" s="537">
        <f t="shared" si="12"/>
        <v>1</v>
      </c>
      <c r="T130" s="537">
        <f t="shared" si="12"/>
        <v>1</v>
      </c>
      <c r="U130" s="537">
        <f t="shared" si="12"/>
        <v>1</v>
      </c>
      <c r="V130" s="537">
        <f t="shared" si="12"/>
        <v>1</v>
      </c>
      <c r="W130" s="537">
        <f t="shared" si="12"/>
        <v>1</v>
      </c>
      <c r="X130" s="537">
        <f t="shared" si="12"/>
        <v>1</v>
      </c>
      <c r="Y130" s="537">
        <f t="shared" si="12"/>
        <v>1</v>
      </c>
      <c r="Z130" s="537">
        <f t="shared" si="12"/>
        <v>1</v>
      </c>
      <c r="AA130" s="537">
        <f t="shared" si="12"/>
        <v>1</v>
      </c>
      <c r="AB130" s="537">
        <f t="shared" si="12"/>
        <v>1</v>
      </c>
      <c r="AC130" s="537">
        <f t="shared" si="12"/>
        <v>1</v>
      </c>
      <c r="AD130" s="537">
        <f t="shared" si="12"/>
        <v>1.0003905086873426</v>
      </c>
      <c r="AE130" s="537">
        <f t="shared" si="12"/>
        <v>1</v>
      </c>
      <c r="AF130" s="537">
        <f t="shared" si="12"/>
        <v>1</v>
      </c>
    </row>
    <row r="131" spans="1:32" x14ac:dyDescent="0.25">
      <c r="A131" s="133">
        <v>200</v>
      </c>
      <c r="B131" s="303">
        <v>20</v>
      </c>
      <c r="C131" s="539">
        <v>0</v>
      </c>
      <c r="D131" s="539">
        <v>0</v>
      </c>
      <c r="E131" s="539">
        <v>0</v>
      </c>
      <c r="F131" s="539">
        <v>0</v>
      </c>
      <c r="G131" s="539">
        <v>0</v>
      </c>
      <c r="H131" s="539">
        <v>0</v>
      </c>
      <c r="I131" s="539">
        <v>0</v>
      </c>
      <c r="J131" s="539">
        <v>0</v>
      </c>
      <c r="K131" s="539">
        <v>0</v>
      </c>
      <c r="L131" s="539">
        <v>0</v>
      </c>
      <c r="M131" s="539">
        <v>0</v>
      </c>
      <c r="N131" s="539">
        <v>0</v>
      </c>
      <c r="O131" s="539">
        <v>0</v>
      </c>
      <c r="P131" s="539">
        <v>0</v>
      </c>
      <c r="Q131" s="539">
        <v>0</v>
      </c>
      <c r="R131" s="537">
        <f t="shared" si="12"/>
        <v>1</v>
      </c>
      <c r="S131" s="537">
        <f t="shared" si="12"/>
        <v>1</v>
      </c>
      <c r="T131" s="537">
        <f t="shared" si="12"/>
        <v>1</v>
      </c>
      <c r="U131" s="537">
        <f t="shared" si="12"/>
        <v>1</v>
      </c>
      <c r="V131" s="537">
        <f t="shared" si="12"/>
        <v>1</v>
      </c>
      <c r="W131" s="537">
        <f t="shared" si="12"/>
        <v>1</v>
      </c>
      <c r="X131" s="537">
        <f t="shared" si="12"/>
        <v>1</v>
      </c>
      <c r="Y131" s="537">
        <f t="shared" si="12"/>
        <v>1</v>
      </c>
      <c r="Z131" s="537">
        <f t="shared" si="12"/>
        <v>1</v>
      </c>
      <c r="AA131" s="537">
        <f t="shared" si="12"/>
        <v>1</v>
      </c>
      <c r="AB131" s="537">
        <f t="shared" si="12"/>
        <v>1</v>
      </c>
      <c r="AC131" s="537">
        <f t="shared" si="12"/>
        <v>1</v>
      </c>
      <c r="AD131" s="537">
        <f t="shared" si="12"/>
        <v>1.0003905086873426</v>
      </c>
      <c r="AE131" s="537">
        <f t="shared" si="12"/>
        <v>1</v>
      </c>
      <c r="AF131" s="537">
        <f t="shared" si="12"/>
        <v>1</v>
      </c>
    </row>
    <row r="132" spans="1:32" x14ac:dyDescent="0.25">
      <c r="A132" s="133">
        <v>200</v>
      </c>
      <c r="B132" s="303">
        <v>21</v>
      </c>
      <c r="C132" s="539">
        <v>0</v>
      </c>
      <c r="D132" s="539">
        <v>0</v>
      </c>
      <c r="E132" s="539">
        <v>0</v>
      </c>
      <c r="F132" s="539">
        <v>0</v>
      </c>
      <c r="G132" s="539">
        <v>0</v>
      </c>
      <c r="H132" s="539">
        <v>0</v>
      </c>
      <c r="I132" s="539">
        <v>0</v>
      </c>
      <c r="J132" s="539">
        <v>0</v>
      </c>
      <c r="K132" s="539">
        <v>0</v>
      </c>
      <c r="L132" s="539">
        <v>0</v>
      </c>
      <c r="M132" s="539">
        <v>0</v>
      </c>
      <c r="N132" s="539">
        <v>0</v>
      </c>
      <c r="O132" s="539">
        <v>0</v>
      </c>
      <c r="P132" s="539">
        <v>0</v>
      </c>
      <c r="Q132" s="539">
        <v>0</v>
      </c>
      <c r="R132" s="537">
        <f t="shared" si="12"/>
        <v>1</v>
      </c>
      <c r="S132" s="537">
        <f t="shared" si="12"/>
        <v>1</v>
      </c>
      <c r="T132" s="537">
        <f t="shared" si="12"/>
        <v>1</v>
      </c>
      <c r="U132" s="537">
        <f t="shared" si="12"/>
        <v>1</v>
      </c>
      <c r="V132" s="537">
        <f t="shared" si="12"/>
        <v>1</v>
      </c>
      <c r="W132" s="537">
        <f t="shared" si="12"/>
        <v>1</v>
      </c>
      <c r="X132" s="537">
        <f t="shared" si="12"/>
        <v>1</v>
      </c>
      <c r="Y132" s="537">
        <f t="shared" si="12"/>
        <v>1</v>
      </c>
      <c r="Z132" s="537">
        <f t="shared" si="12"/>
        <v>1</v>
      </c>
      <c r="AA132" s="537">
        <f t="shared" si="12"/>
        <v>1</v>
      </c>
      <c r="AB132" s="537">
        <f t="shared" si="12"/>
        <v>1</v>
      </c>
      <c r="AC132" s="537">
        <f t="shared" si="12"/>
        <v>1</v>
      </c>
      <c r="AD132" s="537">
        <f t="shared" si="12"/>
        <v>1.0003905086873426</v>
      </c>
      <c r="AE132" s="537">
        <f t="shared" si="12"/>
        <v>1</v>
      </c>
      <c r="AF132" s="537">
        <f t="shared" si="12"/>
        <v>1</v>
      </c>
    </row>
    <row r="133" spans="1:32" x14ac:dyDescent="0.25">
      <c r="A133" s="133">
        <v>200</v>
      </c>
      <c r="B133" s="303">
        <v>22</v>
      </c>
      <c r="C133" s="539">
        <v>0</v>
      </c>
      <c r="D133" s="539">
        <v>0</v>
      </c>
      <c r="E133" s="539">
        <v>0</v>
      </c>
      <c r="F133" s="539">
        <v>0</v>
      </c>
      <c r="G133" s="539">
        <v>0</v>
      </c>
      <c r="H133" s="539">
        <v>0</v>
      </c>
      <c r="I133" s="539">
        <v>0</v>
      </c>
      <c r="J133" s="539">
        <v>0</v>
      </c>
      <c r="K133" s="539">
        <v>0</v>
      </c>
      <c r="L133" s="539">
        <v>0</v>
      </c>
      <c r="M133" s="539">
        <v>0</v>
      </c>
      <c r="N133" s="539">
        <v>0</v>
      </c>
      <c r="O133" s="539">
        <v>0</v>
      </c>
      <c r="P133" s="539">
        <v>0</v>
      </c>
      <c r="Q133" s="539">
        <v>0</v>
      </c>
      <c r="R133" s="537">
        <f t="shared" si="12"/>
        <v>1</v>
      </c>
      <c r="S133" s="537">
        <f t="shared" si="12"/>
        <v>1</v>
      </c>
      <c r="T133" s="537">
        <f t="shared" si="12"/>
        <v>1</v>
      </c>
      <c r="U133" s="537">
        <f t="shared" si="12"/>
        <v>1</v>
      </c>
      <c r="V133" s="537">
        <f t="shared" si="12"/>
        <v>1</v>
      </c>
      <c r="W133" s="537">
        <f t="shared" si="12"/>
        <v>1</v>
      </c>
      <c r="X133" s="537">
        <f t="shared" si="12"/>
        <v>1</v>
      </c>
      <c r="Y133" s="537">
        <f t="shared" si="12"/>
        <v>1</v>
      </c>
      <c r="Z133" s="537">
        <f t="shared" si="12"/>
        <v>1</v>
      </c>
      <c r="AA133" s="537">
        <f t="shared" si="12"/>
        <v>1</v>
      </c>
      <c r="AB133" s="537">
        <f t="shared" si="12"/>
        <v>1</v>
      </c>
      <c r="AC133" s="537">
        <f t="shared" si="12"/>
        <v>1</v>
      </c>
      <c r="AD133" s="537">
        <f t="shared" si="12"/>
        <v>1.0003905086873426</v>
      </c>
      <c r="AE133" s="537">
        <f t="shared" si="12"/>
        <v>1</v>
      </c>
      <c r="AF133" s="537">
        <f t="shared" si="12"/>
        <v>1</v>
      </c>
    </row>
    <row r="134" spans="1:32" x14ac:dyDescent="0.25">
      <c r="A134" s="133">
        <v>200</v>
      </c>
      <c r="B134" s="303">
        <v>23</v>
      </c>
      <c r="C134" s="539">
        <v>0</v>
      </c>
      <c r="D134" s="539">
        <v>0</v>
      </c>
      <c r="E134" s="539">
        <v>0</v>
      </c>
      <c r="F134" s="539">
        <v>0</v>
      </c>
      <c r="G134" s="539">
        <v>0</v>
      </c>
      <c r="H134" s="539">
        <v>0</v>
      </c>
      <c r="I134" s="539">
        <v>0</v>
      </c>
      <c r="J134" s="539">
        <v>0</v>
      </c>
      <c r="K134" s="539">
        <v>0</v>
      </c>
      <c r="L134" s="539">
        <v>0</v>
      </c>
      <c r="M134" s="539">
        <v>0</v>
      </c>
      <c r="N134" s="539">
        <v>0</v>
      </c>
      <c r="O134" s="539">
        <v>0</v>
      </c>
      <c r="P134" s="539">
        <v>0</v>
      </c>
      <c r="Q134" s="539">
        <v>0</v>
      </c>
      <c r="R134" s="537">
        <f t="shared" si="12"/>
        <v>1</v>
      </c>
      <c r="S134" s="537">
        <f t="shared" si="12"/>
        <v>1</v>
      </c>
      <c r="T134" s="537">
        <f t="shared" si="12"/>
        <v>1</v>
      </c>
      <c r="U134" s="537">
        <f t="shared" si="12"/>
        <v>1</v>
      </c>
      <c r="V134" s="537">
        <f t="shared" si="12"/>
        <v>1</v>
      </c>
      <c r="W134" s="537">
        <f t="shared" si="12"/>
        <v>1</v>
      </c>
      <c r="X134" s="537">
        <f t="shared" si="12"/>
        <v>1</v>
      </c>
      <c r="Y134" s="537">
        <f t="shared" si="12"/>
        <v>1</v>
      </c>
      <c r="Z134" s="537">
        <f t="shared" si="12"/>
        <v>1</v>
      </c>
      <c r="AA134" s="537">
        <f t="shared" si="12"/>
        <v>1</v>
      </c>
      <c r="AB134" s="537">
        <f t="shared" si="12"/>
        <v>1</v>
      </c>
      <c r="AC134" s="537">
        <f t="shared" si="12"/>
        <v>1</v>
      </c>
      <c r="AD134" s="537">
        <f t="shared" si="12"/>
        <v>1.0003905086873426</v>
      </c>
      <c r="AE134" s="537">
        <f t="shared" si="12"/>
        <v>1</v>
      </c>
      <c r="AF134" s="537">
        <f t="shared" si="12"/>
        <v>1</v>
      </c>
    </row>
    <row r="135" spans="1:32" x14ac:dyDescent="0.25">
      <c r="A135" s="133">
        <v>200</v>
      </c>
      <c r="B135" s="303">
        <v>24</v>
      </c>
      <c r="C135" s="539">
        <v>0</v>
      </c>
      <c r="D135" s="539">
        <v>0</v>
      </c>
      <c r="E135" s="539">
        <v>0</v>
      </c>
      <c r="F135" s="539">
        <v>0</v>
      </c>
      <c r="G135" s="539">
        <v>0</v>
      </c>
      <c r="H135" s="539">
        <v>0</v>
      </c>
      <c r="I135" s="539">
        <v>0</v>
      </c>
      <c r="J135" s="539">
        <v>0</v>
      </c>
      <c r="K135" s="539">
        <v>0</v>
      </c>
      <c r="L135" s="539">
        <v>0</v>
      </c>
      <c r="M135" s="539">
        <v>0</v>
      </c>
      <c r="N135" s="539">
        <v>0</v>
      </c>
      <c r="O135" s="539">
        <v>0</v>
      </c>
      <c r="P135" s="539">
        <v>0</v>
      </c>
      <c r="Q135" s="539">
        <v>0</v>
      </c>
      <c r="R135" s="537">
        <f t="shared" si="12"/>
        <v>1</v>
      </c>
      <c r="S135" s="537">
        <f t="shared" si="12"/>
        <v>1</v>
      </c>
      <c r="T135" s="537">
        <f t="shared" si="12"/>
        <v>1</v>
      </c>
      <c r="U135" s="537">
        <f t="shared" si="12"/>
        <v>1</v>
      </c>
      <c r="V135" s="537">
        <f t="shared" si="12"/>
        <v>1</v>
      </c>
      <c r="W135" s="537">
        <f t="shared" si="12"/>
        <v>1</v>
      </c>
      <c r="X135" s="537">
        <f t="shared" si="12"/>
        <v>1</v>
      </c>
      <c r="Y135" s="537">
        <f t="shared" si="12"/>
        <v>1</v>
      </c>
      <c r="Z135" s="537">
        <f t="shared" si="12"/>
        <v>1</v>
      </c>
      <c r="AA135" s="537">
        <f t="shared" si="12"/>
        <v>1</v>
      </c>
      <c r="AB135" s="537">
        <f t="shared" si="12"/>
        <v>1</v>
      </c>
      <c r="AC135" s="537">
        <f t="shared" si="12"/>
        <v>1</v>
      </c>
      <c r="AD135" s="537">
        <f t="shared" si="12"/>
        <v>1.0003905086873426</v>
      </c>
      <c r="AE135" s="537">
        <f t="shared" si="12"/>
        <v>1</v>
      </c>
      <c r="AF135" s="537">
        <f t="shared" si="12"/>
        <v>1</v>
      </c>
    </row>
    <row r="136" spans="1:32" x14ac:dyDescent="0.25">
      <c r="A136" s="133">
        <v>200</v>
      </c>
      <c r="B136" s="303">
        <v>25</v>
      </c>
      <c r="C136" s="539">
        <v>0</v>
      </c>
      <c r="D136" s="539">
        <v>0</v>
      </c>
      <c r="E136" s="539">
        <v>0</v>
      </c>
      <c r="F136" s="539">
        <v>0</v>
      </c>
      <c r="G136" s="539">
        <v>0</v>
      </c>
      <c r="H136" s="539">
        <v>0</v>
      </c>
      <c r="I136" s="539">
        <v>0</v>
      </c>
      <c r="J136" s="539">
        <v>0</v>
      </c>
      <c r="K136" s="539">
        <v>0</v>
      </c>
      <c r="L136" s="539">
        <v>0</v>
      </c>
      <c r="M136" s="539">
        <v>0</v>
      </c>
      <c r="N136" s="539">
        <v>0</v>
      </c>
      <c r="O136" s="539">
        <v>0</v>
      </c>
      <c r="P136" s="539">
        <v>0</v>
      </c>
      <c r="Q136" s="539">
        <v>0</v>
      </c>
      <c r="R136" s="537">
        <f t="shared" si="12"/>
        <v>1</v>
      </c>
      <c r="S136" s="537">
        <f t="shared" si="12"/>
        <v>1</v>
      </c>
      <c r="T136" s="537">
        <f t="shared" si="12"/>
        <v>1</v>
      </c>
      <c r="U136" s="537">
        <f t="shared" si="12"/>
        <v>1</v>
      </c>
      <c r="V136" s="537">
        <f t="shared" si="12"/>
        <v>1</v>
      </c>
      <c r="W136" s="537">
        <f t="shared" si="12"/>
        <v>1</v>
      </c>
      <c r="X136" s="537">
        <f t="shared" si="12"/>
        <v>1</v>
      </c>
      <c r="Y136" s="537">
        <f t="shared" si="12"/>
        <v>1</v>
      </c>
      <c r="Z136" s="537">
        <f t="shared" si="12"/>
        <v>1</v>
      </c>
      <c r="AA136" s="537">
        <f t="shared" si="12"/>
        <v>1</v>
      </c>
      <c r="AB136" s="537">
        <f t="shared" si="12"/>
        <v>1</v>
      </c>
      <c r="AC136" s="537">
        <f t="shared" si="12"/>
        <v>1</v>
      </c>
      <c r="AD136" s="537">
        <f t="shared" si="12"/>
        <v>1.0003905086873426</v>
      </c>
      <c r="AE136" s="537">
        <f t="shared" si="12"/>
        <v>1</v>
      </c>
      <c r="AF136" s="537">
        <f t="shared" si="12"/>
        <v>1</v>
      </c>
    </row>
    <row r="137" spans="1:32" x14ac:dyDescent="0.25">
      <c r="A137" s="133">
        <v>200</v>
      </c>
      <c r="B137" s="303">
        <v>26</v>
      </c>
      <c r="C137" s="539">
        <v>0</v>
      </c>
      <c r="D137" s="539">
        <v>0</v>
      </c>
      <c r="E137" s="539">
        <v>0</v>
      </c>
      <c r="F137" s="539">
        <v>0</v>
      </c>
      <c r="G137" s="539">
        <v>0</v>
      </c>
      <c r="H137" s="539">
        <v>0</v>
      </c>
      <c r="I137" s="539">
        <v>0</v>
      </c>
      <c r="J137" s="539">
        <v>0</v>
      </c>
      <c r="K137" s="539">
        <v>0</v>
      </c>
      <c r="L137" s="539">
        <v>0</v>
      </c>
      <c r="M137" s="539">
        <v>0</v>
      </c>
      <c r="N137" s="539">
        <v>0</v>
      </c>
      <c r="O137" s="539">
        <v>0</v>
      </c>
      <c r="P137" s="539">
        <v>0</v>
      </c>
      <c r="Q137" s="539">
        <v>0</v>
      </c>
      <c r="R137" s="537">
        <f t="shared" si="12"/>
        <v>1</v>
      </c>
      <c r="S137" s="537">
        <f t="shared" si="12"/>
        <v>1</v>
      </c>
      <c r="T137" s="537">
        <f t="shared" si="12"/>
        <v>1</v>
      </c>
      <c r="U137" s="537">
        <f t="shared" si="12"/>
        <v>1</v>
      </c>
      <c r="V137" s="537">
        <f t="shared" si="12"/>
        <v>1</v>
      </c>
      <c r="W137" s="537">
        <f t="shared" si="12"/>
        <v>1</v>
      </c>
      <c r="X137" s="537">
        <f t="shared" si="12"/>
        <v>1</v>
      </c>
      <c r="Y137" s="537">
        <f t="shared" si="12"/>
        <v>1</v>
      </c>
      <c r="Z137" s="537">
        <f t="shared" si="12"/>
        <v>1</v>
      </c>
      <c r="AA137" s="537">
        <f t="shared" si="12"/>
        <v>1</v>
      </c>
      <c r="AB137" s="537">
        <f t="shared" si="12"/>
        <v>1</v>
      </c>
      <c r="AC137" s="537">
        <f t="shared" si="12"/>
        <v>1</v>
      </c>
      <c r="AD137" s="537">
        <f t="shared" si="12"/>
        <v>1.0003905086873426</v>
      </c>
      <c r="AE137" s="537">
        <f t="shared" si="12"/>
        <v>1</v>
      </c>
      <c r="AF137" s="537">
        <f t="shared" si="12"/>
        <v>1</v>
      </c>
    </row>
    <row r="138" spans="1:32" x14ac:dyDescent="0.25">
      <c r="A138" s="133">
        <v>200</v>
      </c>
      <c r="B138" s="303">
        <v>27</v>
      </c>
      <c r="C138" s="539">
        <v>0</v>
      </c>
      <c r="D138" s="539">
        <v>0</v>
      </c>
      <c r="E138" s="539">
        <v>0</v>
      </c>
      <c r="F138" s="539">
        <v>0</v>
      </c>
      <c r="G138" s="539">
        <v>0</v>
      </c>
      <c r="H138" s="539">
        <v>0</v>
      </c>
      <c r="I138" s="539">
        <v>0</v>
      </c>
      <c r="J138" s="539">
        <v>0</v>
      </c>
      <c r="K138" s="539">
        <v>0</v>
      </c>
      <c r="L138" s="539">
        <v>0</v>
      </c>
      <c r="M138" s="539">
        <v>0</v>
      </c>
      <c r="N138" s="539">
        <v>0</v>
      </c>
      <c r="O138" s="539">
        <v>0</v>
      </c>
      <c r="P138" s="539">
        <v>0</v>
      </c>
      <c r="Q138" s="539">
        <v>0</v>
      </c>
      <c r="R138" s="537">
        <f t="shared" si="12"/>
        <v>1</v>
      </c>
      <c r="S138" s="537">
        <f t="shared" si="12"/>
        <v>1</v>
      </c>
      <c r="T138" s="537">
        <f t="shared" si="12"/>
        <v>1</v>
      </c>
      <c r="U138" s="537">
        <f t="shared" si="12"/>
        <v>1</v>
      </c>
      <c r="V138" s="537">
        <f t="shared" si="12"/>
        <v>1</v>
      </c>
      <c r="W138" s="537">
        <f t="shared" si="12"/>
        <v>1</v>
      </c>
      <c r="X138" s="537">
        <f t="shared" si="12"/>
        <v>1</v>
      </c>
      <c r="Y138" s="537">
        <f t="shared" si="12"/>
        <v>1</v>
      </c>
      <c r="Z138" s="537">
        <f t="shared" si="12"/>
        <v>1</v>
      </c>
      <c r="AA138" s="537">
        <f t="shared" si="12"/>
        <v>1</v>
      </c>
      <c r="AB138" s="537">
        <f t="shared" si="12"/>
        <v>1</v>
      </c>
      <c r="AC138" s="537">
        <f t="shared" si="12"/>
        <v>1</v>
      </c>
      <c r="AD138" s="537">
        <f t="shared" si="12"/>
        <v>1.0003905086873426</v>
      </c>
      <c r="AE138" s="537">
        <f t="shared" si="12"/>
        <v>1</v>
      </c>
      <c r="AF138" s="537">
        <f t="shared" si="12"/>
        <v>1</v>
      </c>
    </row>
    <row r="139" spans="1:32" x14ac:dyDescent="0.25">
      <c r="A139" s="133">
        <v>200</v>
      </c>
      <c r="B139" s="303">
        <v>28</v>
      </c>
      <c r="C139" s="539">
        <v>0</v>
      </c>
      <c r="D139" s="539">
        <v>0</v>
      </c>
      <c r="E139" s="539">
        <v>0</v>
      </c>
      <c r="F139" s="539">
        <v>0</v>
      </c>
      <c r="G139" s="539">
        <v>0</v>
      </c>
      <c r="H139" s="539">
        <v>0</v>
      </c>
      <c r="I139" s="539">
        <v>0</v>
      </c>
      <c r="J139" s="539">
        <v>0</v>
      </c>
      <c r="K139" s="539">
        <v>0</v>
      </c>
      <c r="L139" s="539">
        <v>0</v>
      </c>
      <c r="M139" s="539">
        <v>0</v>
      </c>
      <c r="N139" s="539">
        <v>0</v>
      </c>
      <c r="O139" s="539">
        <v>0</v>
      </c>
      <c r="P139" s="539">
        <v>0</v>
      </c>
      <c r="Q139" s="539">
        <v>0</v>
      </c>
      <c r="R139" s="537">
        <f t="shared" si="12"/>
        <v>1</v>
      </c>
      <c r="S139" s="537">
        <f t="shared" si="12"/>
        <v>1</v>
      </c>
      <c r="T139" s="537">
        <f t="shared" si="12"/>
        <v>1</v>
      </c>
      <c r="U139" s="537">
        <f t="shared" si="12"/>
        <v>1</v>
      </c>
      <c r="V139" s="537">
        <f t="shared" si="12"/>
        <v>1</v>
      </c>
      <c r="W139" s="537">
        <f t="shared" si="12"/>
        <v>1</v>
      </c>
      <c r="X139" s="537">
        <f t="shared" si="12"/>
        <v>1</v>
      </c>
      <c r="Y139" s="537">
        <f t="shared" si="12"/>
        <v>1</v>
      </c>
      <c r="Z139" s="537">
        <f t="shared" si="12"/>
        <v>1</v>
      </c>
      <c r="AA139" s="537">
        <f t="shared" si="12"/>
        <v>1</v>
      </c>
      <c r="AB139" s="537">
        <f t="shared" si="12"/>
        <v>1</v>
      </c>
      <c r="AC139" s="537">
        <f t="shared" si="12"/>
        <v>1</v>
      </c>
      <c r="AD139" s="537">
        <f t="shared" si="12"/>
        <v>1.0003905086873426</v>
      </c>
      <c r="AE139" s="537">
        <f t="shared" si="12"/>
        <v>1</v>
      </c>
      <c r="AF139" s="537">
        <f t="shared" si="12"/>
        <v>1</v>
      </c>
    </row>
    <row r="140" spans="1:32" x14ac:dyDescent="0.25">
      <c r="A140" s="133">
        <v>200</v>
      </c>
      <c r="B140" s="303">
        <v>29</v>
      </c>
      <c r="C140" s="539">
        <v>0</v>
      </c>
      <c r="D140" s="539">
        <v>0</v>
      </c>
      <c r="E140" s="539">
        <v>0</v>
      </c>
      <c r="F140" s="539">
        <v>0</v>
      </c>
      <c r="G140" s="539">
        <v>0</v>
      </c>
      <c r="H140" s="539">
        <v>0</v>
      </c>
      <c r="I140" s="539">
        <v>0</v>
      </c>
      <c r="J140" s="539">
        <v>0</v>
      </c>
      <c r="K140" s="539">
        <v>0</v>
      </c>
      <c r="L140" s="539">
        <v>0</v>
      </c>
      <c r="M140" s="539">
        <v>0</v>
      </c>
      <c r="N140" s="539">
        <v>0</v>
      </c>
      <c r="O140" s="539">
        <v>0</v>
      </c>
      <c r="P140" s="539">
        <v>0</v>
      </c>
      <c r="Q140" s="539">
        <v>0</v>
      </c>
      <c r="R140" s="537">
        <f t="shared" si="12"/>
        <v>1</v>
      </c>
      <c r="S140" s="537">
        <f t="shared" si="12"/>
        <v>1</v>
      </c>
      <c r="T140" s="537">
        <f t="shared" si="12"/>
        <v>1</v>
      </c>
      <c r="U140" s="537">
        <f t="shared" si="12"/>
        <v>1</v>
      </c>
      <c r="V140" s="537">
        <f t="shared" si="12"/>
        <v>1</v>
      </c>
      <c r="W140" s="537">
        <f t="shared" si="12"/>
        <v>1</v>
      </c>
      <c r="X140" s="537">
        <f t="shared" si="12"/>
        <v>1</v>
      </c>
      <c r="Y140" s="537">
        <f t="shared" si="12"/>
        <v>1</v>
      </c>
      <c r="Z140" s="537">
        <f t="shared" si="12"/>
        <v>1</v>
      </c>
      <c r="AA140" s="537">
        <f t="shared" si="12"/>
        <v>1</v>
      </c>
      <c r="AB140" s="537">
        <f t="shared" si="12"/>
        <v>1</v>
      </c>
      <c r="AC140" s="537">
        <f t="shared" si="12"/>
        <v>1</v>
      </c>
      <c r="AD140" s="537">
        <f t="shared" si="12"/>
        <v>1.0003905086873426</v>
      </c>
      <c r="AE140" s="537">
        <f t="shared" si="12"/>
        <v>1</v>
      </c>
      <c r="AF140" s="537">
        <f t="shared" si="12"/>
        <v>1</v>
      </c>
    </row>
    <row r="141" spans="1:32" x14ac:dyDescent="0.25">
      <c r="A141" s="133">
        <v>200</v>
      </c>
      <c r="B141" s="303">
        <v>30</v>
      </c>
      <c r="C141" s="539">
        <v>0</v>
      </c>
      <c r="D141" s="539">
        <v>0</v>
      </c>
      <c r="E141" s="539">
        <v>0</v>
      </c>
      <c r="F141" s="539">
        <v>0</v>
      </c>
      <c r="G141" s="539">
        <v>0</v>
      </c>
      <c r="H141" s="539">
        <v>0</v>
      </c>
      <c r="I141" s="539">
        <v>0</v>
      </c>
      <c r="J141" s="539">
        <v>0</v>
      </c>
      <c r="K141" s="539">
        <v>0</v>
      </c>
      <c r="L141" s="539">
        <v>0</v>
      </c>
      <c r="M141" s="539">
        <v>0</v>
      </c>
      <c r="N141" s="539">
        <v>0</v>
      </c>
      <c r="O141" s="539">
        <v>0</v>
      </c>
      <c r="P141" s="539">
        <v>0</v>
      </c>
      <c r="Q141" s="539">
        <v>0</v>
      </c>
      <c r="R141" s="537">
        <f t="shared" si="12"/>
        <v>1</v>
      </c>
      <c r="S141" s="537">
        <f t="shared" si="12"/>
        <v>1</v>
      </c>
      <c r="T141" s="537">
        <f t="shared" si="12"/>
        <v>1</v>
      </c>
      <c r="U141" s="537">
        <f t="shared" si="12"/>
        <v>1</v>
      </c>
      <c r="V141" s="537">
        <f t="shared" si="12"/>
        <v>1</v>
      </c>
      <c r="W141" s="537">
        <f t="shared" si="12"/>
        <v>1</v>
      </c>
      <c r="X141" s="537">
        <f t="shared" si="12"/>
        <v>1</v>
      </c>
      <c r="Y141" s="537">
        <f t="shared" si="12"/>
        <v>1</v>
      </c>
      <c r="Z141" s="537">
        <f t="shared" si="12"/>
        <v>1</v>
      </c>
      <c r="AA141" s="537">
        <f t="shared" si="12"/>
        <v>1</v>
      </c>
      <c r="AB141" s="537">
        <f t="shared" si="12"/>
        <v>1</v>
      </c>
      <c r="AC141" s="537">
        <f t="shared" si="12"/>
        <v>1</v>
      </c>
      <c r="AD141" s="537">
        <f t="shared" si="12"/>
        <v>1.0003905086873426</v>
      </c>
      <c r="AE141" s="537">
        <f t="shared" si="12"/>
        <v>1</v>
      </c>
      <c r="AF141" s="537">
        <f t="shared" si="12"/>
        <v>1</v>
      </c>
    </row>
    <row r="142" spans="1:32" x14ac:dyDescent="0.25">
      <c r="A142" s="133">
        <v>200</v>
      </c>
      <c r="B142" s="303">
        <v>31</v>
      </c>
      <c r="C142" s="539">
        <v>0</v>
      </c>
      <c r="D142" s="539">
        <v>0</v>
      </c>
      <c r="E142" s="539">
        <v>0</v>
      </c>
      <c r="F142" s="539">
        <v>0</v>
      </c>
      <c r="G142" s="539">
        <v>0</v>
      </c>
      <c r="H142" s="539">
        <v>0</v>
      </c>
      <c r="I142" s="539">
        <v>0</v>
      </c>
      <c r="J142" s="539">
        <v>0</v>
      </c>
      <c r="K142" s="539">
        <v>0</v>
      </c>
      <c r="L142" s="539">
        <v>0</v>
      </c>
      <c r="M142" s="539">
        <v>0</v>
      </c>
      <c r="N142" s="539">
        <v>0</v>
      </c>
      <c r="O142" s="539">
        <v>0</v>
      </c>
      <c r="P142" s="539">
        <v>0</v>
      </c>
      <c r="Q142" s="539">
        <v>0</v>
      </c>
      <c r="R142" s="537">
        <f t="shared" si="12"/>
        <v>1</v>
      </c>
      <c r="S142" s="537">
        <f t="shared" si="12"/>
        <v>1</v>
      </c>
      <c r="T142" s="537">
        <f t="shared" si="12"/>
        <v>1</v>
      </c>
      <c r="U142" s="537">
        <f t="shared" si="12"/>
        <v>1</v>
      </c>
      <c r="V142" s="537">
        <f t="shared" si="12"/>
        <v>1</v>
      </c>
      <c r="W142" s="537">
        <f t="shared" si="12"/>
        <v>1</v>
      </c>
      <c r="X142" s="537">
        <f t="shared" si="12"/>
        <v>1</v>
      </c>
      <c r="Y142" s="537">
        <f t="shared" si="12"/>
        <v>1</v>
      </c>
      <c r="Z142" s="537">
        <f t="shared" si="12"/>
        <v>1</v>
      </c>
      <c r="AA142" s="537">
        <f t="shared" si="12"/>
        <v>1</v>
      </c>
      <c r="AB142" s="537">
        <f t="shared" si="12"/>
        <v>1</v>
      </c>
      <c r="AC142" s="537">
        <f t="shared" si="12"/>
        <v>1</v>
      </c>
      <c r="AD142" s="537">
        <f t="shared" si="12"/>
        <v>1.0003905086873426</v>
      </c>
      <c r="AE142" s="537">
        <f t="shared" si="12"/>
        <v>1</v>
      </c>
      <c r="AF142" s="537">
        <f t="shared" si="12"/>
        <v>1</v>
      </c>
    </row>
    <row r="143" spans="1:32" x14ac:dyDescent="0.25">
      <c r="A143" s="133">
        <v>200</v>
      </c>
      <c r="B143" s="303">
        <v>32</v>
      </c>
      <c r="C143" s="539">
        <v>0</v>
      </c>
      <c r="D143" s="539">
        <v>0</v>
      </c>
      <c r="E143" s="539">
        <v>0</v>
      </c>
      <c r="F143" s="539">
        <v>0</v>
      </c>
      <c r="G143" s="539">
        <v>0</v>
      </c>
      <c r="H143" s="539">
        <v>0</v>
      </c>
      <c r="I143" s="539">
        <v>0</v>
      </c>
      <c r="J143" s="539">
        <v>0</v>
      </c>
      <c r="K143" s="539">
        <v>0</v>
      </c>
      <c r="L143" s="539">
        <v>0</v>
      </c>
      <c r="M143" s="539">
        <v>0</v>
      </c>
      <c r="N143" s="539">
        <v>0</v>
      </c>
      <c r="O143" s="539">
        <v>0</v>
      </c>
      <c r="P143" s="539">
        <v>0</v>
      </c>
      <c r="Q143" s="539">
        <v>0</v>
      </c>
      <c r="R143" s="537">
        <f t="shared" si="12"/>
        <v>1</v>
      </c>
      <c r="S143" s="537">
        <f t="shared" si="12"/>
        <v>1</v>
      </c>
      <c r="T143" s="537">
        <f t="shared" si="12"/>
        <v>1</v>
      </c>
      <c r="U143" s="537">
        <f t="shared" si="12"/>
        <v>1</v>
      </c>
      <c r="V143" s="537">
        <f t="shared" si="12"/>
        <v>1</v>
      </c>
      <c r="W143" s="537">
        <f t="shared" si="12"/>
        <v>1</v>
      </c>
      <c r="X143" s="537">
        <f t="shared" si="12"/>
        <v>1</v>
      </c>
      <c r="Y143" s="537">
        <f t="shared" si="12"/>
        <v>1</v>
      </c>
      <c r="Z143" s="537">
        <f t="shared" si="12"/>
        <v>1</v>
      </c>
      <c r="AA143" s="537">
        <f t="shared" si="12"/>
        <v>1</v>
      </c>
      <c r="AB143" s="537">
        <f t="shared" si="12"/>
        <v>1</v>
      </c>
      <c r="AC143" s="537">
        <f t="shared" si="12"/>
        <v>1</v>
      </c>
      <c r="AD143" s="537">
        <f t="shared" si="12"/>
        <v>1.0003905086873426</v>
      </c>
      <c r="AE143" s="537">
        <f t="shared" si="12"/>
        <v>1</v>
      </c>
      <c r="AF143" s="537">
        <f t="shared" si="12"/>
        <v>1</v>
      </c>
    </row>
    <row r="144" spans="1:32" x14ac:dyDescent="0.25">
      <c r="A144" s="133">
        <v>200</v>
      </c>
      <c r="B144" s="303">
        <v>33</v>
      </c>
      <c r="C144" s="539">
        <v>0</v>
      </c>
      <c r="D144" s="539">
        <v>0</v>
      </c>
      <c r="E144" s="539">
        <v>0</v>
      </c>
      <c r="F144" s="539">
        <v>0</v>
      </c>
      <c r="G144" s="539">
        <v>0</v>
      </c>
      <c r="H144" s="539">
        <v>0</v>
      </c>
      <c r="I144" s="539">
        <v>0</v>
      </c>
      <c r="J144" s="539">
        <v>0</v>
      </c>
      <c r="K144" s="539">
        <v>0</v>
      </c>
      <c r="L144" s="539">
        <v>0</v>
      </c>
      <c r="M144" s="539">
        <v>0</v>
      </c>
      <c r="N144" s="539">
        <v>0</v>
      </c>
      <c r="O144" s="539">
        <v>0</v>
      </c>
      <c r="P144" s="539">
        <v>0</v>
      </c>
      <c r="Q144" s="539">
        <v>0</v>
      </c>
      <c r="R144" s="537">
        <f t="shared" si="12"/>
        <v>1</v>
      </c>
      <c r="S144" s="537">
        <f t="shared" si="12"/>
        <v>1</v>
      </c>
      <c r="T144" s="537">
        <f t="shared" si="12"/>
        <v>1</v>
      </c>
      <c r="U144" s="537">
        <f t="shared" si="12"/>
        <v>1</v>
      </c>
      <c r="V144" s="537">
        <f t="shared" si="12"/>
        <v>1</v>
      </c>
      <c r="W144" s="537">
        <f t="shared" si="12"/>
        <v>1</v>
      </c>
      <c r="X144" s="537">
        <f t="shared" si="12"/>
        <v>1</v>
      </c>
      <c r="Y144" s="537">
        <f t="shared" si="12"/>
        <v>1</v>
      </c>
      <c r="Z144" s="537">
        <f t="shared" si="12"/>
        <v>1</v>
      </c>
      <c r="AA144" s="537">
        <f t="shared" si="12"/>
        <v>1</v>
      </c>
      <c r="AB144" s="537">
        <f t="shared" si="12"/>
        <v>1</v>
      </c>
      <c r="AC144" s="537">
        <f t="shared" si="12"/>
        <v>1</v>
      </c>
      <c r="AD144" s="537">
        <f t="shared" si="12"/>
        <v>1.0003905086873426</v>
      </c>
      <c r="AE144" s="537">
        <f t="shared" si="12"/>
        <v>1</v>
      </c>
      <c r="AF144" s="537">
        <f t="shared" si="12"/>
        <v>1</v>
      </c>
    </row>
    <row r="145" spans="1:32" x14ac:dyDescent="0.25">
      <c r="A145" s="133">
        <v>200</v>
      </c>
      <c r="B145" s="303">
        <v>34</v>
      </c>
      <c r="C145" s="539">
        <v>0</v>
      </c>
      <c r="D145" s="539">
        <v>0</v>
      </c>
      <c r="E145" s="539">
        <v>0</v>
      </c>
      <c r="F145" s="539">
        <v>0</v>
      </c>
      <c r="G145" s="539">
        <v>0</v>
      </c>
      <c r="H145" s="539">
        <v>0</v>
      </c>
      <c r="I145" s="539">
        <v>0</v>
      </c>
      <c r="J145" s="539">
        <v>0</v>
      </c>
      <c r="K145" s="539">
        <v>0</v>
      </c>
      <c r="L145" s="539">
        <v>0</v>
      </c>
      <c r="M145" s="539">
        <v>0</v>
      </c>
      <c r="N145" s="539">
        <v>0</v>
      </c>
      <c r="O145" s="539">
        <v>0</v>
      </c>
      <c r="P145" s="539">
        <v>0</v>
      </c>
      <c r="Q145" s="539">
        <v>0</v>
      </c>
      <c r="R145" s="537">
        <f t="shared" ref="R145:AF160" si="13">C145+R144</f>
        <v>1</v>
      </c>
      <c r="S145" s="537">
        <f t="shared" si="13"/>
        <v>1</v>
      </c>
      <c r="T145" s="537">
        <f t="shared" si="13"/>
        <v>1</v>
      </c>
      <c r="U145" s="537">
        <f t="shared" si="13"/>
        <v>1</v>
      </c>
      <c r="V145" s="537">
        <f t="shared" si="13"/>
        <v>1</v>
      </c>
      <c r="W145" s="537">
        <f t="shared" si="13"/>
        <v>1</v>
      </c>
      <c r="X145" s="537">
        <f t="shared" si="13"/>
        <v>1</v>
      </c>
      <c r="Y145" s="537">
        <f t="shared" si="13"/>
        <v>1</v>
      </c>
      <c r="Z145" s="537">
        <f t="shared" si="13"/>
        <v>1</v>
      </c>
      <c r="AA145" s="537">
        <f t="shared" si="13"/>
        <v>1</v>
      </c>
      <c r="AB145" s="537">
        <f t="shared" si="13"/>
        <v>1</v>
      </c>
      <c r="AC145" s="537">
        <f t="shared" si="13"/>
        <v>1</v>
      </c>
      <c r="AD145" s="537">
        <f t="shared" si="13"/>
        <v>1.0003905086873426</v>
      </c>
      <c r="AE145" s="537">
        <f t="shared" si="13"/>
        <v>1</v>
      </c>
      <c r="AF145" s="537">
        <f t="shared" si="13"/>
        <v>1</v>
      </c>
    </row>
    <row r="146" spans="1:32" x14ac:dyDescent="0.25">
      <c r="A146" s="133">
        <v>200</v>
      </c>
      <c r="B146" s="303">
        <v>35</v>
      </c>
      <c r="C146" s="539">
        <v>0</v>
      </c>
      <c r="D146" s="539">
        <v>0</v>
      </c>
      <c r="E146" s="539">
        <v>0</v>
      </c>
      <c r="F146" s="539">
        <v>0</v>
      </c>
      <c r="G146" s="539">
        <v>0</v>
      </c>
      <c r="H146" s="539">
        <v>0</v>
      </c>
      <c r="I146" s="539">
        <v>0</v>
      </c>
      <c r="J146" s="539">
        <v>0</v>
      </c>
      <c r="K146" s="539">
        <v>0</v>
      </c>
      <c r="L146" s="539">
        <v>0</v>
      </c>
      <c r="M146" s="539">
        <v>0</v>
      </c>
      <c r="N146" s="539">
        <v>0</v>
      </c>
      <c r="O146" s="539">
        <v>0</v>
      </c>
      <c r="P146" s="539">
        <v>0</v>
      </c>
      <c r="Q146" s="539">
        <v>0</v>
      </c>
      <c r="R146" s="537">
        <f t="shared" si="13"/>
        <v>1</v>
      </c>
      <c r="S146" s="537">
        <f t="shared" si="13"/>
        <v>1</v>
      </c>
      <c r="T146" s="537">
        <f t="shared" si="13"/>
        <v>1</v>
      </c>
      <c r="U146" s="537">
        <f t="shared" si="13"/>
        <v>1</v>
      </c>
      <c r="V146" s="537">
        <f t="shared" si="13"/>
        <v>1</v>
      </c>
      <c r="W146" s="537">
        <f t="shared" si="13"/>
        <v>1</v>
      </c>
      <c r="X146" s="537">
        <f t="shared" si="13"/>
        <v>1</v>
      </c>
      <c r="Y146" s="537">
        <f t="shared" si="13"/>
        <v>1</v>
      </c>
      <c r="Z146" s="537">
        <f t="shared" si="13"/>
        <v>1</v>
      </c>
      <c r="AA146" s="537">
        <f t="shared" si="13"/>
        <v>1</v>
      </c>
      <c r="AB146" s="537">
        <f t="shared" si="13"/>
        <v>1</v>
      </c>
      <c r="AC146" s="537">
        <f t="shared" si="13"/>
        <v>1</v>
      </c>
      <c r="AD146" s="537">
        <f t="shared" si="13"/>
        <v>1.0003905086873426</v>
      </c>
      <c r="AE146" s="537">
        <f t="shared" si="13"/>
        <v>1</v>
      </c>
      <c r="AF146" s="537">
        <f t="shared" si="13"/>
        <v>1</v>
      </c>
    </row>
    <row r="147" spans="1:32" x14ac:dyDescent="0.25">
      <c r="A147" s="133">
        <v>200</v>
      </c>
      <c r="B147" s="303">
        <v>36</v>
      </c>
      <c r="C147" s="539">
        <v>0</v>
      </c>
      <c r="D147" s="539">
        <v>0</v>
      </c>
      <c r="E147" s="539">
        <v>0</v>
      </c>
      <c r="F147" s="539">
        <v>0</v>
      </c>
      <c r="G147" s="539">
        <v>0</v>
      </c>
      <c r="H147" s="539">
        <v>0</v>
      </c>
      <c r="I147" s="539">
        <v>0</v>
      </c>
      <c r="J147" s="539">
        <v>0</v>
      </c>
      <c r="K147" s="539">
        <v>0</v>
      </c>
      <c r="L147" s="539">
        <v>0</v>
      </c>
      <c r="M147" s="539">
        <v>0</v>
      </c>
      <c r="N147" s="539">
        <v>0</v>
      </c>
      <c r="O147" s="539">
        <v>0</v>
      </c>
      <c r="P147" s="539">
        <v>0</v>
      </c>
      <c r="Q147" s="539">
        <v>0</v>
      </c>
      <c r="R147" s="537">
        <f t="shared" si="13"/>
        <v>1</v>
      </c>
      <c r="S147" s="537">
        <f t="shared" si="13"/>
        <v>1</v>
      </c>
      <c r="T147" s="537">
        <f t="shared" si="13"/>
        <v>1</v>
      </c>
      <c r="U147" s="537">
        <f t="shared" si="13"/>
        <v>1</v>
      </c>
      <c r="V147" s="537">
        <f t="shared" si="13"/>
        <v>1</v>
      </c>
      <c r="W147" s="537">
        <f t="shared" si="13"/>
        <v>1</v>
      </c>
      <c r="X147" s="537">
        <f t="shared" si="13"/>
        <v>1</v>
      </c>
      <c r="Y147" s="537">
        <f t="shared" si="13"/>
        <v>1</v>
      </c>
      <c r="Z147" s="537">
        <f t="shared" si="13"/>
        <v>1</v>
      </c>
      <c r="AA147" s="537">
        <f t="shared" si="13"/>
        <v>1</v>
      </c>
      <c r="AB147" s="537">
        <f t="shared" si="13"/>
        <v>1</v>
      </c>
      <c r="AC147" s="537">
        <f t="shared" si="13"/>
        <v>1</v>
      </c>
      <c r="AD147" s="537">
        <f t="shared" si="13"/>
        <v>1.0003905086873426</v>
      </c>
      <c r="AE147" s="537">
        <f t="shared" si="13"/>
        <v>1</v>
      </c>
      <c r="AF147" s="537">
        <f t="shared" si="13"/>
        <v>1</v>
      </c>
    </row>
    <row r="148" spans="1:32" x14ac:dyDescent="0.25">
      <c r="A148" s="133">
        <v>200</v>
      </c>
      <c r="B148" s="303">
        <v>37</v>
      </c>
      <c r="C148" s="539">
        <v>0</v>
      </c>
      <c r="D148" s="539">
        <v>0</v>
      </c>
      <c r="E148" s="539">
        <v>0</v>
      </c>
      <c r="F148" s="539">
        <v>0</v>
      </c>
      <c r="G148" s="539">
        <v>0</v>
      </c>
      <c r="H148" s="539">
        <v>0</v>
      </c>
      <c r="I148" s="539">
        <v>0</v>
      </c>
      <c r="J148" s="539">
        <v>0</v>
      </c>
      <c r="K148" s="539">
        <v>0</v>
      </c>
      <c r="L148" s="539">
        <v>0</v>
      </c>
      <c r="M148" s="539">
        <v>0</v>
      </c>
      <c r="N148" s="539">
        <v>0</v>
      </c>
      <c r="O148" s="539">
        <v>0</v>
      </c>
      <c r="P148" s="539">
        <v>0</v>
      </c>
      <c r="Q148" s="539">
        <v>0</v>
      </c>
      <c r="R148" s="537">
        <f t="shared" si="13"/>
        <v>1</v>
      </c>
      <c r="S148" s="537">
        <f t="shared" si="13"/>
        <v>1</v>
      </c>
      <c r="T148" s="537">
        <f t="shared" si="13"/>
        <v>1</v>
      </c>
      <c r="U148" s="537">
        <f t="shared" si="13"/>
        <v>1</v>
      </c>
      <c r="V148" s="537">
        <f t="shared" si="13"/>
        <v>1</v>
      </c>
      <c r="W148" s="537">
        <f t="shared" si="13"/>
        <v>1</v>
      </c>
      <c r="X148" s="537">
        <f t="shared" si="13"/>
        <v>1</v>
      </c>
      <c r="Y148" s="537">
        <f t="shared" si="13"/>
        <v>1</v>
      </c>
      <c r="Z148" s="537">
        <f t="shared" si="13"/>
        <v>1</v>
      </c>
      <c r="AA148" s="537">
        <f t="shared" si="13"/>
        <v>1</v>
      </c>
      <c r="AB148" s="537">
        <f t="shared" si="13"/>
        <v>1</v>
      </c>
      <c r="AC148" s="537">
        <f t="shared" si="13"/>
        <v>1</v>
      </c>
      <c r="AD148" s="537">
        <f t="shared" si="13"/>
        <v>1.0003905086873426</v>
      </c>
      <c r="AE148" s="537">
        <f t="shared" si="13"/>
        <v>1</v>
      </c>
      <c r="AF148" s="537">
        <f t="shared" si="13"/>
        <v>1</v>
      </c>
    </row>
    <row r="149" spans="1:32" x14ac:dyDescent="0.25">
      <c r="A149" s="133">
        <v>200</v>
      </c>
      <c r="B149" s="303">
        <v>38</v>
      </c>
      <c r="C149" s="539">
        <v>0</v>
      </c>
      <c r="D149" s="539">
        <v>0</v>
      </c>
      <c r="E149" s="539">
        <v>0</v>
      </c>
      <c r="F149" s="539">
        <v>0</v>
      </c>
      <c r="G149" s="539">
        <v>0</v>
      </c>
      <c r="H149" s="539">
        <v>0</v>
      </c>
      <c r="I149" s="539">
        <v>0</v>
      </c>
      <c r="J149" s="539">
        <v>0</v>
      </c>
      <c r="K149" s="539">
        <v>0</v>
      </c>
      <c r="L149" s="539">
        <v>0</v>
      </c>
      <c r="M149" s="539">
        <v>0</v>
      </c>
      <c r="N149" s="539">
        <v>0</v>
      </c>
      <c r="O149" s="539">
        <v>0</v>
      </c>
      <c r="P149" s="539">
        <v>0</v>
      </c>
      <c r="Q149" s="539">
        <v>0</v>
      </c>
      <c r="R149" s="537">
        <f t="shared" si="13"/>
        <v>1</v>
      </c>
      <c r="S149" s="537">
        <f t="shared" si="13"/>
        <v>1</v>
      </c>
      <c r="T149" s="537">
        <f t="shared" si="13"/>
        <v>1</v>
      </c>
      <c r="U149" s="537">
        <f t="shared" si="13"/>
        <v>1</v>
      </c>
      <c r="V149" s="537">
        <f t="shared" si="13"/>
        <v>1</v>
      </c>
      <c r="W149" s="537">
        <f t="shared" si="13"/>
        <v>1</v>
      </c>
      <c r="X149" s="537">
        <f t="shared" si="13"/>
        <v>1</v>
      </c>
      <c r="Y149" s="537">
        <f t="shared" si="13"/>
        <v>1</v>
      </c>
      <c r="Z149" s="537">
        <f t="shared" si="13"/>
        <v>1</v>
      </c>
      <c r="AA149" s="537">
        <f t="shared" si="13"/>
        <v>1</v>
      </c>
      <c r="AB149" s="537">
        <f t="shared" si="13"/>
        <v>1</v>
      </c>
      <c r="AC149" s="537">
        <f t="shared" si="13"/>
        <v>1</v>
      </c>
      <c r="AD149" s="537">
        <f t="shared" si="13"/>
        <v>1.0003905086873426</v>
      </c>
      <c r="AE149" s="537">
        <f t="shared" si="13"/>
        <v>1</v>
      </c>
      <c r="AF149" s="537">
        <f t="shared" si="13"/>
        <v>1</v>
      </c>
    </row>
    <row r="150" spans="1:32" x14ac:dyDescent="0.25">
      <c r="A150" s="133">
        <v>200</v>
      </c>
      <c r="B150" s="303">
        <v>39</v>
      </c>
      <c r="C150" s="539">
        <v>0</v>
      </c>
      <c r="D150" s="539">
        <v>0</v>
      </c>
      <c r="E150" s="539">
        <v>0</v>
      </c>
      <c r="F150" s="539">
        <v>0</v>
      </c>
      <c r="G150" s="539">
        <v>0</v>
      </c>
      <c r="H150" s="539">
        <v>0</v>
      </c>
      <c r="I150" s="539">
        <v>0</v>
      </c>
      <c r="J150" s="539">
        <v>0</v>
      </c>
      <c r="K150" s="539">
        <v>0</v>
      </c>
      <c r="L150" s="539">
        <v>0</v>
      </c>
      <c r="M150" s="539">
        <v>0</v>
      </c>
      <c r="N150" s="539">
        <v>0</v>
      </c>
      <c r="O150" s="539">
        <v>0</v>
      </c>
      <c r="P150" s="539">
        <v>0</v>
      </c>
      <c r="Q150" s="539">
        <v>0</v>
      </c>
      <c r="R150" s="537">
        <f t="shared" si="13"/>
        <v>1</v>
      </c>
      <c r="S150" s="537">
        <f t="shared" si="13"/>
        <v>1</v>
      </c>
      <c r="T150" s="537">
        <f t="shared" si="13"/>
        <v>1</v>
      </c>
      <c r="U150" s="537">
        <f t="shared" si="13"/>
        <v>1</v>
      </c>
      <c r="V150" s="537">
        <f t="shared" si="13"/>
        <v>1</v>
      </c>
      <c r="W150" s="537">
        <f t="shared" si="13"/>
        <v>1</v>
      </c>
      <c r="X150" s="537">
        <f t="shared" si="13"/>
        <v>1</v>
      </c>
      <c r="Y150" s="537">
        <f t="shared" si="13"/>
        <v>1</v>
      </c>
      <c r="Z150" s="537">
        <f t="shared" si="13"/>
        <v>1</v>
      </c>
      <c r="AA150" s="537">
        <f t="shared" si="13"/>
        <v>1</v>
      </c>
      <c r="AB150" s="537">
        <f t="shared" si="13"/>
        <v>1</v>
      </c>
      <c r="AC150" s="537">
        <f t="shared" si="13"/>
        <v>1</v>
      </c>
      <c r="AD150" s="537">
        <f t="shared" si="13"/>
        <v>1.0003905086873426</v>
      </c>
      <c r="AE150" s="537">
        <f t="shared" si="13"/>
        <v>1</v>
      </c>
      <c r="AF150" s="537">
        <f t="shared" si="13"/>
        <v>1</v>
      </c>
    </row>
    <row r="151" spans="1:32" x14ac:dyDescent="0.25">
      <c r="A151" s="133">
        <v>200</v>
      </c>
      <c r="B151" s="303">
        <v>40</v>
      </c>
      <c r="C151" s="539">
        <v>0</v>
      </c>
      <c r="D151" s="539">
        <v>0</v>
      </c>
      <c r="E151" s="539">
        <v>0</v>
      </c>
      <c r="F151" s="539">
        <v>0</v>
      </c>
      <c r="G151" s="539">
        <v>0</v>
      </c>
      <c r="H151" s="539">
        <v>0</v>
      </c>
      <c r="I151" s="539">
        <v>0</v>
      </c>
      <c r="J151" s="539">
        <v>0</v>
      </c>
      <c r="K151" s="539">
        <v>0</v>
      </c>
      <c r="L151" s="539">
        <v>0</v>
      </c>
      <c r="M151" s="539">
        <v>0</v>
      </c>
      <c r="N151" s="539">
        <v>0</v>
      </c>
      <c r="O151" s="539">
        <v>0</v>
      </c>
      <c r="P151" s="539">
        <v>0</v>
      </c>
      <c r="Q151" s="539">
        <v>0</v>
      </c>
      <c r="R151" s="537">
        <f t="shared" si="13"/>
        <v>1</v>
      </c>
      <c r="S151" s="537">
        <f t="shared" si="13"/>
        <v>1</v>
      </c>
      <c r="T151" s="537">
        <f t="shared" si="13"/>
        <v>1</v>
      </c>
      <c r="U151" s="537">
        <f t="shared" si="13"/>
        <v>1</v>
      </c>
      <c r="V151" s="537">
        <f t="shared" si="13"/>
        <v>1</v>
      </c>
      <c r="W151" s="537">
        <f t="shared" si="13"/>
        <v>1</v>
      </c>
      <c r="X151" s="537">
        <f t="shared" si="13"/>
        <v>1</v>
      </c>
      <c r="Y151" s="537">
        <f t="shared" si="13"/>
        <v>1</v>
      </c>
      <c r="Z151" s="537">
        <f t="shared" si="13"/>
        <v>1</v>
      </c>
      <c r="AA151" s="537">
        <f t="shared" si="13"/>
        <v>1</v>
      </c>
      <c r="AB151" s="537">
        <f t="shared" si="13"/>
        <v>1</v>
      </c>
      <c r="AC151" s="537">
        <f t="shared" si="13"/>
        <v>1</v>
      </c>
      <c r="AD151" s="537">
        <f t="shared" si="13"/>
        <v>1.0003905086873426</v>
      </c>
      <c r="AE151" s="537">
        <f t="shared" si="13"/>
        <v>1</v>
      </c>
      <c r="AF151" s="537">
        <f t="shared" si="13"/>
        <v>1</v>
      </c>
    </row>
    <row r="152" spans="1:32" x14ac:dyDescent="0.25">
      <c r="A152" s="133">
        <v>200</v>
      </c>
      <c r="B152" s="303">
        <v>41</v>
      </c>
      <c r="C152" s="539">
        <v>0</v>
      </c>
      <c r="D152" s="539">
        <v>0</v>
      </c>
      <c r="E152" s="539">
        <v>0</v>
      </c>
      <c r="F152" s="539">
        <v>0</v>
      </c>
      <c r="G152" s="539">
        <v>0</v>
      </c>
      <c r="H152" s="539">
        <v>0</v>
      </c>
      <c r="I152" s="539">
        <v>0</v>
      </c>
      <c r="J152" s="539">
        <v>0</v>
      </c>
      <c r="K152" s="539">
        <v>0</v>
      </c>
      <c r="L152" s="539">
        <v>0</v>
      </c>
      <c r="M152" s="539">
        <v>0</v>
      </c>
      <c r="N152" s="539">
        <v>0</v>
      </c>
      <c r="O152" s="539">
        <v>0</v>
      </c>
      <c r="P152" s="539">
        <v>0</v>
      </c>
      <c r="Q152" s="539">
        <v>0</v>
      </c>
      <c r="R152" s="537">
        <f t="shared" si="13"/>
        <v>1</v>
      </c>
      <c r="S152" s="537">
        <f t="shared" si="13"/>
        <v>1</v>
      </c>
      <c r="T152" s="537">
        <f t="shared" si="13"/>
        <v>1</v>
      </c>
      <c r="U152" s="537">
        <f t="shared" si="13"/>
        <v>1</v>
      </c>
      <c r="V152" s="537">
        <f t="shared" si="13"/>
        <v>1</v>
      </c>
      <c r="W152" s="537">
        <f t="shared" si="13"/>
        <v>1</v>
      </c>
      <c r="X152" s="537">
        <f t="shared" si="13"/>
        <v>1</v>
      </c>
      <c r="Y152" s="537">
        <f t="shared" si="13"/>
        <v>1</v>
      </c>
      <c r="Z152" s="537">
        <f t="shared" si="13"/>
        <v>1</v>
      </c>
      <c r="AA152" s="537">
        <f t="shared" si="13"/>
        <v>1</v>
      </c>
      <c r="AB152" s="537">
        <f t="shared" si="13"/>
        <v>1</v>
      </c>
      <c r="AC152" s="537">
        <f t="shared" si="13"/>
        <v>1</v>
      </c>
      <c r="AD152" s="537">
        <f t="shared" si="13"/>
        <v>1.0003905086873426</v>
      </c>
      <c r="AE152" s="537">
        <f t="shared" si="13"/>
        <v>1</v>
      </c>
      <c r="AF152" s="537">
        <f t="shared" si="13"/>
        <v>1</v>
      </c>
    </row>
    <row r="153" spans="1:32" x14ac:dyDescent="0.25">
      <c r="A153" s="133">
        <v>200</v>
      </c>
      <c r="B153" s="303">
        <v>42</v>
      </c>
      <c r="C153" s="539">
        <v>0</v>
      </c>
      <c r="D153" s="539">
        <v>0</v>
      </c>
      <c r="E153" s="539">
        <v>0</v>
      </c>
      <c r="F153" s="539">
        <v>0</v>
      </c>
      <c r="G153" s="539">
        <v>0</v>
      </c>
      <c r="H153" s="539">
        <v>0</v>
      </c>
      <c r="I153" s="539">
        <v>0</v>
      </c>
      <c r="J153" s="539">
        <v>0</v>
      </c>
      <c r="K153" s="539">
        <v>0</v>
      </c>
      <c r="L153" s="539">
        <v>0</v>
      </c>
      <c r="M153" s="539">
        <v>0</v>
      </c>
      <c r="N153" s="539">
        <v>0</v>
      </c>
      <c r="O153" s="539">
        <v>0</v>
      </c>
      <c r="P153" s="539">
        <v>0</v>
      </c>
      <c r="Q153" s="539">
        <v>0</v>
      </c>
      <c r="R153" s="537">
        <f t="shared" si="13"/>
        <v>1</v>
      </c>
      <c r="S153" s="537">
        <f t="shared" si="13"/>
        <v>1</v>
      </c>
      <c r="T153" s="537">
        <f t="shared" si="13"/>
        <v>1</v>
      </c>
      <c r="U153" s="537">
        <f t="shared" si="13"/>
        <v>1</v>
      </c>
      <c r="V153" s="537">
        <f t="shared" si="13"/>
        <v>1</v>
      </c>
      <c r="W153" s="537">
        <f t="shared" si="13"/>
        <v>1</v>
      </c>
      <c r="X153" s="537">
        <f t="shared" si="13"/>
        <v>1</v>
      </c>
      <c r="Y153" s="537">
        <f t="shared" si="13"/>
        <v>1</v>
      </c>
      <c r="Z153" s="537">
        <f t="shared" si="13"/>
        <v>1</v>
      </c>
      <c r="AA153" s="537">
        <f t="shared" si="13"/>
        <v>1</v>
      </c>
      <c r="AB153" s="537">
        <f t="shared" si="13"/>
        <v>1</v>
      </c>
      <c r="AC153" s="537">
        <f t="shared" si="13"/>
        <v>1</v>
      </c>
      <c r="AD153" s="537">
        <f t="shared" si="13"/>
        <v>1.0003905086873426</v>
      </c>
      <c r="AE153" s="537">
        <f t="shared" si="13"/>
        <v>1</v>
      </c>
      <c r="AF153" s="537">
        <f t="shared" si="13"/>
        <v>1</v>
      </c>
    </row>
    <row r="154" spans="1:32" x14ac:dyDescent="0.25">
      <c r="A154" s="133">
        <v>200</v>
      </c>
      <c r="B154" s="303">
        <v>43</v>
      </c>
      <c r="C154" s="539">
        <v>0</v>
      </c>
      <c r="D154" s="539">
        <v>0</v>
      </c>
      <c r="E154" s="539">
        <v>0</v>
      </c>
      <c r="F154" s="539">
        <v>0</v>
      </c>
      <c r="G154" s="539">
        <v>0</v>
      </c>
      <c r="H154" s="539">
        <v>0</v>
      </c>
      <c r="I154" s="539">
        <v>0</v>
      </c>
      <c r="J154" s="539">
        <v>0</v>
      </c>
      <c r="K154" s="539">
        <v>0</v>
      </c>
      <c r="L154" s="539">
        <v>0</v>
      </c>
      <c r="M154" s="539">
        <v>0</v>
      </c>
      <c r="N154" s="539">
        <v>0</v>
      </c>
      <c r="O154" s="539">
        <v>0</v>
      </c>
      <c r="P154" s="539">
        <v>0</v>
      </c>
      <c r="Q154" s="539">
        <v>0</v>
      </c>
      <c r="R154" s="537">
        <f t="shared" si="13"/>
        <v>1</v>
      </c>
      <c r="S154" s="537">
        <f t="shared" si="13"/>
        <v>1</v>
      </c>
      <c r="T154" s="537">
        <f t="shared" si="13"/>
        <v>1</v>
      </c>
      <c r="U154" s="537">
        <f t="shared" si="13"/>
        <v>1</v>
      </c>
      <c r="V154" s="537">
        <f t="shared" si="13"/>
        <v>1</v>
      </c>
      <c r="W154" s="537">
        <f t="shared" si="13"/>
        <v>1</v>
      </c>
      <c r="X154" s="537">
        <f t="shared" si="13"/>
        <v>1</v>
      </c>
      <c r="Y154" s="537">
        <f t="shared" si="13"/>
        <v>1</v>
      </c>
      <c r="Z154" s="537">
        <f t="shared" si="13"/>
        <v>1</v>
      </c>
      <c r="AA154" s="537">
        <f t="shared" si="13"/>
        <v>1</v>
      </c>
      <c r="AB154" s="537">
        <f t="shared" si="13"/>
        <v>1</v>
      </c>
      <c r="AC154" s="537">
        <f t="shared" si="13"/>
        <v>1</v>
      </c>
      <c r="AD154" s="537">
        <f t="shared" si="13"/>
        <v>1.0003905086873426</v>
      </c>
      <c r="AE154" s="537">
        <f t="shared" si="13"/>
        <v>1</v>
      </c>
      <c r="AF154" s="537">
        <f t="shared" si="13"/>
        <v>1</v>
      </c>
    </row>
    <row r="155" spans="1:32" x14ac:dyDescent="0.25">
      <c r="A155" s="133">
        <v>200</v>
      </c>
      <c r="B155" s="303">
        <v>44</v>
      </c>
      <c r="C155" s="539">
        <v>0</v>
      </c>
      <c r="D155" s="539">
        <v>0</v>
      </c>
      <c r="E155" s="539">
        <v>0</v>
      </c>
      <c r="F155" s="539">
        <v>0</v>
      </c>
      <c r="G155" s="539">
        <v>0</v>
      </c>
      <c r="H155" s="539">
        <v>0</v>
      </c>
      <c r="I155" s="539">
        <v>0</v>
      </c>
      <c r="J155" s="539">
        <v>0</v>
      </c>
      <c r="K155" s="539">
        <v>0</v>
      </c>
      <c r="L155" s="539">
        <v>0</v>
      </c>
      <c r="M155" s="539">
        <v>0</v>
      </c>
      <c r="N155" s="539">
        <v>0</v>
      </c>
      <c r="O155" s="539">
        <v>0</v>
      </c>
      <c r="P155" s="539">
        <v>0</v>
      </c>
      <c r="Q155" s="539">
        <v>0</v>
      </c>
      <c r="R155" s="537">
        <f t="shared" si="13"/>
        <v>1</v>
      </c>
      <c r="S155" s="537">
        <f t="shared" si="13"/>
        <v>1</v>
      </c>
      <c r="T155" s="537">
        <f t="shared" si="13"/>
        <v>1</v>
      </c>
      <c r="U155" s="537">
        <f t="shared" si="13"/>
        <v>1</v>
      </c>
      <c r="V155" s="537">
        <f t="shared" si="13"/>
        <v>1</v>
      </c>
      <c r="W155" s="537">
        <f t="shared" si="13"/>
        <v>1</v>
      </c>
      <c r="X155" s="537">
        <f t="shared" si="13"/>
        <v>1</v>
      </c>
      <c r="Y155" s="537">
        <f t="shared" si="13"/>
        <v>1</v>
      </c>
      <c r="Z155" s="537">
        <f t="shared" si="13"/>
        <v>1</v>
      </c>
      <c r="AA155" s="537">
        <f t="shared" si="13"/>
        <v>1</v>
      </c>
      <c r="AB155" s="537">
        <f t="shared" si="13"/>
        <v>1</v>
      </c>
      <c r="AC155" s="537">
        <f t="shared" si="13"/>
        <v>1</v>
      </c>
      <c r="AD155" s="537">
        <f t="shared" si="13"/>
        <v>1.0003905086873426</v>
      </c>
      <c r="AE155" s="537">
        <f t="shared" si="13"/>
        <v>1</v>
      </c>
      <c r="AF155" s="537">
        <f t="shared" si="13"/>
        <v>1</v>
      </c>
    </row>
    <row r="156" spans="1:32" x14ac:dyDescent="0.25">
      <c r="A156" s="133">
        <v>200</v>
      </c>
      <c r="B156" s="303">
        <v>45</v>
      </c>
      <c r="C156" s="539">
        <v>0</v>
      </c>
      <c r="D156" s="539">
        <v>0</v>
      </c>
      <c r="E156" s="539">
        <v>0</v>
      </c>
      <c r="F156" s="539">
        <v>0</v>
      </c>
      <c r="G156" s="539">
        <v>0</v>
      </c>
      <c r="H156" s="539">
        <v>0</v>
      </c>
      <c r="I156" s="539">
        <v>0</v>
      </c>
      <c r="J156" s="539">
        <v>0</v>
      </c>
      <c r="K156" s="539">
        <v>0</v>
      </c>
      <c r="L156" s="539">
        <v>0</v>
      </c>
      <c r="M156" s="539">
        <v>0</v>
      </c>
      <c r="N156" s="539">
        <v>0</v>
      </c>
      <c r="O156" s="539">
        <v>0</v>
      </c>
      <c r="P156" s="539">
        <v>0</v>
      </c>
      <c r="Q156" s="539">
        <v>0</v>
      </c>
      <c r="R156" s="537">
        <f t="shared" si="13"/>
        <v>1</v>
      </c>
      <c r="S156" s="537">
        <f t="shared" si="13"/>
        <v>1</v>
      </c>
      <c r="T156" s="537">
        <f t="shared" si="13"/>
        <v>1</v>
      </c>
      <c r="U156" s="537">
        <f t="shared" si="13"/>
        <v>1</v>
      </c>
      <c r="V156" s="537">
        <f t="shared" si="13"/>
        <v>1</v>
      </c>
      <c r="W156" s="537">
        <f t="shared" si="13"/>
        <v>1</v>
      </c>
      <c r="X156" s="537">
        <f t="shared" si="13"/>
        <v>1</v>
      </c>
      <c r="Y156" s="537">
        <f t="shared" si="13"/>
        <v>1</v>
      </c>
      <c r="Z156" s="537">
        <f t="shared" si="13"/>
        <v>1</v>
      </c>
      <c r="AA156" s="537">
        <f t="shared" si="13"/>
        <v>1</v>
      </c>
      <c r="AB156" s="537">
        <f t="shared" si="13"/>
        <v>1</v>
      </c>
      <c r="AC156" s="537">
        <f t="shared" si="13"/>
        <v>1</v>
      </c>
      <c r="AD156" s="537">
        <f t="shared" si="13"/>
        <v>1.0003905086873426</v>
      </c>
      <c r="AE156" s="537">
        <f t="shared" si="13"/>
        <v>1</v>
      </c>
      <c r="AF156" s="537">
        <f t="shared" si="13"/>
        <v>1</v>
      </c>
    </row>
    <row r="157" spans="1:32" x14ac:dyDescent="0.25">
      <c r="A157" s="133">
        <v>200</v>
      </c>
      <c r="B157" s="303">
        <v>46</v>
      </c>
      <c r="C157" s="539">
        <v>0</v>
      </c>
      <c r="D157" s="539">
        <v>0</v>
      </c>
      <c r="E157" s="539">
        <v>0</v>
      </c>
      <c r="F157" s="539">
        <v>0</v>
      </c>
      <c r="G157" s="539">
        <v>0</v>
      </c>
      <c r="H157" s="539">
        <v>0</v>
      </c>
      <c r="I157" s="539">
        <v>0</v>
      </c>
      <c r="J157" s="539">
        <v>0</v>
      </c>
      <c r="K157" s="539">
        <v>0</v>
      </c>
      <c r="L157" s="539">
        <v>0</v>
      </c>
      <c r="M157" s="539">
        <v>0</v>
      </c>
      <c r="N157" s="539">
        <v>0</v>
      </c>
      <c r="O157" s="539">
        <v>0</v>
      </c>
      <c r="P157" s="539">
        <v>0</v>
      </c>
      <c r="Q157" s="539">
        <v>0</v>
      </c>
      <c r="R157" s="537">
        <f t="shared" si="13"/>
        <v>1</v>
      </c>
      <c r="S157" s="537">
        <f t="shared" si="13"/>
        <v>1</v>
      </c>
      <c r="T157" s="537">
        <f t="shared" si="13"/>
        <v>1</v>
      </c>
      <c r="U157" s="537">
        <f t="shared" si="13"/>
        <v>1</v>
      </c>
      <c r="V157" s="537">
        <f t="shared" si="13"/>
        <v>1</v>
      </c>
      <c r="W157" s="537">
        <f t="shared" si="13"/>
        <v>1</v>
      </c>
      <c r="X157" s="537">
        <f t="shared" si="13"/>
        <v>1</v>
      </c>
      <c r="Y157" s="537">
        <f t="shared" si="13"/>
        <v>1</v>
      </c>
      <c r="Z157" s="537">
        <f t="shared" si="13"/>
        <v>1</v>
      </c>
      <c r="AA157" s="537">
        <f t="shared" si="13"/>
        <v>1</v>
      </c>
      <c r="AB157" s="537">
        <f t="shared" si="13"/>
        <v>1</v>
      </c>
      <c r="AC157" s="537">
        <f t="shared" si="13"/>
        <v>1</v>
      </c>
      <c r="AD157" s="537">
        <f t="shared" si="13"/>
        <v>1.0003905086873426</v>
      </c>
      <c r="AE157" s="537">
        <f t="shared" si="13"/>
        <v>1</v>
      </c>
      <c r="AF157" s="537">
        <f t="shared" si="13"/>
        <v>1</v>
      </c>
    </row>
    <row r="158" spans="1:32" x14ac:dyDescent="0.25">
      <c r="A158" s="133">
        <v>200</v>
      </c>
      <c r="B158" s="303">
        <v>47</v>
      </c>
      <c r="C158" s="539">
        <v>0</v>
      </c>
      <c r="D158" s="539">
        <v>0</v>
      </c>
      <c r="E158" s="539">
        <v>0</v>
      </c>
      <c r="F158" s="539">
        <v>0</v>
      </c>
      <c r="G158" s="539">
        <v>0</v>
      </c>
      <c r="H158" s="539">
        <v>0</v>
      </c>
      <c r="I158" s="539">
        <v>0</v>
      </c>
      <c r="J158" s="539">
        <v>0</v>
      </c>
      <c r="K158" s="539">
        <v>0</v>
      </c>
      <c r="L158" s="539">
        <v>0</v>
      </c>
      <c r="M158" s="539">
        <v>0</v>
      </c>
      <c r="N158" s="539">
        <v>0</v>
      </c>
      <c r="O158" s="539">
        <v>0</v>
      </c>
      <c r="P158" s="539">
        <v>0</v>
      </c>
      <c r="Q158" s="539">
        <v>0</v>
      </c>
      <c r="R158" s="537">
        <f t="shared" si="13"/>
        <v>1</v>
      </c>
      <c r="S158" s="537">
        <f t="shared" si="13"/>
        <v>1</v>
      </c>
      <c r="T158" s="537">
        <f t="shared" si="13"/>
        <v>1</v>
      </c>
      <c r="U158" s="537">
        <f t="shared" si="13"/>
        <v>1</v>
      </c>
      <c r="V158" s="537">
        <f t="shared" si="13"/>
        <v>1</v>
      </c>
      <c r="W158" s="537">
        <f t="shared" si="13"/>
        <v>1</v>
      </c>
      <c r="X158" s="537">
        <f t="shared" si="13"/>
        <v>1</v>
      </c>
      <c r="Y158" s="537">
        <f t="shared" si="13"/>
        <v>1</v>
      </c>
      <c r="Z158" s="537">
        <f t="shared" si="13"/>
        <v>1</v>
      </c>
      <c r="AA158" s="537">
        <f t="shared" si="13"/>
        <v>1</v>
      </c>
      <c r="AB158" s="537">
        <f t="shared" si="13"/>
        <v>1</v>
      </c>
      <c r="AC158" s="537">
        <f t="shared" si="13"/>
        <v>1</v>
      </c>
      <c r="AD158" s="537">
        <f t="shared" si="13"/>
        <v>1.0003905086873426</v>
      </c>
      <c r="AE158" s="537">
        <f t="shared" si="13"/>
        <v>1</v>
      </c>
      <c r="AF158" s="537">
        <f t="shared" si="13"/>
        <v>1</v>
      </c>
    </row>
    <row r="159" spans="1:32" x14ac:dyDescent="0.25">
      <c r="A159" s="133">
        <v>200</v>
      </c>
      <c r="B159" s="303">
        <v>48</v>
      </c>
      <c r="C159" s="539">
        <v>0</v>
      </c>
      <c r="D159" s="539">
        <v>0</v>
      </c>
      <c r="E159" s="539">
        <v>0</v>
      </c>
      <c r="F159" s="539">
        <v>0</v>
      </c>
      <c r="G159" s="539">
        <v>0</v>
      </c>
      <c r="H159" s="539">
        <v>0</v>
      </c>
      <c r="I159" s="539">
        <v>0</v>
      </c>
      <c r="J159" s="539">
        <v>0</v>
      </c>
      <c r="K159" s="539">
        <v>0</v>
      </c>
      <c r="L159" s="539">
        <v>0</v>
      </c>
      <c r="M159" s="539">
        <v>0</v>
      </c>
      <c r="N159" s="539">
        <v>0</v>
      </c>
      <c r="O159" s="539">
        <v>0</v>
      </c>
      <c r="P159" s="539">
        <v>0</v>
      </c>
      <c r="Q159" s="539">
        <v>0</v>
      </c>
      <c r="R159" s="537">
        <f t="shared" si="13"/>
        <v>1</v>
      </c>
      <c r="S159" s="537">
        <f t="shared" si="13"/>
        <v>1</v>
      </c>
      <c r="T159" s="537">
        <f t="shared" si="13"/>
        <v>1</v>
      </c>
      <c r="U159" s="537">
        <f t="shared" si="13"/>
        <v>1</v>
      </c>
      <c r="V159" s="537">
        <f t="shared" si="13"/>
        <v>1</v>
      </c>
      <c r="W159" s="537">
        <f t="shared" si="13"/>
        <v>1</v>
      </c>
      <c r="X159" s="537">
        <f t="shared" si="13"/>
        <v>1</v>
      </c>
      <c r="Y159" s="537">
        <f t="shared" si="13"/>
        <v>1</v>
      </c>
      <c r="Z159" s="537">
        <f t="shared" si="13"/>
        <v>1</v>
      </c>
      <c r="AA159" s="537">
        <f t="shared" si="13"/>
        <v>1</v>
      </c>
      <c r="AB159" s="537">
        <f t="shared" si="13"/>
        <v>1</v>
      </c>
      <c r="AC159" s="537">
        <f t="shared" si="13"/>
        <v>1</v>
      </c>
      <c r="AD159" s="537">
        <f t="shared" si="13"/>
        <v>1.0003905086873426</v>
      </c>
      <c r="AE159" s="537">
        <f t="shared" si="13"/>
        <v>1</v>
      </c>
      <c r="AF159" s="537">
        <f t="shared" si="13"/>
        <v>1</v>
      </c>
    </row>
    <row r="160" spans="1:32" x14ac:dyDescent="0.25">
      <c r="A160" s="133">
        <v>200</v>
      </c>
      <c r="B160" s="303">
        <v>49</v>
      </c>
      <c r="C160" s="539">
        <v>0</v>
      </c>
      <c r="D160" s="539">
        <v>0</v>
      </c>
      <c r="E160" s="539">
        <v>0</v>
      </c>
      <c r="F160" s="539">
        <v>0</v>
      </c>
      <c r="G160" s="539">
        <v>0</v>
      </c>
      <c r="H160" s="539">
        <v>0</v>
      </c>
      <c r="I160" s="539">
        <v>0</v>
      </c>
      <c r="J160" s="539">
        <v>0</v>
      </c>
      <c r="K160" s="539">
        <v>0</v>
      </c>
      <c r="L160" s="539">
        <v>0</v>
      </c>
      <c r="M160" s="539">
        <v>0</v>
      </c>
      <c r="N160" s="539">
        <v>0</v>
      </c>
      <c r="O160" s="539">
        <v>0</v>
      </c>
      <c r="P160" s="539">
        <v>0</v>
      </c>
      <c r="Q160" s="539">
        <v>0</v>
      </c>
      <c r="R160" s="537">
        <f t="shared" si="13"/>
        <v>1</v>
      </c>
      <c r="S160" s="537">
        <f t="shared" si="13"/>
        <v>1</v>
      </c>
      <c r="T160" s="537">
        <f t="shared" si="13"/>
        <v>1</v>
      </c>
      <c r="U160" s="537">
        <f t="shared" si="13"/>
        <v>1</v>
      </c>
      <c r="V160" s="537">
        <f t="shared" si="13"/>
        <v>1</v>
      </c>
      <c r="W160" s="537">
        <f t="shared" si="13"/>
        <v>1</v>
      </c>
      <c r="X160" s="537">
        <f t="shared" si="13"/>
        <v>1</v>
      </c>
      <c r="Y160" s="537">
        <f t="shared" si="13"/>
        <v>1</v>
      </c>
      <c r="Z160" s="537">
        <f t="shared" si="13"/>
        <v>1</v>
      </c>
      <c r="AA160" s="537">
        <f t="shared" si="13"/>
        <v>1</v>
      </c>
      <c r="AB160" s="537">
        <f t="shared" si="13"/>
        <v>1</v>
      </c>
      <c r="AC160" s="537">
        <f t="shared" si="13"/>
        <v>1</v>
      </c>
      <c r="AD160" s="537">
        <f t="shared" si="13"/>
        <v>1.0003905086873426</v>
      </c>
      <c r="AE160" s="537">
        <f t="shared" si="13"/>
        <v>1</v>
      </c>
      <c r="AF160" s="537">
        <f t="shared" si="13"/>
        <v>1</v>
      </c>
    </row>
    <row r="161" spans="1:32" x14ac:dyDescent="0.25">
      <c r="A161" s="133">
        <v>200</v>
      </c>
      <c r="B161" s="303">
        <v>50</v>
      </c>
      <c r="C161" s="539">
        <v>0</v>
      </c>
      <c r="D161" s="539">
        <v>0</v>
      </c>
      <c r="E161" s="539">
        <v>0</v>
      </c>
      <c r="F161" s="539">
        <v>0</v>
      </c>
      <c r="G161" s="539">
        <v>0</v>
      </c>
      <c r="H161" s="539">
        <v>0</v>
      </c>
      <c r="I161" s="539">
        <v>0</v>
      </c>
      <c r="J161" s="539">
        <v>0</v>
      </c>
      <c r="K161" s="539">
        <v>0</v>
      </c>
      <c r="L161" s="539">
        <v>0</v>
      </c>
      <c r="M161" s="539">
        <v>0</v>
      </c>
      <c r="N161" s="539">
        <v>0</v>
      </c>
      <c r="O161" s="539">
        <v>0</v>
      </c>
      <c r="P161" s="539">
        <v>0</v>
      </c>
      <c r="Q161" s="539">
        <v>0</v>
      </c>
      <c r="R161" s="537">
        <f t="shared" ref="R161:AF176" si="14">C161+R160</f>
        <v>1</v>
      </c>
      <c r="S161" s="537">
        <f t="shared" si="14"/>
        <v>1</v>
      </c>
      <c r="T161" s="537">
        <f t="shared" si="14"/>
        <v>1</v>
      </c>
      <c r="U161" s="537">
        <f t="shared" si="14"/>
        <v>1</v>
      </c>
      <c r="V161" s="537">
        <f t="shared" si="14"/>
        <v>1</v>
      </c>
      <c r="W161" s="537">
        <f t="shared" si="14"/>
        <v>1</v>
      </c>
      <c r="X161" s="537">
        <f t="shared" si="14"/>
        <v>1</v>
      </c>
      <c r="Y161" s="537">
        <f t="shared" si="14"/>
        <v>1</v>
      </c>
      <c r="Z161" s="537">
        <f t="shared" si="14"/>
        <v>1</v>
      </c>
      <c r="AA161" s="537">
        <f t="shared" si="14"/>
        <v>1</v>
      </c>
      <c r="AB161" s="537">
        <f t="shared" si="14"/>
        <v>1</v>
      </c>
      <c r="AC161" s="537">
        <f t="shared" si="14"/>
        <v>1</v>
      </c>
      <c r="AD161" s="537">
        <f t="shared" si="14"/>
        <v>1.0003905086873426</v>
      </c>
      <c r="AE161" s="537">
        <f t="shared" si="14"/>
        <v>1</v>
      </c>
      <c r="AF161" s="537">
        <f t="shared" si="14"/>
        <v>1</v>
      </c>
    </row>
    <row r="162" spans="1:32" x14ac:dyDescent="0.25">
      <c r="A162" s="133">
        <v>200</v>
      </c>
      <c r="B162" s="303">
        <v>51</v>
      </c>
      <c r="C162" s="539">
        <v>0</v>
      </c>
      <c r="D162" s="539">
        <v>0</v>
      </c>
      <c r="E162" s="539">
        <v>0</v>
      </c>
      <c r="F162" s="539">
        <v>0</v>
      </c>
      <c r="G162" s="539">
        <v>0</v>
      </c>
      <c r="H162" s="539">
        <v>0</v>
      </c>
      <c r="I162" s="539">
        <v>0</v>
      </c>
      <c r="J162" s="539">
        <v>0</v>
      </c>
      <c r="K162" s="539">
        <v>0</v>
      </c>
      <c r="L162" s="539">
        <v>0</v>
      </c>
      <c r="M162" s="539">
        <v>0</v>
      </c>
      <c r="N162" s="539">
        <v>0</v>
      </c>
      <c r="O162" s="539">
        <v>0</v>
      </c>
      <c r="P162" s="539">
        <v>0</v>
      </c>
      <c r="Q162" s="539">
        <v>0</v>
      </c>
      <c r="R162" s="537">
        <f t="shared" si="14"/>
        <v>1</v>
      </c>
      <c r="S162" s="537">
        <f t="shared" si="14"/>
        <v>1</v>
      </c>
      <c r="T162" s="537">
        <f t="shared" si="14"/>
        <v>1</v>
      </c>
      <c r="U162" s="537">
        <f t="shared" si="14"/>
        <v>1</v>
      </c>
      <c r="V162" s="537">
        <f t="shared" si="14"/>
        <v>1</v>
      </c>
      <c r="W162" s="537">
        <f t="shared" si="14"/>
        <v>1</v>
      </c>
      <c r="X162" s="537">
        <f t="shared" si="14"/>
        <v>1</v>
      </c>
      <c r="Y162" s="537">
        <f t="shared" si="14"/>
        <v>1</v>
      </c>
      <c r="Z162" s="537">
        <f t="shared" si="14"/>
        <v>1</v>
      </c>
      <c r="AA162" s="537">
        <f t="shared" si="14"/>
        <v>1</v>
      </c>
      <c r="AB162" s="537">
        <f t="shared" si="14"/>
        <v>1</v>
      </c>
      <c r="AC162" s="537">
        <f t="shared" si="14"/>
        <v>1</v>
      </c>
      <c r="AD162" s="537">
        <f t="shared" si="14"/>
        <v>1.0003905086873426</v>
      </c>
      <c r="AE162" s="537">
        <f t="shared" si="14"/>
        <v>1</v>
      </c>
      <c r="AF162" s="537">
        <f t="shared" si="14"/>
        <v>1</v>
      </c>
    </row>
    <row r="163" spans="1:32" x14ac:dyDescent="0.25">
      <c r="A163" s="133">
        <v>200</v>
      </c>
      <c r="B163" s="303">
        <v>52</v>
      </c>
      <c r="C163" s="539">
        <v>0</v>
      </c>
      <c r="D163" s="539">
        <v>0</v>
      </c>
      <c r="E163" s="539">
        <v>0</v>
      </c>
      <c r="F163" s="539">
        <v>0</v>
      </c>
      <c r="G163" s="539">
        <v>0</v>
      </c>
      <c r="H163" s="539">
        <v>0</v>
      </c>
      <c r="I163" s="539">
        <v>0</v>
      </c>
      <c r="J163" s="539">
        <v>0</v>
      </c>
      <c r="K163" s="539">
        <v>0</v>
      </c>
      <c r="L163" s="539">
        <v>0</v>
      </c>
      <c r="M163" s="539">
        <v>0</v>
      </c>
      <c r="N163" s="539">
        <v>0</v>
      </c>
      <c r="O163" s="539">
        <v>0</v>
      </c>
      <c r="P163" s="539">
        <v>0</v>
      </c>
      <c r="Q163" s="539">
        <v>0</v>
      </c>
      <c r="R163" s="537">
        <f t="shared" si="14"/>
        <v>1</v>
      </c>
      <c r="S163" s="537">
        <f t="shared" si="14"/>
        <v>1</v>
      </c>
      <c r="T163" s="537">
        <f t="shared" si="14"/>
        <v>1</v>
      </c>
      <c r="U163" s="537">
        <f t="shared" si="14"/>
        <v>1</v>
      </c>
      <c r="V163" s="537">
        <f t="shared" si="14"/>
        <v>1</v>
      </c>
      <c r="W163" s="537">
        <f t="shared" si="14"/>
        <v>1</v>
      </c>
      <c r="X163" s="537">
        <f t="shared" si="14"/>
        <v>1</v>
      </c>
      <c r="Y163" s="537">
        <f t="shared" si="14"/>
        <v>1</v>
      </c>
      <c r="Z163" s="537">
        <f t="shared" si="14"/>
        <v>1</v>
      </c>
      <c r="AA163" s="537">
        <f t="shared" si="14"/>
        <v>1</v>
      </c>
      <c r="AB163" s="537">
        <f t="shared" si="14"/>
        <v>1</v>
      </c>
      <c r="AC163" s="537">
        <f t="shared" si="14"/>
        <v>1</v>
      </c>
      <c r="AD163" s="537">
        <f t="shared" si="14"/>
        <v>1.0003905086873426</v>
      </c>
      <c r="AE163" s="537">
        <f t="shared" si="14"/>
        <v>1</v>
      </c>
      <c r="AF163" s="537">
        <f t="shared" si="14"/>
        <v>1</v>
      </c>
    </row>
    <row r="164" spans="1:32" x14ac:dyDescent="0.25">
      <c r="A164" s="133">
        <v>200</v>
      </c>
      <c r="B164" s="303">
        <v>53</v>
      </c>
      <c r="C164" s="539">
        <v>0</v>
      </c>
      <c r="D164" s="539">
        <v>0</v>
      </c>
      <c r="E164" s="539">
        <v>0</v>
      </c>
      <c r="F164" s="539">
        <v>0</v>
      </c>
      <c r="G164" s="539">
        <v>0</v>
      </c>
      <c r="H164" s="539">
        <v>0</v>
      </c>
      <c r="I164" s="539">
        <v>0</v>
      </c>
      <c r="J164" s="539">
        <v>0</v>
      </c>
      <c r="K164" s="539">
        <v>0</v>
      </c>
      <c r="L164" s="539">
        <v>0</v>
      </c>
      <c r="M164" s="539">
        <v>0</v>
      </c>
      <c r="N164" s="539">
        <v>0</v>
      </c>
      <c r="O164" s="539">
        <v>0</v>
      </c>
      <c r="P164" s="539">
        <v>0</v>
      </c>
      <c r="Q164" s="539">
        <v>0</v>
      </c>
      <c r="R164" s="537">
        <f t="shared" si="14"/>
        <v>1</v>
      </c>
      <c r="S164" s="537">
        <f t="shared" si="14"/>
        <v>1</v>
      </c>
      <c r="T164" s="537">
        <f t="shared" si="14"/>
        <v>1</v>
      </c>
      <c r="U164" s="537">
        <f t="shared" si="14"/>
        <v>1</v>
      </c>
      <c r="V164" s="537">
        <f t="shared" si="14"/>
        <v>1</v>
      </c>
      <c r="W164" s="537">
        <f t="shared" si="14"/>
        <v>1</v>
      </c>
      <c r="X164" s="537">
        <f t="shared" si="14"/>
        <v>1</v>
      </c>
      <c r="Y164" s="537">
        <f t="shared" si="14"/>
        <v>1</v>
      </c>
      <c r="Z164" s="537">
        <f t="shared" si="14"/>
        <v>1</v>
      </c>
      <c r="AA164" s="537">
        <f t="shared" si="14"/>
        <v>1</v>
      </c>
      <c r="AB164" s="537">
        <f t="shared" si="14"/>
        <v>1</v>
      </c>
      <c r="AC164" s="537">
        <f t="shared" si="14"/>
        <v>1</v>
      </c>
      <c r="AD164" s="537">
        <f t="shared" si="14"/>
        <v>1.0003905086873426</v>
      </c>
      <c r="AE164" s="537">
        <f t="shared" si="14"/>
        <v>1</v>
      </c>
      <c r="AF164" s="537">
        <f t="shared" si="14"/>
        <v>1</v>
      </c>
    </row>
    <row r="165" spans="1:32" x14ac:dyDescent="0.25">
      <c r="A165" s="133">
        <v>200</v>
      </c>
      <c r="B165" s="303">
        <v>54</v>
      </c>
      <c r="C165" s="539">
        <v>0</v>
      </c>
      <c r="D165" s="539">
        <v>0</v>
      </c>
      <c r="E165" s="539">
        <v>0</v>
      </c>
      <c r="F165" s="539">
        <v>0</v>
      </c>
      <c r="G165" s="539">
        <v>0</v>
      </c>
      <c r="H165" s="539">
        <v>0</v>
      </c>
      <c r="I165" s="539">
        <v>0</v>
      </c>
      <c r="J165" s="539">
        <v>0</v>
      </c>
      <c r="K165" s="539">
        <v>0</v>
      </c>
      <c r="L165" s="539">
        <v>0</v>
      </c>
      <c r="M165" s="539">
        <v>0</v>
      </c>
      <c r="N165" s="539">
        <v>0</v>
      </c>
      <c r="O165" s="539">
        <v>0</v>
      </c>
      <c r="P165" s="539">
        <v>0</v>
      </c>
      <c r="Q165" s="539">
        <v>0</v>
      </c>
      <c r="R165" s="537">
        <f t="shared" si="14"/>
        <v>1</v>
      </c>
      <c r="S165" s="537">
        <f t="shared" si="14"/>
        <v>1</v>
      </c>
      <c r="T165" s="537">
        <f t="shared" si="14"/>
        <v>1</v>
      </c>
      <c r="U165" s="537">
        <f t="shared" si="14"/>
        <v>1</v>
      </c>
      <c r="V165" s="537">
        <f t="shared" si="14"/>
        <v>1</v>
      </c>
      <c r="W165" s="537">
        <f t="shared" si="14"/>
        <v>1</v>
      </c>
      <c r="X165" s="537">
        <f t="shared" si="14"/>
        <v>1</v>
      </c>
      <c r="Y165" s="537">
        <f t="shared" si="14"/>
        <v>1</v>
      </c>
      <c r="Z165" s="537">
        <f t="shared" si="14"/>
        <v>1</v>
      </c>
      <c r="AA165" s="537">
        <f t="shared" si="14"/>
        <v>1</v>
      </c>
      <c r="AB165" s="537">
        <f t="shared" si="14"/>
        <v>1</v>
      </c>
      <c r="AC165" s="537">
        <f t="shared" si="14"/>
        <v>1</v>
      </c>
      <c r="AD165" s="537">
        <f t="shared" si="14"/>
        <v>1.0003905086873426</v>
      </c>
      <c r="AE165" s="537">
        <f t="shared" si="14"/>
        <v>1</v>
      </c>
      <c r="AF165" s="537">
        <f t="shared" si="14"/>
        <v>1</v>
      </c>
    </row>
    <row r="166" spans="1:32" x14ac:dyDescent="0.25">
      <c r="A166" s="133">
        <v>200</v>
      </c>
      <c r="B166" s="303">
        <v>55</v>
      </c>
      <c r="C166" s="539">
        <v>0</v>
      </c>
      <c r="D166" s="539">
        <v>0</v>
      </c>
      <c r="E166" s="539">
        <v>0</v>
      </c>
      <c r="F166" s="539">
        <v>0</v>
      </c>
      <c r="G166" s="539">
        <v>0</v>
      </c>
      <c r="H166" s="539">
        <v>0</v>
      </c>
      <c r="I166" s="539">
        <v>0</v>
      </c>
      <c r="J166" s="539">
        <v>0</v>
      </c>
      <c r="K166" s="539">
        <v>0</v>
      </c>
      <c r="L166" s="539">
        <v>0</v>
      </c>
      <c r="M166" s="539">
        <v>0</v>
      </c>
      <c r="N166" s="539">
        <v>0</v>
      </c>
      <c r="O166" s="539">
        <v>0</v>
      </c>
      <c r="P166" s="539">
        <v>0</v>
      </c>
      <c r="Q166" s="539">
        <v>0</v>
      </c>
      <c r="R166" s="537">
        <f t="shared" si="14"/>
        <v>1</v>
      </c>
      <c r="S166" s="537">
        <f t="shared" si="14"/>
        <v>1</v>
      </c>
      <c r="T166" s="537">
        <f t="shared" si="14"/>
        <v>1</v>
      </c>
      <c r="U166" s="537">
        <f t="shared" si="14"/>
        <v>1</v>
      </c>
      <c r="V166" s="537">
        <f t="shared" si="14"/>
        <v>1</v>
      </c>
      <c r="W166" s="537">
        <f t="shared" si="14"/>
        <v>1</v>
      </c>
      <c r="X166" s="537">
        <f t="shared" si="14"/>
        <v>1</v>
      </c>
      <c r="Y166" s="537">
        <f t="shared" si="14"/>
        <v>1</v>
      </c>
      <c r="Z166" s="537">
        <f t="shared" si="14"/>
        <v>1</v>
      </c>
      <c r="AA166" s="537">
        <f t="shared" si="14"/>
        <v>1</v>
      </c>
      <c r="AB166" s="537">
        <f t="shared" si="14"/>
        <v>1</v>
      </c>
      <c r="AC166" s="537">
        <f t="shared" si="14"/>
        <v>1</v>
      </c>
      <c r="AD166" s="537">
        <f t="shared" si="14"/>
        <v>1.0003905086873426</v>
      </c>
      <c r="AE166" s="537">
        <f t="shared" si="14"/>
        <v>1</v>
      </c>
      <c r="AF166" s="537">
        <f t="shared" si="14"/>
        <v>1</v>
      </c>
    </row>
    <row r="167" spans="1:32" x14ac:dyDescent="0.25">
      <c r="A167" s="133">
        <v>200</v>
      </c>
      <c r="B167" s="303">
        <v>56</v>
      </c>
      <c r="C167" s="539">
        <v>0</v>
      </c>
      <c r="D167" s="539">
        <v>0</v>
      </c>
      <c r="E167" s="539">
        <v>0</v>
      </c>
      <c r="F167" s="539">
        <v>0</v>
      </c>
      <c r="G167" s="539">
        <v>0</v>
      </c>
      <c r="H167" s="539">
        <v>0</v>
      </c>
      <c r="I167" s="539">
        <v>0</v>
      </c>
      <c r="J167" s="539">
        <v>0</v>
      </c>
      <c r="K167" s="539">
        <v>0</v>
      </c>
      <c r="L167" s="539">
        <v>0</v>
      </c>
      <c r="M167" s="539">
        <v>0</v>
      </c>
      <c r="N167" s="539">
        <v>0</v>
      </c>
      <c r="O167" s="539">
        <v>0</v>
      </c>
      <c r="P167" s="539">
        <v>0</v>
      </c>
      <c r="Q167" s="539">
        <v>0</v>
      </c>
      <c r="R167" s="537">
        <f t="shared" si="14"/>
        <v>1</v>
      </c>
      <c r="S167" s="537">
        <f t="shared" si="14"/>
        <v>1</v>
      </c>
      <c r="T167" s="537">
        <f t="shared" si="14"/>
        <v>1</v>
      </c>
      <c r="U167" s="537">
        <f t="shared" si="14"/>
        <v>1</v>
      </c>
      <c r="V167" s="537">
        <f t="shared" si="14"/>
        <v>1</v>
      </c>
      <c r="W167" s="537">
        <f t="shared" si="14"/>
        <v>1</v>
      </c>
      <c r="X167" s="537">
        <f t="shared" si="14"/>
        <v>1</v>
      </c>
      <c r="Y167" s="537">
        <f t="shared" si="14"/>
        <v>1</v>
      </c>
      <c r="Z167" s="537">
        <f t="shared" si="14"/>
        <v>1</v>
      </c>
      <c r="AA167" s="537">
        <f t="shared" si="14"/>
        <v>1</v>
      </c>
      <c r="AB167" s="537">
        <f t="shared" si="14"/>
        <v>1</v>
      </c>
      <c r="AC167" s="537">
        <f t="shared" si="14"/>
        <v>1</v>
      </c>
      <c r="AD167" s="537">
        <f t="shared" si="14"/>
        <v>1.0003905086873426</v>
      </c>
      <c r="AE167" s="537">
        <f t="shared" si="14"/>
        <v>1</v>
      </c>
      <c r="AF167" s="537">
        <f t="shared" si="14"/>
        <v>1</v>
      </c>
    </row>
    <row r="168" spans="1:32" x14ac:dyDescent="0.25">
      <c r="A168" s="133">
        <v>200</v>
      </c>
      <c r="B168" s="303">
        <v>57</v>
      </c>
      <c r="C168" s="539">
        <v>0</v>
      </c>
      <c r="D168" s="539">
        <v>0</v>
      </c>
      <c r="E168" s="539">
        <v>0</v>
      </c>
      <c r="F168" s="539">
        <v>0</v>
      </c>
      <c r="G168" s="539">
        <v>0</v>
      </c>
      <c r="H168" s="539">
        <v>0</v>
      </c>
      <c r="I168" s="539">
        <v>0</v>
      </c>
      <c r="J168" s="539">
        <v>0</v>
      </c>
      <c r="K168" s="539">
        <v>0</v>
      </c>
      <c r="L168" s="539">
        <v>0</v>
      </c>
      <c r="M168" s="539">
        <v>0</v>
      </c>
      <c r="N168" s="539">
        <v>0</v>
      </c>
      <c r="O168" s="539">
        <v>0</v>
      </c>
      <c r="P168" s="539">
        <v>0</v>
      </c>
      <c r="Q168" s="539">
        <v>0</v>
      </c>
      <c r="R168" s="537">
        <f t="shared" si="14"/>
        <v>1</v>
      </c>
      <c r="S168" s="537">
        <f t="shared" si="14"/>
        <v>1</v>
      </c>
      <c r="T168" s="537">
        <f t="shared" si="14"/>
        <v>1</v>
      </c>
      <c r="U168" s="537">
        <f t="shared" si="14"/>
        <v>1</v>
      </c>
      <c r="V168" s="537">
        <f t="shared" si="14"/>
        <v>1</v>
      </c>
      <c r="W168" s="537">
        <f t="shared" si="14"/>
        <v>1</v>
      </c>
      <c r="X168" s="537">
        <f t="shared" si="14"/>
        <v>1</v>
      </c>
      <c r="Y168" s="537">
        <f t="shared" si="14"/>
        <v>1</v>
      </c>
      <c r="Z168" s="537">
        <f t="shared" si="14"/>
        <v>1</v>
      </c>
      <c r="AA168" s="537">
        <f t="shared" si="14"/>
        <v>1</v>
      </c>
      <c r="AB168" s="537">
        <f t="shared" si="14"/>
        <v>1</v>
      </c>
      <c r="AC168" s="537">
        <f t="shared" si="14"/>
        <v>1</v>
      </c>
      <c r="AD168" s="537">
        <f t="shared" si="14"/>
        <v>1.0003905086873426</v>
      </c>
      <c r="AE168" s="537">
        <f t="shared" si="14"/>
        <v>1</v>
      </c>
      <c r="AF168" s="537">
        <f t="shared" si="14"/>
        <v>1</v>
      </c>
    </row>
    <row r="169" spans="1:32" x14ac:dyDescent="0.25">
      <c r="A169" s="133">
        <v>200</v>
      </c>
      <c r="B169" s="303">
        <v>58</v>
      </c>
      <c r="C169" s="539">
        <v>0</v>
      </c>
      <c r="D169" s="539">
        <v>0</v>
      </c>
      <c r="E169" s="539">
        <v>0</v>
      </c>
      <c r="F169" s="539">
        <v>0</v>
      </c>
      <c r="G169" s="539">
        <v>0</v>
      </c>
      <c r="H169" s="539">
        <v>0</v>
      </c>
      <c r="I169" s="539">
        <v>0</v>
      </c>
      <c r="J169" s="539">
        <v>0</v>
      </c>
      <c r="K169" s="539">
        <v>0</v>
      </c>
      <c r="L169" s="539">
        <v>0</v>
      </c>
      <c r="M169" s="539">
        <v>0</v>
      </c>
      <c r="N169" s="539">
        <v>0</v>
      </c>
      <c r="O169" s="539">
        <v>0</v>
      </c>
      <c r="P169" s="539">
        <v>0</v>
      </c>
      <c r="Q169" s="539">
        <v>0</v>
      </c>
      <c r="R169" s="537">
        <f t="shared" si="14"/>
        <v>1</v>
      </c>
      <c r="S169" s="537">
        <f t="shared" si="14"/>
        <v>1</v>
      </c>
      <c r="T169" s="537">
        <f t="shared" si="14"/>
        <v>1</v>
      </c>
      <c r="U169" s="537">
        <f t="shared" si="14"/>
        <v>1</v>
      </c>
      <c r="V169" s="537">
        <f t="shared" si="14"/>
        <v>1</v>
      </c>
      <c r="W169" s="537">
        <f t="shared" si="14"/>
        <v>1</v>
      </c>
      <c r="X169" s="537">
        <f t="shared" si="14"/>
        <v>1</v>
      </c>
      <c r="Y169" s="537">
        <f t="shared" si="14"/>
        <v>1</v>
      </c>
      <c r="Z169" s="537">
        <f t="shared" si="14"/>
        <v>1</v>
      </c>
      <c r="AA169" s="537">
        <f t="shared" si="14"/>
        <v>1</v>
      </c>
      <c r="AB169" s="537">
        <f t="shared" si="14"/>
        <v>1</v>
      </c>
      <c r="AC169" s="537">
        <f t="shared" si="14"/>
        <v>1</v>
      </c>
      <c r="AD169" s="537">
        <f t="shared" si="14"/>
        <v>1.0003905086873426</v>
      </c>
      <c r="AE169" s="537">
        <f t="shared" si="14"/>
        <v>1</v>
      </c>
      <c r="AF169" s="537">
        <f t="shared" si="14"/>
        <v>1</v>
      </c>
    </row>
    <row r="170" spans="1:32" x14ac:dyDescent="0.25">
      <c r="A170" s="133">
        <v>200</v>
      </c>
      <c r="B170" s="303">
        <v>59</v>
      </c>
      <c r="C170" s="539">
        <v>0</v>
      </c>
      <c r="D170" s="539">
        <v>0</v>
      </c>
      <c r="E170" s="539">
        <v>0</v>
      </c>
      <c r="F170" s="539">
        <v>0</v>
      </c>
      <c r="G170" s="539">
        <v>0</v>
      </c>
      <c r="H170" s="539">
        <v>0</v>
      </c>
      <c r="I170" s="539">
        <v>0</v>
      </c>
      <c r="J170" s="539">
        <v>0</v>
      </c>
      <c r="K170" s="539">
        <v>0</v>
      </c>
      <c r="L170" s="539">
        <v>0</v>
      </c>
      <c r="M170" s="539">
        <v>0</v>
      </c>
      <c r="N170" s="539">
        <v>0</v>
      </c>
      <c r="O170" s="539">
        <v>0</v>
      </c>
      <c r="P170" s="539">
        <v>0</v>
      </c>
      <c r="Q170" s="539">
        <v>0</v>
      </c>
      <c r="R170" s="537">
        <f t="shared" si="14"/>
        <v>1</v>
      </c>
      <c r="S170" s="537">
        <f t="shared" si="14"/>
        <v>1</v>
      </c>
      <c r="T170" s="537">
        <f t="shared" si="14"/>
        <v>1</v>
      </c>
      <c r="U170" s="537">
        <f t="shared" si="14"/>
        <v>1</v>
      </c>
      <c r="V170" s="537">
        <f t="shared" si="14"/>
        <v>1</v>
      </c>
      <c r="W170" s="537">
        <f t="shared" si="14"/>
        <v>1</v>
      </c>
      <c r="X170" s="537">
        <f t="shared" si="14"/>
        <v>1</v>
      </c>
      <c r="Y170" s="537">
        <f t="shared" si="14"/>
        <v>1</v>
      </c>
      <c r="Z170" s="537">
        <f t="shared" si="14"/>
        <v>1</v>
      </c>
      <c r="AA170" s="537">
        <f t="shared" si="14"/>
        <v>1</v>
      </c>
      <c r="AB170" s="537">
        <f t="shared" si="14"/>
        <v>1</v>
      </c>
      <c r="AC170" s="537">
        <f t="shared" si="14"/>
        <v>1</v>
      </c>
      <c r="AD170" s="537">
        <f t="shared" si="14"/>
        <v>1.0003905086873426</v>
      </c>
      <c r="AE170" s="537">
        <f t="shared" si="14"/>
        <v>1</v>
      </c>
      <c r="AF170" s="537">
        <f t="shared" si="14"/>
        <v>1</v>
      </c>
    </row>
    <row r="171" spans="1:32" x14ac:dyDescent="0.25">
      <c r="A171" s="133">
        <v>200</v>
      </c>
      <c r="B171" s="303">
        <v>60</v>
      </c>
      <c r="C171" s="539">
        <v>0</v>
      </c>
      <c r="D171" s="539">
        <v>0</v>
      </c>
      <c r="E171" s="539">
        <v>0</v>
      </c>
      <c r="F171" s="539">
        <v>0</v>
      </c>
      <c r="G171" s="539">
        <v>0</v>
      </c>
      <c r="H171" s="539">
        <v>0</v>
      </c>
      <c r="I171" s="539">
        <v>0</v>
      </c>
      <c r="J171" s="539">
        <v>0</v>
      </c>
      <c r="K171" s="539">
        <v>0</v>
      </c>
      <c r="L171" s="539">
        <v>0</v>
      </c>
      <c r="M171" s="539">
        <v>0</v>
      </c>
      <c r="N171" s="539">
        <v>0</v>
      </c>
      <c r="O171" s="539">
        <v>0</v>
      </c>
      <c r="P171" s="539">
        <v>0</v>
      </c>
      <c r="Q171" s="539">
        <v>0</v>
      </c>
      <c r="R171" s="537">
        <f t="shared" si="14"/>
        <v>1</v>
      </c>
      <c r="S171" s="537">
        <f t="shared" si="14"/>
        <v>1</v>
      </c>
      <c r="T171" s="537">
        <f t="shared" si="14"/>
        <v>1</v>
      </c>
      <c r="U171" s="537">
        <f t="shared" si="14"/>
        <v>1</v>
      </c>
      <c r="V171" s="537">
        <f t="shared" si="14"/>
        <v>1</v>
      </c>
      <c r="W171" s="537">
        <f t="shared" si="14"/>
        <v>1</v>
      </c>
      <c r="X171" s="537">
        <f t="shared" si="14"/>
        <v>1</v>
      </c>
      <c r="Y171" s="537">
        <f t="shared" si="14"/>
        <v>1</v>
      </c>
      <c r="Z171" s="537">
        <f t="shared" si="14"/>
        <v>1</v>
      </c>
      <c r="AA171" s="537">
        <f t="shared" si="14"/>
        <v>1</v>
      </c>
      <c r="AB171" s="537">
        <f t="shared" si="14"/>
        <v>1</v>
      </c>
      <c r="AC171" s="537">
        <f t="shared" si="14"/>
        <v>1</v>
      </c>
      <c r="AD171" s="537">
        <f t="shared" si="14"/>
        <v>1.0003905086873426</v>
      </c>
      <c r="AE171" s="537">
        <f t="shared" si="14"/>
        <v>1</v>
      </c>
      <c r="AF171" s="537">
        <f t="shared" si="14"/>
        <v>1</v>
      </c>
    </row>
    <row r="172" spans="1:32" x14ac:dyDescent="0.25">
      <c r="A172" s="133">
        <v>200</v>
      </c>
      <c r="B172" s="303">
        <v>61</v>
      </c>
      <c r="C172" s="539">
        <v>0</v>
      </c>
      <c r="D172" s="539">
        <v>0</v>
      </c>
      <c r="E172" s="539">
        <v>0</v>
      </c>
      <c r="F172" s="539">
        <v>0</v>
      </c>
      <c r="G172" s="539">
        <v>0</v>
      </c>
      <c r="H172" s="539">
        <v>0</v>
      </c>
      <c r="I172" s="539">
        <v>0</v>
      </c>
      <c r="J172" s="539">
        <v>0</v>
      </c>
      <c r="K172" s="539">
        <v>0</v>
      </c>
      <c r="L172" s="539">
        <v>0</v>
      </c>
      <c r="M172" s="539">
        <v>0</v>
      </c>
      <c r="N172" s="539">
        <v>0</v>
      </c>
      <c r="O172" s="539">
        <v>0</v>
      </c>
      <c r="P172" s="539">
        <v>0</v>
      </c>
      <c r="Q172" s="539">
        <v>0</v>
      </c>
      <c r="R172" s="537">
        <f t="shared" si="14"/>
        <v>1</v>
      </c>
      <c r="S172" s="537">
        <f t="shared" si="14"/>
        <v>1</v>
      </c>
      <c r="T172" s="537">
        <f t="shared" si="14"/>
        <v>1</v>
      </c>
      <c r="U172" s="537">
        <f t="shared" si="14"/>
        <v>1</v>
      </c>
      <c r="V172" s="537">
        <f t="shared" si="14"/>
        <v>1</v>
      </c>
      <c r="W172" s="537">
        <f t="shared" si="14"/>
        <v>1</v>
      </c>
      <c r="X172" s="537">
        <f t="shared" si="14"/>
        <v>1</v>
      </c>
      <c r="Y172" s="537">
        <f t="shared" si="14"/>
        <v>1</v>
      </c>
      <c r="Z172" s="537">
        <f t="shared" si="14"/>
        <v>1</v>
      </c>
      <c r="AA172" s="537">
        <f t="shared" si="14"/>
        <v>1</v>
      </c>
      <c r="AB172" s="537">
        <f t="shared" si="14"/>
        <v>1</v>
      </c>
      <c r="AC172" s="537">
        <f t="shared" si="14"/>
        <v>1</v>
      </c>
      <c r="AD172" s="537">
        <f t="shared" si="14"/>
        <v>1.0003905086873426</v>
      </c>
      <c r="AE172" s="537">
        <f t="shared" si="14"/>
        <v>1</v>
      </c>
      <c r="AF172" s="537">
        <f t="shared" si="14"/>
        <v>1</v>
      </c>
    </row>
    <row r="173" spans="1:32" x14ac:dyDescent="0.25">
      <c r="A173" s="133">
        <v>200</v>
      </c>
      <c r="B173" s="303">
        <v>62</v>
      </c>
      <c r="C173" s="539">
        <v>0</v>
      </c>
      <c r="D173" s="539">
        <v>0</v>
      </c>
      <c r="E173" s="539">
        <v>0</v>
      </c>
      <c r="F173" s="539">
        <v>0</v>
      </c>
      <c r="G173" s="539">
        <v>0</v>
      </c>
      <c r="H173" s="539">
        <v>0</v>
      </c>
      <c r="I173" s="539">
        <v>0</v>
      </c>
      <c r="J173" s="539">
        <v>0</v>
      </c>
      <c r="K173" s="539">
        <v>0</v>
      </c>
      <c r="L173" s="539">
        <v>0</v>
      </c>
      <c r="M173" s="539">
        <v>0</v>
      </c>
      <c r="N173" s="539">
        <v>0</v>
      </c>
      <c r="O173" s="539">
        <v>0</v>
      </c>
      <c r="P173" s="539">
        <v>0</v>
      </c>
      <c r="Q173" s="539">
        <v>0</v>
      </c>
      <c r="R173" s="537">
        <f t="shared" si="14"/>
        <v>1</v>
      </c>
      <c r="S173" s="537">
        <f t="shared" si="14"/>
        <v>1</v>
      </c>
      <c r="T173" s="537">
        <f t="shared" si="14"/>
        <v>1</v>
      </c>
      <c r="U173" s="537">
        <f t="shared" si="14"/>
        <v>1</v>
      </c>
      <c r="V173" s="537">
        <f t="shared" si="14"/>
        <v>1</v>
      </c>
      <c r="W173" s="537">
        <f t="shared" si="14"/>
        <v>1</v>
      </c>
      <c r="X173" s="537">
        <f t="shared" si="14"/>
        <v>1</v>
      </c>
      <c r="Y173" s="537">
        <f t="shared" si="14"/>
        <v>1</v>
      </c>
      <c r="Z173" s="537">
        <f t="shared" si="14"/>
        <v>1</v>
      </c>
      <c r="AA173" s="537">
        <f t="shared" si="14"/>
        <v>1</v>
      </c>
      <c r="AB173" s="537">
        <f t="shared" si="14"/>
        <v>1</v>
      </c>
      <c r="AC173" s="537">
        <f t="shared" si="14"/>
        <v>1</v>
      </c>
      <c r="AD173" s="537">
        <f t="shared" si="14"/>
        <v>1.0003905086873426</v>
      </c>
      <c r="AE173" s="537">
        <f t="shared" si="14"/>
        <v>1</v>
      </c>
      <c r="AF173" s="537">
        <f t="shared" si="14"/>
        <v>1</v>
      </c>
    </row>
    <row r="174" spans="1:32" x14ac:dyDescent="0.25">
      <c r="A174" s="133">
        <v>200</v>
      </c>
      <c r="B174" s="303">
        <v>63</v>
      </c>
      <c r="C174" s="539">
        <v>0</v>
      </c>
      <c r="D174" s="539">
        <v>0</v>
      </c>
      <c r="E174" s="539">
        <v>0</v>
      </c>
      <c r="F174" s="539">
        <v>0</v>
      </c>
      <c r="G174" s="539">
        <v>0</v>
      </c>
      <c r="H174" s="539">
        <v>0</v>
      </c>
      <c r="I174" s="539">
        <v>0</v>
      </c>
      <c r="J174" s="539">
        <v>0</v>
      </c>
      <c r="K174" s="539">
        <v>0</v>
      </c>
      <c r="L174" s="539">
        <v>0</v>
      </c>
      <c r="M174" s="539">
        <v>0</v>
      </c>
      <c r="N174" s="539">
        <v>0</v>
      </c>
      <c r="O174" s="539">
        <v>0</v>
      </c>
      <c r="P174" s="539">
        <v>0</v>
      </c>
      <c r="Q174" s="539">
        <v>0</v>
      </c>
      <c r="R174" s="537">
        <f t="shared" si="14"/>
        <v>1</v>
      </c>
      <c r="S174" s="537">
        <f t="shared" si="14"/>
        <v>1</v>
      </c>
      <c r="T174" s="537">
        <f t="shared" si="14"/>
        <v>1</v>
      </c>
      <c r="U174" s="537">
        <f t="shared" si="14"/>
        <v>1</v>
      </c>
      <c r="V174" s="537">
        <f t="shared" si="14"/>
        <v>1</v>
      </c>
      <c r="W174" s="537">
        <f t="shared" si="14"/>
        <v>1</v>
      </c>
      <c r="X174" s="537">
        <f t="shared" si="14"/>
        <v>1</v>
      </c>
      <c r="Y174" s="537">
        <f t="shared" si="14"/>
        <v>1</v>
      </c>
      <c r="Z174" s="537">
        <f t="shared" si="14"/>
        <v>1</v>
      </c>
      <c r="AA174" s="537">
        <f t="shared" si="14"/>
        <v>1</v>
      </c>
      <c r="AB174" s="537">
        <f t="shared" si="14"/>
        <v>1</v>
      </c>
      <c r="AC174" s="537">
        <f t="shared" si="14"/>
        <v>1</v>
      </c>
      <c r="AD174" s="537">
        <f t="shared" si="14"/>
        <v>1.0003905086873426</v>
      </c>
      <c r="AE174" s="537">
        <f t="shared" si="14"/>
        <v>1</v>
      </c>
      <c r="AF174" s="537">
        <f t="shared" si="14"/>
        <v>1</v>
      </c>
    </row>
    <row r="175" spans="1:32" x14ac:dyDescent="0.25">
      <c r="A175" s="133">
        <v>200</v>
      </c>
      <c r="B175" s="303">
        <v>64</v>
      </c>
      <c r="C175" s="539">
        <v>0</v>
      </c>
      <c r="D175" s="539">
        <v>0</v>
      </c>
      <c r="E175" s="539">
        <v>0</v>
      </c>
      <c r="F175" s="539">
        <v>0</v>
      </c>
      <c r="G175" s="539">
        <v>0</v>
      </c>
      <c r="H175" s="539">
        <v>0</v>
      </c>
      <c r="I175" s="539">
        <v>0</v>
      </c>
      <c r="J175" s="539">
        <v>0</v>
      </c>
      <c r="K175" s="539">
        <v>0</v>
      </c>
      <c r="L175" s="539">
        <v>0</v>
      </c>
      <c r="M175" s="539">
        <v>0</v>
      </c>
      <c r="N175" s="539">
        <v>0</v>
      </c>
      <c r="O175" s="539">
        <v>0</v>
      </c>
      <c r="P175" s="539">
        <v>0</v>
      </c>
      <c r="Q175" s="539">
        <v>0</v>
      </c>
      <c r="R175" s="537">
        <f t="shared" si="14"/>
        <v>1</v>
      </c>
      <c r="S175" s="537">
        <f t="shared" si="14"/>
        <v>1</v>
      </c>
      <c r="T175" s="537">
        <f t="shared" si="14"/>
        <v>1</v>
      </c>
      <c r="U175" s="537">
        <f t="shared" si="14"/>
        <v>1</v>
      </c>
      <c r="V175" s="537">
        <f t="shared" si="14"/>
        <v>1</v>
      </c>
      <c r="W175" s="537">
        <f t="shared" si="14"/>
        <v>1</v>
      </c>
      <c r="X175" s="537">
        <f t="shared" si="14"/>
        <v>1</v>
      </c>
      <c r="Y175" s="537">
        <f t="shared" si="14"/>
        <v>1</v>
      </c>
      <c r="Z175" s="537">
        <f t="shared" si="14"/>
        <v>1</v>
      </c>
      <c r="AA175" s="537">
        <f t="shared" si="14"/>
        <v>1</v>
      </c>
      <c r="AB175" s="537">
        <f t="shared" si="14"/>
        <v>1</v>
      </c>
      <c r="AC175" s="537">
        <f t="shared" si="14"/>
        <v>1</v>
      </c>
      <c r="AD175" s="537">
        <f t="shared" si="14"/>
        <v>1.0003905086873426</v>
      </c>
      <c r="AE175" s="537">
        <f t="shared" si="14"/>
        <v>1</v>
      </c>
      <c r="AF175" s="537">
        <f t="shared" si="14"/>
        <v>1</v>
      </c>
    </row>
    <row r="176" spans="1:32" x14ac:dyDescent="0.25">
      <c r="A176" s="133">
        <v>200</v>
      </c>
      <c r="B176" s="303">
        <v>65</v>
      </c>
      <c r="C176" s="539">
        <v>0</v>
      </c>
      <c r="D176" s="539">
        <v>0</v>
      </c>
      <c r="E176" s="539">
        <v>0</v>
      </c>
      <c r="F176" s="539">
        <v>0</v>
      </c>
      <c r="G176" s="539">
        <v>0</v>
      </c>
      <c r="H176" s="539">
        <v>0</v>
      </c>
      <c r="I176" s="539">
        <v>0</v>
      </c>
      <c r="J176" s="539">
        <v>0</v>
      </c>
      <c r="K176" s="539">
        <v>0</v>
      </c>
      <c r="L176" s="539">
        <v>0</v>
      </c>
      <c r="M176" s="539">
        <v>0</v>
      </c>
      <c r="N176" s="539">
        <v>0</v>
      </c>
      <c r="O176" s="539">
        <v>0</v>
      </c>
      <c r="P176" s="539">
        <v>0</v>
      </c>
      <c r="Q176" s="539">
        <v>0</v>
      </c>
      <c r="R176" s="537">
        <f t="shared" si="14"/>
        <v>1</v>
      </c>
      <c r="S176" s="537">
        <f t="shared" si="14"/>
        <v>1</v>
      </c>
      <c r="T176" s="537">
        <f t="shared" si="14"/>
        <v>1</v>
      </c>
      <c r="U176" s="537">
        <f t="shared" si="14"/>
        <v>1</v>
      </c>
      <c r="V176" s="537">
        <f t="shared" si="14"/>
        <v>1</v>
      </c>
      <c r="W176" s="537">
        <f t="shared" si="14"/>
        <v>1</v>
      </c>
      <c r="X176" s="537">
        <f t="shared" si="14"/>
        <v>1</v>
      </c>
      <c r="Y176" s="537">
        <f t="shared" si="14"/>
        <v>1</v>
      </c>
      <c r="Z176" s="537">
        <f t="shared" si="14"/>
        <v>1</v>
      </c>
      <c r="AA176" s="537">
        <f t="shared" si="14"/>
        <v>1</v>
      </c>
      <c r="AB176" s="537">
        <f t="shared" si="14"/>
        <v>1</v>
      </c>
      <c r="AC176" s="537">
        <f t="shared" si="14"/>
        <v>1</v>
      </c>
      <c r="AD176" s="537">
        <f t="shared" si="14"/>
        <v>1.0003905086873426</v>
      </c>
      <c r="AE176" s="537">
        <f t="shared" si="14"/>
        <v>1</v>
      </c>
      <c r="AF176" s="537">
        <f t="shared" si="14"/>
        <v>1</v>
      </c>
    </row>
    <row r="177" spans="1:32" x14ac:dyDescent="0.25">
      <c r="A177" s="133">
        <v>200</v>
      </c>
      <c r="B177" s="303">
        <v>66</v>
      </c>
      <c r="C177" s="539">
        <v>0</v>
      </c>
      <c r="D177" s="539">
        <v>0</v>
      </c>
      <c r="E177" s="539">
        <v>0</v>
      </c>
      <c r="F177" s="539">
        <v>0</v>
      </c>
      <c r="G177" s="539">
        <v>0</v>
      </c>
      <c r="H177" s="539">
        <v>0</v>
      </c>
      <c r="I177" s="539">
        <v>0</v>
      </c>
      <c r="J177" s="539">
        <v>0</v>
      </c>
      <c r="K177" s="539">
        <v>0</v>
      </c>
      <c r="L177" s="539">
        <v>0</v>
      </c>
      <c r="M177" s="539">
        <v>0</v>
      </c>
      <c r="N177" s="539">
        <v>0</v>
      </c>
      <c r="O177" s="539">
        <v>0</v>
      </c>
      <c r="P177" s="539">
        <v>0</v>
      </c>
      <c r="Q177" s="539">
        <v>0</v>
      </c>
      <c r="R177" s="537">
        <f t="shared" ref="R177:AF192" si="15">C177+R176</f>
        <v>1</v>
      </c>
      <c r="S177" s="537">
        <f t="shared" si="15"/>
        <v>1</v>
      </c>
      <c r="T177" s="537">
        <f t="shared" si="15"/>
        <v>1</v>
      </c>
      <c r="U177" s="537">
        <f t="shared" si="15"/>
        <v>1</v>
      </c>
      <c r="V177" s="537">
        <f t="shared" si="15"/>
        <v>1</v>
      </c>
      <c r="W177" s="537">
        <f t="shared" si="15"/>
        <v>1</v>
      </c>
      <c r="X177" s="537">
        <f t="shared" si="15"/>
        <v>1</v>
      </c>
      <c r="Y177" s="537">
        <f t="shared" si="15"/>
        <v>1</v>
      </c>
      <c r="Z177" s="537">
        <f t="shared" si="15"/>
        <v>1</v>
      </c>
      <c r="AA177" s="537">
        <f t="shared" si="15"/>
        <v>1</v>
      </c>
      <c r="AB177" s="537">
        <f t="shared" si="15"/>
        <v>1</v>
      </c>
      <c r="AC177" s="537">
        <f t="shared" si="15"/>
        <v>1</v>
      </c>
      <c r="AD177" s="537">
        <f t="shared" si="15"/>
        <v>1.0003905086873426</v>
      </c>
      <c r="AE177" s="537">
        <f t="shared" si="15"/>
        <v>1</v>
      </c>
      <c r="AF177" s="537">
        <f t="shared" si="15"/>
        <v>1</v>
      </c>
    </row>
    <row r="178" spans="1:32" x14ac:dyDescent="0.25">
      <c r="A178" s="133">
        <v>200</v>
      </c>
      <c r="B178" s="303">
        <v>67</v>
      </c>
      <c r="C178" s="539">
        <v>0</v>
      </c>
      <c r="D178" s="539">
        <v>0</v>
      </c>
      <c r="E178" s="539">
        <v>0</v>
      </c>
      <c r="F178" s="539">
        <v>0</v>
      </c>
      <c r="G178" s="539">
        <v>0</v>
      </c>
      <c r="H178" s="539">
        <v>0</v>
      </c>
      <c r="I178" s="539">
        <v>0</v>
      </c>
      <c r="J178" s="539">
        <v>0</v>
      </c>
      <c r="K178" s="539">
        <v>0</v>
      </c>
      <c r="L178" s="539">
        <v>0</v>
      </c>
      <c r="M178" s="539">
        <v>0</v>
      </c>
      <c r="N178" s="539">
        <v>0</v>
      </c>
      <c r="O178" s="539">
        <v>0</v>
      </c>
      <c r="P178" s="539">
        <v>0</v>
      </c>
      <c r="Q178" s="539">
        <v>0</v>
      </c>
      <c r="R178" s="537">
        <f t="shared" si="15"/>
        <v>1</v>
      </c>
      <c r="S178" s="537">
        <f t="shared" si="15"/>
        <v>1</v>
      </c>
      <c r="T178" s="537">
        <f t="shared" si="15"/>
        <v>1</v>
      </c>
      <c r="U178" s="537">
        <f t="shared" si="15"/>
        <v>1</v>
      </c>
      <c r="V178" s="537">
        <f t="shared" si="15"/>
        <v>1</v>
      </c>
      <c r="W178" s="537">
        <f t="shared" si="15"/>
        <v>1</v>
      </c>
      <c r="X178" s="537">
        <f t="shared" si="15"/>
        <v>1</v>
      </c>
      <c r="Y178" s="537">
        <f t="shared" si="15"/>
        <v>1</v>
      </c>
      <c r="Z178" s="537">
        <f t="shared" si="15"/>
        <v>1</v>
      </c>
      <c r="AA178" s="537">
        <f t="shared" si="15"/>
        <v>1</v>
      </c>
      <c r="AB178" s="537">
        <f t="shared" si="15"/>
        <v>1</v>
      </c>
      <c r="AC178" s="537">
        <f t="shared" si="15"/>
        <v>1</v>
      </c>
      <c r="AD178" s="537">
        <f t="shared" si="15"/>
        <v>1.0003905086873426</v>
      </c>
      <c r="AE178" s="537">
        <f t="shared" si="15"/>
        <v>1</v>
      </c>
      <c r="AF178" s="537">
        <f t="shared" si="15"/>
        <v>1</v>
      </c>
    </row>
    <row r="179" spans="1:32" x14ac:dyDescent="0.25">
      <c r="A179" s="133">
        <v>200</v>
      </c>
      <c r="B179" s="303">
        <v>68</v>
      </c>
      <c r="C179" s="539">
        <v>0</v>
      </c>
      <c r="D179" s="539">
        <v>0</v>
      </c>
      <c r="E179" s="539">
        <v>0</v>
      </c>
      <c r="F179" s="539">
        <v>0</v>
      </c>
      <c r="G179" s="539">
        <v>0</v>
      </c>
      <c r="H179" s="539">
        <v>0</v>
      </c>
      <c r="I179" s="539">
        <v>0</v>
      </c>
      <c r="J179" s="539">
        <v>0</v>
      </c>
      <c r="K179" s="539">
        <v>0</v>
      </c>
      <c r="L179" s="539">
        <v>0</v>
      </c>
      <c r="M179" s="539">
        <v>0</v>
      </c>
      <c r="N179" s="539">
        <v>0</v>
      </c>
      <c r="O179" s="539">
        <v>0</v>
      </c>
      <c r="P179" s="539">
        <v>0</v>
      </c>
      <c r="Q179" s="539">
        <v>0</v>
      </c>
      <c r="R179" s="537">
        <f t="shared" si="15"/>
        <v>1</v>
      </c>
      <c r="S179" s="537">
        <f t="shared" si="15"/>
        <v>1</v>
      </c>
      <c r="T179" s="537">
        <f t="shared" si="15"/>
        <v>1</v>
      </c>
      <c r="U179" s="537">
        <f t="shared" si="15"/>
        <v>1</v>
      </c>
      <c r="V179" s="537">
        <f t="shared" si="15"/>
        <v>1</v>
      </c>
      <c r="W179" s="537">
        <f t="shared" si="15"/>
        <v>1</v>
      </c>
      <c r="X179" s="537">
        <f t="shared" si="15"/>
        <v>1</v>
      </c>
      <c r="Y179" s="537">
        <f t="shared" si="15"/>
        <v>1</v>
      </c>
      <c r="Z179" s="537">
        <f t="shared" si="15"/>
        <v>1</v>
      </c>
      <c r="AA179" s="537">
        <f t="shared" si="15"/>
        <v>1</v>
      </c>
      <c r="AB179" s="537">
        <f t="shared" si="15"/>
        <v>1</v>
      </c>
      <c r="AC179" s="537">
        <f t="shared" si="15"/>
        <v>1</v>
      </c>
      <c r="AD179" s="537">
        <f t="shared" si="15"/>
        <v>1.0003905086873426</v>
      </c>
      <c r="AE179" s="537">
        <f t="shared" si="15"/>
        <v>1</v>
      </c>
      <c r="AF179" s="537">
        <f t="shared" si="15"/>
        <v>1</v>
      </c>
    </row>
    <row r="180" spans="1:32" x14ac:dyDescent="0.25">
      <c r="A180" s="133">
        <v>200</v>
      </c>
      <c r="B180" s="303">
        <v>69</v>
      </c>
      <c r="C180" s="539">
        <v>0</v>
      </c>
      <c r="D180" s="539">
        <v>0</v>
      </c>
      <c r="E180" s="539">
        <v>0</v>
      </c>
      <c r="F180" s="539">
        <v>0</v>
      </c>
      <c r="G180" s="539">
        <v>0</v>
      </c>
      <c r="H180" s="539">
        <v>0</v>
      </c>
      <c r="I180" s="539">
        <v>0</v>
      </c>
      <c r="J180" s="539">
        <v>0</v>
      </c>
      <c r="K180" s="539">
        <v>0</v>
      </c>
      <c r="L180" s="539">
        <v>0</v>
      </c>
      <c r="M180" s="539">
        <v>0</v>
      </c>
      <c r="N180" s="539">
        <v>0</v>
      </c>
      <c r="O180" s="539">
        <v>0</v>
      </c>
      <c r="P180" s="539">
        <v>0</v>
      </c>
      <c r="Q180" s="539">
        <v>0</v>
      </c>
      <c r="R180" s="537">
        <f t="shared" si="15"/>
        <v>1</v>
      </c>
      <c r="S180" s="537">
        <f t="shared" si="15"/>
        <v>1</v>
      </c>
      <c r="T180" s="537">
        <f t="shared" si="15"/>
        <v>1</v>
      </c>
      <c r="U180" s="537">
        <f t="shared" si="15"/>
        <v>1</v>
      </c>
      <c r="V180" s="537">
        <f t="shared" si="15"/>
        <v>1</v>
      </c>
      <c r="W180" s="537">
        <f t="shared" si="15"/>
        <v>1</v>
      </c>
      <c r="X180" s="537">
        <f t="shared" si="15"/>
        <v>1</v>
      </c>
      <c r="Y180" s="537">
        <f t="shared" si="15"/>
        <v>1</v>
      </c>
      <c r="Z180" s="537">
        <f t="shared" si="15"/>
        <v>1</v>
      </c>
      <c r="AA180" s="537">
        <f t="shared" si="15"/>
        <v>1</v>
      </c>
      <c r="AB180" s="537">
        <f t="shared" si="15"/>
        <v>1</v>
      </c>
      <c r="AC180" s="537">
        <f t="shared" si="15"/>
        <v>1</v>
      </c>
      <c r="AD180" s="537">
        <f t="shared" si="15"/>
        <v>1.0003905086873426</v>
      </c>
      <c r="AE180" s="537">
        <f t="shared" si="15"/>
        <v>1</v>
      </c>
      <c r="AF180" s="537">
        <f t="shared" si="15"/>
        <v>1</v>
      </c>
    </row>
    <row r="181" spans="1:32" x14ac:dyDescent="0.25">
      <c r="A181" s="133">
        <v>200</v>
      </c>
      <c r="B181" s="303">
        <v>70</v>
      </c>
      <c r="C181" s="539">
        <v>0</v>
      </c>
      <c r="D181" s="539">
        <v>0</v>
      </c>
      <c r="E181" s="539">
        <v>0</v>
      </c>
      <c r="F181" s="539">
        <v>0</v>
      </c>
      <c r="G181" s="539">
        <v>0</v>
      </c>
      <c r="H181" s="539">
        <v>0</v>
      </c>
      <c r="I181" s="539">
        <v>0</v>
      </c>
      <c r="J181" s="539">
        <v>0</v>
      </c>
      <c r="K181" s="539">
        <v>0</v>
      </c>
      <c r="L181" s="539">
        <v>0</v>
      </c>
      <c r="M181" s="539">
        <v>0</v>
      </c>
      <c r="N181" s="539">
        <v>0</v>
      </c>
      <c r="O181" s="539">
        <v>0</v>
      </c>
      <c r="P181" s="539">
        <v>0</v>
      </c>
      <c r="Q181" s="539">
        <v>0</v>
      </c>
      <c r="R181" s="537">
        <f t="shared" si="15"/>
        <v>1</v>
      </c>
      <c r="S181" s="537">
        <f t="shared" si="15"/>
        <v>1</v>
      </c>
      <c r="T181" s="537">
        <f t="shared" si="15"/>
        <v>1</v>
      </c>
      <c r="U181" s="537">
        <f t="shared" si="15"/>
        <v>1</v>
      </c>
      <c r="V181" s="537">
        <f t="shared" si="15"/>
        <v>1</v>
      </c>
      <c r="W181" s="537">
        <f t="shared" si="15"/>
        <v>1</v>
      </c>
      <c r="X181" s="537">
        <f t="shared" si="15"/>
        <v>1</v>
      </c>
      <c r="Y181" s="537">
        <f t="shared" si="15"/>
        <v>1</v>
      </c>
      <c r="Z181" s="537">
        <f t="shared" si="15"/>
        <v>1</v>
      </c>
      <c r="AA181" s="537">
        <f t="shared" si="15"/>
        <v>1</v>
      </c>
      <c r="AB181" s="537">
        <f t="shared" si="15"/>
        <v>1</v>
      </c>
      <c r="AC181" s="537">
        <f t="shared" si="15"/>
        <v>1</v>
      </c>
      <c r="AD181" s="537">
        <f t="shared" si="15"/>
        <v>1.0003905086873426</v>
      </c>
      <c r="AE181" s="537">
        <f t="shared" si="15"/>
        <v>1</v>
      </c>
      <c r="AF181" s="537">
        <f t="shared" si="15"/>
        <v>1</v>
      </c>
    </row>
    <row r="182" spans="1:32" x14ac:dyDescent="0.25">
      <c r="A182" s="133">
        <v>200</v>
      </c>
      <c r="B182" s="303">
        <v>71</v>
      </c>
      <c r="C182" s="539">
        <v>0</v>
      </c>
      <c r="D182" s="539">
        <v>0</v>
      </c>
      <c r="E182" s="539">
        <v>0</v>
      </c>
      <c r="F182" s="539">
        <v>0</v>
      </c>
      <c r="G182" s="539">
        <v>0</v>
      </c>
      <c r="H182" s="539">
        <v>0</v>
      </c>
      <c r="I182" s="539">
        <v>0</v>
      </c>
      <c r="J182" s="539">
        <v>0</v>
      </c>
      <c r="K182" s="539">
        <v>0</v>
      </c>
      <c r="L182" s="539">
        <v>0</v>
      </c>
      <c r="M182" s="539">
        <v>0</v>
      </c>
      <c r="N182" s="539">
        <v>0</v>
      </c>
      <c r="O182" s="539">
        <v>0</v>
      </c>
      <c r="P182" s="539">
        <v>0</v>
      </c>
      <c r="Q182" s="539">
        <v>0</v>
      </c>
      <c r="R182" s="537">
        <f t="shared" si="15"/>
        <v>1</v>
      </c>
      <c r="S182" s="537">
        <f t="shared" si="15"/>
        <v>1</v>
      </c>
      <c r="T182" s="537">
        <f t="shared" si="15"/>
        <v>1</v>
      </c>
      <c r="U182" s="537">
        <f t="shared" si="15"/>
        <v>1</v>
      </c>
      <c r="V182" s="537">
        <f t="shared" si="15"/>
        <v>1</v>
      </c>
      <c r="W182" s="537">
        <f t="shared" si="15"/>
        <v>1</v>
      </c>
      <c r="X182" s="537">
        <f t="shared" si="15"/>
        <v>1</v>
      </c>
      <c r="Y182" s="537">
        <f t="shared" si="15"/>
        <v>1</v>
      </c>
      <c r="Z182" s="537">
        <f t="shared" si="15"/>
        <v>1</v>
      </c>
      <c r="AA182" s="537">
        <f t="shared" si="15"/>
        <v>1</v>
      </c>
      <c r="AB182" s="537">
        <f t="shared" si="15"/>
        <v>1</v>
      </c>
      <c r="AC182" s="537">
        <f t="shared" si="15"/>
        <v>1</v>
      </c>
      <c r="AD182" s="537">
        <f t="shared" si="15"/>
        <v>1.0003905086873426</v>
      </c>
      <c r="AE182" s="537">
        <f t="shared" si="15"/>
        <v>1</v>
      </c>
      <c r="AF182" s="537">
        <f t="shared" si="15"/>
        <v>1</v>
      </c>
    </row>
    <row r="183" spans="1:32" x14ac:dyDescent="0.25">
      <c r="A183" s="133">
        <v>200</v>
      </c>
      <c r="B183" s="303">
        <v>72</v>
      </c>
      <c r="C183" s="539">
        <v>0</v>
      </c>
      <c r="D183" s="539">
        <v>0</v>
      </c>
      <c r="E183" s="539">
        <v>0</v>
      </c>
      <c r="F183" s="539">
        <v>0</v>
      </c>
      <c r="G183" s="539">
        <v>0</v>
      </c>
      <c r="H183" s="539">
        <v>0</v>
      </c>
      <c r="I183" s="539">
        <v>0</v>
      </c>
      <c r="J183" s="539">
        <v>0</v>
      </c>
      <c r="K183" s="539">
        <v>0</v>
      </c>
      <c r="L183" s="539">
        <v>0</v>
      </c>
      <c r="M183" s="539">
        <v>0</v>
      </c>
      <c r="N183" s="539">
        <v>0</v>
      </c>
      <c r="O183" s="539">
        <v>0</v>
      </c>
      <c r="P183" s="539">
        <v>0</v>
      </c>
      <c r="Q183" s="539">
        <v>0</v>
      </c>
      <c r="R183" s="537">
        <f t="shared" si="15"/>
        <v>1</v>
      </c>
      <c r="S183" s="537">
        <f t="shared" si="15"/>
        <v>1</v>
      </c>
      <c r="T183" s="537">
        <f t="shared" si="15"/>
        <v>1</v>
      </c>
      <c r="U183" s="537">
        <f t="shared" si="15"/>
        <v>1</v>
      </c>
      <c r="V183" s="537">
        <f t="shared" si="15"/>
        <v>1</v>
      </c>
      <c r="W183" s="537">
        <f t="shared" si="15"/>
        <v>1</v>
      </c>
      <c r="X183" s="537">
        <f t="shared" si="15"/>
        <v>1</v>
      </c>
      <c r="Y183" s="537">
        <f t="shared" si="15"/>
        <v>1</v>
      </c>
      <c r="Z183" s="537">
        <f t="shared" si="15"/>
        <v>1</v>
      </c>
      <c r="AA183" s="537">
        <f t="shared" si="15"/>
        <v>1</v>
      </c>
      <c r="AB183" s="537">
        <f t="shared" si="15"/>
        <v>1</v>
      </c>
      <c r="AC183" s="537">
        <f t="shared" si="15"/>
        <v>1</v>
      </c>
      <c r="AD183" s="537">
        <f t="shared" si="15"/>
        <v>1.0003905086873426</v>
      </c>
      <c r="AE183" s="537">
        <f t="shared" si="15"/>
        <v>1</v>
      </c>
      <c r="AF183" s="537">
        <f t="shared" si="15"/>
        <v>1</v>
      </c>
    </row>
    <row r="184" spans="1:32" x14ac:dyDescent="0.25">
      <c r="A184" s="133">
        <v>200</v>
      </c>
      <c r="B184" s="303">
        <v>73</v>
      </c>
      <c r="C184" s="539">
        <v>0</v>
      </c>
      <c r="D184" s="539">
        <v>0</v>
      </c>
      <c r="E184" s="539">
        <v>0</v>
      </c>
      <c r="F184" s="539">
        <v>0</v>
      </c>
      <c r="G184" s="539">
        <v>0</v>
      </c>
      <c r="H184" s="539">
        <v>0</v>
      </c>
      <c r="I184" s="539">
        <v>0</v>
      </c>
      <c r="J184" s="539">
        <v>0</v>
      </c>
      <c r="K184" s="539">
        <v>0</v>
      </c>
      <c r="L184" s="539">
        <v>0</v>
      </c>
      <c r="M184" s="539">
        <v>0</v>
      </c>
      <c r="N184" s="539">
        <v>0</v>
      </c>
      <c r="O184" s="539">
        <v>0</v>
      </c>
      <c r="P184" s="539">
        <v>0</v>
      </c>
      <c r="Q184" s="539">
        <v>0</v>
      </c>
      <c r="R184" s="537">
        <f t="shared" si="15"/>
        <v>1</v>
      </c>
      <c r="S184" s="537">
        <f t="shared" si="15"/>
        <v>1</v>
      </c>
      <c r="T184" s="537">
        <f t="shared" si="15"/>
        <v>1</v>
      </c>
      <c r="U184" s="537">
        <f t="shared" si="15"/>
        <v>1</v>
      </c>
      <c r="V184" s="537">
        <f t="shared" si="15"/>
        <v>1</v>
      </c>
      <c r="W184" s="537">
        <f t="shared" si="15"/>
        <v>1</v>
      </c>
      <c r="X184" s="537">
        <f t="shared" si="15"/>
        <v>1</v>
      </c>
      <c r="Y184" s="537">
        <f t="shared" si="15"/>
        <v>1</v>
      </c>
      <c r="Z184" s="537">
        <f t="shared" si="15"/>
        <v>1</v>
      </c>
      <c r="AA184" s="537">
        <f t="shared" si="15"/>
        <v>1</v>
      </c>
      <c r="AB184" s="537">
        <f t="shared" si="15"/>
        <v>1</v>
      </c>
      <c r="AC184" s="537">
        <f t="shared" si="15"/>
        <v>1</v>
      </c>
      <c r="AD184" s="537">
        <f t="shared" si="15"/>
        <v>1.0003905086873426</v>
      </c>
      <c r="AE184" s="537">
        <f t="shared" si="15"/>
        <v>1</v>
      </c>
      <c r="AF184" s="537">
        <f t="shared" si="15"/>
        <v>1</v>
      </c>
    </row>
    <row r="185" spans="1:32" x14ac:dyDescent="0.25">
      <c r="A185" s="133">
        <v>200</v>
      </c>
      <c r="B185" s="303">
        <v>74</v>
      </c>
      <c r="C185" s="539">
        <v>0</v>
      </c>
      <c r="D185" s="539">
        <v>0</v>
      </c>
      <c r="E185" s="539">
        <v>0</v>
      </c>
      <c r="F185" s="539">
        <v>0</v>
      </c>
      <c r="G185" s="539">
        <v>0</v>
      </c>
      <c r="H185" s="539">
        <v>0</v>
      </c>
      <c r="I185" s="539">
        <v>0</v>
      </c>
      <c r="J185" s="539">
        <v>0</v>
      </c>
      <c r="K185" s="539">
        <v>0</v>
      </c>
      <c r="L185" s="539">
        <v>0</v>
      </c>
      <c r="M185" s="539">
        <v>0</v>
      </c>
      <c r="N185" s="539">
        <v>0</v>
      </c>
      <c r="O185" s="539">
        <v>0</v>
      </c>
      <c r="P185" s="539">
        <v>0</v>
      </c>
      <c r="Q185" s="539">
        <v>0</v>
      </c>
      <c r="R185" s="537">
        <f t="shared" si="15"/>
        <v>1</v>
      </c>
      <c r="S185" s="537">
        <f t="shared" si="15"/>
        <v>1</v>
      </c>
      <c r="T185" s="537">
        <f t="shared" si="15"/>
        <v>1</v>
      </c>
      <c r="U185" s="537">
        <f t="shared" si="15"/>
        <v>1</v>
      </c>
      <c r="V185" s="537">
        <f t="shared" si="15"/>
        <v>1</v>
      </c>
      <c r="W185" s="537">
        <f t="shared" si="15"/>
        <v>1</v>
      </c>
      <c r="X185" s="537">
        <f t="shared" si="15"/>
        <v>1</v>
      </c>
      <c r="Y185" s="537">
        <f t="shared" si="15"/>
        <v>1</v>
      </c>
      <c r="Z185" s="537">
        <f t="shared" si="15"/>
        <v>1</v>
      </c>
      <c r="AA185" s="537">
        <f t="shared" si="15"/>
        <v>1</v>
      </c>
      <c r="AB185" s="537">
        <f t="shared" si="15"/>
        <v>1</v>
      </c>
      <c r="AC185" s="537">
        <f t="shared" si="15"/>
        <v>1</v>
      </c>
      <c r="AD185" s="537">
        <f t="shared" si="15"/>
        <v>1.0003905086873426</v>
      </c>
      <c r="AE185" s="537">
        <f t="shared" si="15"/>
        <v>1</v>
      </c>
      <c r="AF185" s="537">
        <f t="shared" si="15"/>
        <v>1</v>
      </c>
    </row>
    <row r="186" spans="1:32" x14ac:dyDescent="0.25">
      <c r="A186" s="133">
        <v>200</v>
      </c>
      <c r="B186" s="303">
        <v>75</v>
      </c>
      <c r="C186" s="539">
        <v>0</v>
      </c>
      <c r="D186" s="539">
        <v>0</v>
      </c>
      <c r="E186" s="539">
        <v>0</v>
      </c>
      <c r="F186" s="539">
        <v>0</v>
      </c>
      <c r="G186" s="539">
        <v>0</v>
      </c>
      <c r="H186" s="539">
        <v>0</v>
      </c>
      <c r="I186" s="539">
        <v>0</v>
      </c>
      <c r="J186" s="539">
        <v>0</v>
      </c>
      <c r="K186" s="539">
        <v>0</v>
      </c>
      <c r="L186" s="539">
        <v>0</v>
      </c>
      <c r="M186" s="539">
        <v>0</v>
      </c>
      <c r="N186" s="539">
        <v>0</v>
      </c>
      <c r="O186" s="539">
        <v>0</v>
      </c>
      <c r="P186" s="539">
        <v>0</v>
      </c>
      <c r="Q186" s="539">
        <v>0</v>
      </c>
      <c r="R186" s="537">
        <f t="shared" si="15"/>
        <v>1</v>
      </c>
      <c r="S186" s="537">
        <f t="shared" si="15"/>
        <v>1</v>
      </c>
      <c r="T186" s="537">
        <f t="shared" si="15"/>
        <v>1</v>
      </c>
      <c r="U186" s="537">
        <f t="shared" si="15"/>
        <v>1</v>
      </c>
      <c r="V186" s="537">
        <f t="shared" si="15"/>
        <v>1</v>
      </c>
      <c r="W186" s="537">
        <f t="shared" si="15"/>
        <v>1</v>
      </c>
      <c r="X186" s="537">
        <f t="shared" si="15"/>
        <v>1</v>
      </c>
      <c r="Y186" s="537">
        <f t="shared" si="15"/>
        <v>1</v>
      </c>
      <c r="Z186" s="537">
        <f t="shared" si="15"/>
        <v>1</v>
      </c>
      <c r="AA186" s="537">
        <f t="shared" si="15"/>
        <v>1</v>
      </c>
      <c r="AB186" s="537">
        <f t="shared" si="15"/>
        <v>1</v>
      </c>
      <c r="AC186" s="537">
        <f t="shared" si="15"/>
        <v>1</v>
      </c>
      <c r="AD186" s="537">
        <f t="shared" si="15"/>
        <v>1.0003905086873426</v>
      </c>
      <c r="AE186" s="537">
        <f t="shared" si="15"/>
        <v>1</v>
      </c>
      <c r="AF186" s="537">
        <f t="shared" si="15"/>
        <v>1</v>
      </c>
    </row>
    <row r="187" spans="1:32" x14ac:dyDescent="0.25">
      <c r="A187" s="133">
        <v>200</v>
      </c>
      <c r="B187" s="303">
        <v>76</v>
      </c>
      <c r="C187" s="539">
        <v>0</v>
      </c>
      <c r="D187" s="539">
        <v>0</v>
      </c>
      <c r="E187" s="539">
        <v>0</v>
      </c>
      <c r="F187" s="539">
        <v>0</v>
      </c>
      <c r="G187" s="539">
        <v>0</v>
      </c>
      <c r="H187" s="539">
        <v>0</v>
      </c>
      <c r="I187" s="539">
        <v>0</v>
      </c>
      <c r="J187" s="539">
        <v>0</v>
      </c>
      <c r="K187" s="539">
        <v>0</v>
      </c>
      <c r="L187" s="539">
        <v>0</v>
      </c>
      <c r="M187" s="539">
        <v>0</v>
      </c>
      <c r="N187" s="539">
        <v>0</v>
      </c>
      <c r="O187" s="539">
        <v>0</v>
      </c>
      <c r="P187" s="539">
        <v>0</v>
      </c>
      <c r="Q187" s="539">
        <v>0</v>
      </c>
      <c r="R187" s="537">
        <f t="shared" si="15"/>
        <v>1</v>
      </c>
      <c r="S187" s="537">
        <f t="shared" si="15"/>
        <v>1</v>
      </c>
      <c r="T187" s="537">
        <f t="shared" si="15"/>
        <v>1</v>
      </c>
      <c r="U187" s="537">
        <f t="shared" si="15"/>
        <v>1</v>
      </c>
      <c r="V187" s="537">
        <f t="shared" si="15"/>
        <v>1</v>
      </c>
      <c r="W187" s="537">
        <f t="shared" si="15"/>
        <v>1</v>
      </c>
      <c r="X187" s="537">
        <f t="shared" si="15"/>
        <v>1</v>
      </c>
      <c r="Y187" s="537">
        <f t="shared" si="15"/>
        <v>1</v>
      </c>
      <c r="Z187" s="537">
        <f t="shared" si="15"/>
        <v>1</v>
      </c>
      <c r="AA187" s="537">
        <f t="shared" si="15"/>
        <v>1</v>
      </c>
      <c r="AB187" s="537">
        <f t="shared" si="15"/>
        <v>1</v>
      </c>
      <c r="AC187" s="537">
        <f t="shared" si="15"/>
        <v>1</v>
      </c>
      <c r="AD187" s="537">
        <f t="shared" si="15"/>
        <v>1.0003905086873426</v>
      </c>
      <c r="AE187" s="537">
        <f t="shared" si="15"/>
        <v>1</v>
      </c>
      <c r="AF187" s="537">
        <f t="shared" si="15"/>
        <v>1</v>
      </c>
    </row>
    <row r="188" spans="1:32" x14ac:dyDescent="0.25">
      <c r="A188" s="133">
        <v>200</v>
      </c>
      <c r="B188" s="303">
        <v>77</v>
      </c>
      <c r="C188" s="539">
        <v>0</v>
      </c>
      <c r="D188" s="539">
        <v>0</v>
      </c>
      <c r="E188" s="539">
        <v>0</v>
      </c>
      <c r="F188" s="539">
        <v>0</v>
      </c>
      <c r="G188" s="539">
        <v>0</v>
      </c>
      <c r="H188" s="539">
        <v>0</v>
      </c>
      <c r="I188" s="539">
        <v>0</v>
      </c>
      <c r="J188" s="539">
        <v>0</v>
      </c>
      <c r="K188" s="539">
        <v>0</v>
      </c>
      <c r="L188" s="539">
        <v>0</v>
      </c>
      <c r="M188" s="539">
        <v>0</v>
      </c>
      <c r="N188" s="539">
        <v>0</v>
      </c>
      <c r="O188" s="539">
        <v>0</v>
      </c>
      <c r="P188" s="539">
        <v>0</v>
      </c>
      <c r="Q188" s="539">
        <v>0</v>
      </c>
      <c r="R188" s="537">
        <f t="shared" si="15"/>
        <v>1</v>
      </c>
      <c r="S188" s="537">
        <f t="shared" si="15"/>
        <v>1</v>
      </c>
      <c r="T188" s="537">
        <f t="shared" si="15"/>
        <v>1</v>
      </c>
      <c r="U188" s="537">
        <f t="shared" si="15"/>
        <v>1</v>
      </c>
      <c r="V188" s="537">
        <f t="shared" si="15"/>
        <v>1</v>
      </c>
      <c r="W188" s="537">
        <f t="shared" si="15"/>
        <v>1</v>
      </c>
      <c r="X188" s="537">
        <f t="shared" si="15"/>
        <v>1</v>
      </c>
      <c r="Y188" s="537">
        <f t="shared" si="15"/>
        <v>1</v>
      </c>
      <c r="Z188" s="537">
        <f t="shared" si="15"/>
        <v>1</v>
      </c>
      <c r="AA188" s="537">
        <f t="shared" si="15"/>
        <v>1</v>
      </c>
      <c r="AB188" s="537">
        <f t="shared" si="15"/>
        <v>1</v>
      </c>
      <c r="AC188" s="537">
        <f t="shared" si="15"/>
        <v>1</v>
      </c>
      <c r="AD188" s="537">
        <f t="shared" si="15"/>
        <v>1.0003905086873426</v>
      </c>
      <c r="AE188" s="537">
        <f t="shared" si="15"/>
        <v>1</v>
      </c>
      <c r="AF188" s="537">
        <f t="shared" si="15"/>
        <v>1</v>
      </c>
    </row>
    <row r="189" spans="1:32" x14ac:dyDescent="0.25">
      <c r="A189" s="133">
        <v>200</v>
      </c>
      <c r="B189" s="303">
        <v>78</v>
      </c>
      <c r="C189" s="539">
        <v>0</v>
      </c>
      <c r="D189" s="539">
        <v>0</v>
      </c>
      <c r="E189" s="539">
        <v>0</v>
      </c>
      <c r="F189" s="539">
        <v>0</v>
      </c>
      <c r="G189" s="539">
        <v>0</v>
      </c>
      <c r="H189" s="539">
        <v>0</v>
      </c>
      <c r="I189" s="539">
        <v>0</v>
      </c>
      <c r="J189" s="539">
        <v>0</v>
      </c>
      <c r="K189" s="539">
        <v>0</v>
      </c>
      <c r="L189" s="539">
        <v>0</v>
      </c>
      <c r="M189" s="539">
        <v>0</v>
      </c>
      <c r="N189" s="539">
        <v>0</v>
      </c>
      <c r="O189" s="539">
        <v>0</v>
      </c>
      <c r="P189" s="539">
        <v>0</v>
      </c>
      <c r="Q189" s="539">
        <v>0</v>
      </c>
      <c r="R189" s="537">
        <f t="shared" si="15"/>
        <v>1</v>
      </c>
      <c r="S189" s="537">
        <f t="shared" si="15"/>
        <v>1</v>
      </c>
      <c r="T189" s="537">
        <f t="shared" si="15"/>
        <v>1</v>
      </c>
      <c r="U189" s="537">
        <f t="shared" si="15"/>
        <v>1</v>
      </c>
      <c r="V189" s="537">
        <f t="shared" si="15"/>
        <v>1</v>
      </c>
      <c r="W189" s="537">
        <f t="shared" si="15"/>
        <v>1</v>
      </c>
      <c r="X189" s="537">
        <f t="shared" si="15"/>
        <v>1</v>
      </c>
      <c r="Y189" s="537">
        <f t="shared" si="15"/>
        <v>1</v>
      </c>
      <c r="Z189" s="537">
        <f t="shared" si="15"/>
        <v>1</v>
      </c>
      <c r="AA189" s="537">
        <f t="shared" si="15"/>
        <v>1</v>
      </c>
      <c r="AB189" s="537">
        <f t="shared" si="15"/>
        <v>1</v>
      </c>
      <c r="AC189" s="537">
        <f t="shared" si="15"/>
        <v>1</v>
      </c>
      <c r="AD189" s="537">
        <f t="shared" si="15"/>
        <v>1.0003905086873426</v>
      </c>
      <c r="AE189" s="537">
        <f t="shared" si="15"/>
        <v>1</v>
      </c>
      <c r="AF189" s="537">
        <f t="shared" si="15"/>
        <v>1</v>
      </c>
    </row>
    <row r="190" spans="1:32" x14ac:dyDescent="0.25">
      <c r="A190" s="133">
        <v>200</v>
      </c>
      <c r="B190" s="303">
        <v>79</v>
      </c>
      <c r="C190" s="539">
        <v>0</v>
      </c>
      <c r="D190" s="539">
        <v>0</v>
      </c>
      <c r="E190" s="539">
        <v>0</v>
      </c>
      <c r="F190" s="539">
        <v>0</v>
      </c>
      <c r="G190" s="539">
        <v>0</v>
      </c>
      <c r="H190" s="539">
        <v>0</v>
      </c>
      <c r="I190" s="539">
        <v>0</v>
      </c>
      <c r="J190" s="539">
        <v>0</v>
      </c>
      <c r="K190" s="539">
        <v>0</v>
      </c>
      <c r="L190" s="539">
        <v>0</v>
      </c>
      <c r="M190" s="539">
        <v>0</v>
      </c>
      <c r="N190" s="539">
        <v>0</v>
      </c>
      <c r="O190" s="539">
        <v>0</v>
      </c>
      <c r="P190" s="539">
        <v>0</v>
      </c>
      <c r="Q190" s="539">
        <v>0</v>
      </c>
      <c r="R190" s="537">
        <f t="shared" si="15"/>
        <v>1</v>
      </c>
      <c r="S190" s="537">
        <f t="shared" si="15"/>
        <v>1</v>
      </c>
      <c r="T190" s="537">
        <f t="shared" si="15"/>
        <v>1</v>
      </c>
      <c r="U190" s="537">
        <f t="shared" si="15"/>
        <v>1</v>
      </c>
      <c r="V190" s="537">
        <f t="shared" si="15"/>
        <v>1</v>
      </c>
      <c r="W190" s="537">
        <f t="shared" si="15"/>
        <v>1</v>
      </c>
      <c r="X190" s="537">
        <f t="shared" si="15"/>
        <v>1</v>
      </c>
      <c r="Y190" s="537">
        <f t="shared" si="15"/>
        <v>1</v>
      </c>
      <c r="Z190" s="537">
        <f t="shared" si="15"/>
        <v>1</v>
      </c>
      <c r="AA190" s="537">
        <f t="shared" si="15"/>
        <v>1</v>
      </c>
      <c r="AB190" s="537">
        <f t="shared" si="15"/>
        <v>1</v>
      </c>
      <c r="AC190" s="537">
        <f t="shared" si="15"/>
        <v>1</v>
      </c>
      <c r="AD190" s="537">
        <f t="shared" si="15"/>
        <v>1.0003905086873426</v>
      </c>
      <c r="AE190" s="537">
        <f t="shared" si="15"/>
        <v>1</v>
      </c>
      <c r="AF190" s="537">
        <f t="shared" si="15"/>
        <v>1</v>
      </c>
    </row>
    <row r="191" spans="1:32" x14ac:dyDescent="0.25">
      <c r="A191" s="133">
        <v>200</v>
      </c>
      <c r="B191" s="303">
        <v>80</v>
      </c>
      <c r="C191" s="539">
        <v>0</v>
      </c>
      <c r="D191" s="539">
        <v>0</v>
      </c>
      <c r="E191" s="539">
        <v>0</v>
      </c>
      <c r="F191" s="539">
        <v>0</v>
      </c>
      <c r="G191" s="539">
        <v>0</v>
      </c>
      <c r="H191" s="539">
        <v>0</v>
      </c>
      <c r="I191" s="539">
        <v>0</v>
      </c>
      <c r="J191" s="539">
        <v>0</v>
      </c>
      <c r="K191" s="539">
        <v>0</v>
      </c>
      <c r="L191" s="539">
        <v>0</v>
      </c>
      <c r="M191" s="539">
        <v>0</v>
      </c>
      <c r="N191" s="539">
        <v>0</v>
      </c>
      <c r="O191" s="539">
        <v>0</v>
      </c>
      <c r="P191" s="539">
        <v>0</v>
      </c>
      <c r="Q191" s="539">
        <v>0</v>
      </c>
      <c r="R191" s="537">
        <f t="shared" si="15"/>
        <v>1</v>
      </c>
      <c r="S191" s="537">
        <f t="shared" si="15"/>
        <v>1</v>
      </c>
      <c r="T191" s="537">
        <f t="shared" si="15"/>
        <v>1</v>
      </c>
      <c r="U191" s="537">
        <f t="shared" si="15"/>
        <v>1</v>
      </c>
      <c r="V191" s="537">
        <f t="shared" si="15"/>
        <v>1</v>
      </c>
      <c r="W191" s="537">
        <f t="shared" si="15"/>
        <v>1</v>
      </c>
      <c r="X191" s="537">
        <f t="shared" si="15"/>
        <v>1</v>
      </c>
      <c r="Y191" s="537">
        <f t="shared" si="15"/>
        <v>1</v>
      </c>
      <c r="Z191" s="537">
        <f t="shared" si="15"/>
        <v>1</v>
      </c>
      <c r="AA191" s="537">
        <f t="shared" si="15"/>
        <v>1</v>
      </c>
      <c r="AB191" s="537">
        <f t="shared" si="15"/>
        <v>1</v>
      </c>
      <c r="AC191" s="537">
        <f t="shared" si="15"/>
        <v>1</v>
      </c>
      <c r="AD191" s="537">
        <f t="shared" si="15"/>
        <v>1.0003905086873426</v>
      </c>
      <c r="AE191" s="537">
        <f t="shared" si="15"/>
        <v>1</v>
      </c>
      <c r="AF191" s="537">
        <f t="shared" si="15"/>
        <v>1</v>
      </c>
    </row>
    <row r="192" spans="1:32" x14ac:dyDescent="0.25">
      <c r="A192" s="133">
        <v>200</v>
      </c>
      <c r="B192" s="303">
        <v>81</v>
      </c>
      <c r="C192" s="539">
        <v>0</v>
      </c>
      <c r="D192" s="539">
        <v>0</v>
      </c>
      <c r="E192" s="539">
        <v>0</v>
      </c>
      <c r="F192" s="539">
        <v>0</v>
      </c>
      <c r="G192" s="539">
        <v>0</v>
      </c>
      <c r="H192" s="539">
        <v>0</v>
      </c>
      <c r="I192" s="539">
        <v>0</v>
      </c>
      <c r="J192" s="539">
        <v>0</v>
      </c>
      <c r="K192" s="539">
        <v>0</v>
      </c>
      <c r="L192" s="539">
        <v>0</v>
      </c>
      <c r="M192" s="539">
        <v>0</v>
      </c>
      <c r="N192" s="539">
        <v>0</v>
      </c>
      <c r="O192" s="539">
        <v>0</v>
      </c>
      <c r="P192" s="539">
        <v>0</v>
      </c>
      <c r="Q192" s="539">
        <v>0</v>
      </c>
      <c r="R192" s="537">
        <f t="shared" si="15"/>
        <v>1</v>
      </c>
      <c r="S192" s="537">
        <f t="shared" si="15"/>
        <v>1</v>
      </c>
      <c r="T192" s="537">
        <f t="shared" si="15"/>
        <v>1</v>
      </c>
      <c r="U192" s="537">
        <f t="shared" si="15"/>
        <v>1</v>
      </c>
      <c r="V192" s="537">
        <f t="shared" si="15"/>
        <v>1</v>
      </c>
      <c r="W192" s="537">
        <f t="shared" si="15"/>
        <v>1</v>
      </c>
      <c r="X192" s="537">
        <f t="shared" si="15"/>
        <v>1</v>
      </c>
      <c r="Y192" s="537">
        <f t="shared" si="15"/>
        <v>1</v>
      </c>
      <c r="Z192" s="537">
        <f t="shared" si="15"/>
        <v>1</v>
      </c>
      <c r="AA192" s="537">
        <f t="shared" si="15"/>
        <v>1</v>
      </c>
      <c r="AB192" s="537">
        <f t="shared" si="15"/>
        <v>1</v>
      </c>
      <c r="AC192" s="537">
        <f t="shared" si="15"/>
        <v>1</v>
      </c>
      <c r="AD192" s="537">
        <f t="shared" si="15"/>
        <v>1.0003905086873426</v>
      </c>
      <c r="AE192" s="537">
        <f t="shared" si="15"/>
        <v>1</v>
      </c>
      <c r="AF192" s="537">
        <f t="shared" si="15"/>
        <v>1</v>
      </c>
    </row>
    <row r="193" spans="1:32" x14ac:dyDescent="0.25">
      <c r="A193" s="133">
        <v>200</v>
      </c>
      <c r="B193" s="303">
        <v>82</v>
      </c>
      <c r="C193" s="539">
        <v>0</v>
      </c>
      <c r="D193" s="539">
        <v>0</v>
      </c>
      <c r="E193" s="539">
        <v>0</v>
      </c>
      <c r="F193" s="539">
        <v>0</v>
      </c>
      <c r="G193" s="539">
        <v>0</v>
      </c>
      <c r="H193" s="539">
        <v>0</v>
      </c>
      <c r="I193" s="539">
        <v>0</v>
      </c>
      <c r="J193" s="539">
        <v>0</v>
      </c>
      <c r="K193" s="539">
        <v>0</v>
      </c>
      <c r="L193" s="539">
        <v>0</v>
      </c>
      <c r="M193" s="539">
        <v>0</v>
      </c>
      <c r="N193" s="539">
        <v>0</v>
      </c>
      <c r="O193" s="539">
        <v>0</v>
      </c>
      <c r="P193" s="539">
        <v>0</v>
      </c>
      <c r="Q193" s="539">
        <v>0</v>
      </c>
      <c r="R193" s="537">
        <f t="shared" ref="R193:AF208" si="16">C193+R192</f>
        <v>1</v>
      </c>
      <c r="S193" s="537">
        <f t="shared" si="16"/>
        <v>1</v>
      </c>
      <c r="T193" s="537">
        <f t="shared" si="16"/>
        <v>1</v>
      </c>
      <c r="U193" s="537">
        <f t="shared" si="16"/>
        <v>1</v>
      </c>
      <c r="V193" s="537">
        <f t="shared" si="16"/>
        <v>1</v>
      </c>
      <c r="W193" s="537">
        <f t="shared" si="16"/>
        <v>1</v>
      </c>
      <c r="X193" s="537">
        <f t="shared" si="16"/>
        <v>1</v>
      </c>
      <c r="Y193" s="537">
        <f t="shared" si="16"/>
        <v>1</v>
      </c>
      <c r="Z193" s="537">
        <f t="shared" si="16"/>
        <v>1</v>
      </c>
      <c r="AA193" s="537">
        <f t="shared" si="16"/>
        <v>1</v>
      </c>
      <c r="AB193" s="537">
        <f t="shared" si="16"/>
        <v>1</v>
      </c>
      <c r="AC193" s="537">
        <f t="shared" si="16"/>
        <v>1</v>
      </c>
      <c r="AD193" s="537">
        <f t="shared" si="16"/>
        <v>1.0003905086873426</v>
      </c>
      <c r="AE193" s="537">
        <f t="shared" si="16"/>
        <v>1</v>
      </c>
      <c r="AF193" s="537">
        <f t="shared" si="16"/>
        <v>1</v>
      </c>
    </row>
    <row r="194" spans="1:32" x14ac:dyDescent="0.25">
      <c r="A194" s="133">
        <v>200</v>
      </c>
      <c r="B194" s="303">
        <v>83</v>
      </c>
      <c r="C194" s="539">
        <v>0</v>
      </c>
      <c r="D194" s="539">
        <v>0</v>
      </c>
      <c r="E194" s="539">
        <v>0</v>
      </c>
      <c r="F194" s="539">
        <v>0</v>
      </c>
      <c r="G194" s="539">
        <v>0</v>
      </c>
      <c r="H194" s="539">
        <v>0</v>
      </c>
      <c r="I194" s="539">
        <v>0</v>
      </c>
      <c r="J194" s="539">
        <v>0</v>
      </c>
      <c r="K194" s="539">
        <v>0</v>
      </c>
      <c r="L194" s="539">
        <v>0</v>
      </c>
      <c r="M194" s="539">
        <v>0</v>
      </c>
      <c r="N194" s="539">
        <v>0</v>
      </c>
      <c r="O194" s="539">
        <v>0</v>
      </c>
      <c r="P194" s="539">
        <v>0</v>
      </c>
      <c r="Q194" s="539">
        <v>0</v>
      </c>
      <c r="R194" s="537">
        <f t="shared" si="16"/>
        <v>1</v>
      </c>
      <c r="S194" s="537">
        <f t="shared" si="16"/>
        <v>1</v>
      </c>
      <c r="T194" s="537">
        <f t="shared" si="16"/>
        <v>1</v>
      </c>
      <c r="U194" s="537">
        <f t="shared" si="16"/>
        <v>1</v>
      </c>
      <c r="V194" s="537">
        <f t="shared" si="16"/>
        <v>1</v>
      </c>
      <c r="W194" s="537">
        <f t="shared" si="16"/>
        <v>1</v>
      </c>
      <c r="X194" s="537">
        <f t="shared" si="16"/>
        <v>1</v>
      </c>
      <c r="Y194" s="537">
        <f t="shared" si="16"/>
        <v>1</v>
      </c>
      <c r="Z194" s="537">
        <f t="shared" si="16"/>
        <v>1</v>
      </c>
      <c r="AA194" s="537">
        <f t="shared" si="16"/>
        <v>1</v>
      </c>
      <c r="AB194" s="537">
        <f t="shared" si="16"/>
        <v>1</v>
      </c>
      <c r="AC194" s="537">
        <f t="shared" si="16"/>
        <v>1</v>
      </c>
      <c r="AD194" s="537">
        <f t="shared" si="16"/>
        <v>1.0003905086873426</v>
      </c>
      <c r="AE194" s="537">
        <f t="shared" si="16"/>
        <v>1</v>
      </c>
      <c r="AF194" s="537">
        <f t="shared" si="16"/>
        <v>1</v>
      </c>
    </row>
    <row r="195" spans="1:32" x14ac:dyDescent="0.25">
      <c r="A195" s="133">
        <v>200</v>
      </c>
      <c r="B195" s="303">
        <v>84</v>
      </c>
      <c r="C195" s="539">
        <v>0</v>
      </c>
      <c r="D195" s="539">
        <v>0</v>
      </c>
      <c r="E195" s="539">
        <v>0</v>
      </c>
      <c r="F195" s="539">
        <v>0</v>
      </c>
      <c r="G195" s="539">
        <v>0</v>
      </c>
      <c r="H195" s="539">
        <v>0</v>
      </c>
      <c r="I195" s="539">
        <v>0</v>
      </c>
      <c r="J195" s="539">
        <v>0</v>
      </c>
      <c r="K195" s="539">
        <v>0</v>
      </c>
      <c r="L195" s="539">
        <v>0</v>
      </c>
      <c r="M195" s="539">
        <v>0</v>
      </c>
      <c r="N195" s="539">
        <v>0</v>
      </c>
      <c r="O195" s="539">
        <v>0</v>
      </c>
      <c r="P195" s="539">
        <v>0</v>
      </c>
      <c r="Q195" s="539">
        <v>0</v>
      </c>
      <c r="R195" s="537">
        <f t="shared" si="16"/>
        <v>1</v>
      </c>
      <c r="S195" s="537">
        <f t="shared" si="16"/>
        <v>1</v>
      </c>
      <c r="T195" s="537">
        <f t="shared" si="16"/>
        <v>1</v>
      </c>
      <c r="U195" s="537">
        <f t="shared" si="16"/>
        <v>1</v>
      </c>
      <c r="V195" s="537">
        <f t="shared" si="16"/>
        <v>1</v>
      </c>
      <c r="W195" s="537">
        <f t="shared" si="16"/>
        <v>1</v>
      </c>
      <c r="X195" s="537">
        <f t="shared" si="16"/>
        <v>1</v>
      </c>
      <c r="Y195" s="537">
        <f t="shared" si="16"/>
        <v>1</v>
      </c>
      <c r="Z195" s="537">
        <f t="shared" si="16"/>
        <v>1</v>
      </c>
      <c r="AA195" s="537">
        <f t="shared" si="16"/>
        <v>1</v>
      </c>
      <c r="AB195" s="537">
        <f t="shared" si="16"/>
        <v>1</v>
      </c>
      <c r="AC195" s="537">
        <f t="shared" si="16"/>
        <v>1</v>
      </c>
      <c r="AD195" s="537">
        <f t="shared" si="16"/>
        <v>1.0003905086873426</v>
      </c>
      <c r="AE195" s="537">
        <f t="shared" si="16"/>
        <v>1</v>
      </c>
      <c r="AF195" s="537">
        <f t="shared" si="16"/>
        <v>1</v>
      </c>
    </row>
    <row r="196" spans="1:32" x14ac:dyDescent="0.25">
      <c r="A196" s="133">
        <v>200</v>
      </c>
      <c r="B196" s="303">
        <v>85</v>
      </c>
      <c r="C196" s="539">
        <v>0</v>
      </c>
      <c r="D196" s="539">
        <v>0</v>
      </c>
      <c r="E196" s="539">
        <v>0</v>
      </c>
      <c r="F196" s="539">
        <v>0</v>
      </c>
      <c r="G196" s="539">
        <v>0</v>
      </c>
      <c r="H196" s="539">
        <v>0</v>
      </c>
      <c r="I196" s="539">
        <v>0</v>
      </c>
      <c r="J196" s="539">
        <v>0</v>
      </c>
      <c r="K196" s="539">
        <v>0</v>
      </c>
      <c r="L196" s="539">
        <v>0</v>
      </c>
      <c r="M196" s="539">
        <v>0</v>
      </c>
      <c r="N196" s="539">
        <v>0</v>
      </c>
      <c r="O196" s="539">
        <v>0</v>
      </c>
      <c r="P196" s="539">
        <v>0</v>
      </c>
      <c r="Q196" s="539">
        <v>0</v>
      </c>
      <c r="R196" s="537">
        <f t="shared" si="16"/>
        <v>1</v>
      </c>
      <c r="S196" s="537">
        <f t="shared" si="16"/>
        <v>1</v>
      </c>
      <c r="T196" s="537">
        <f t="shared" si="16"/>
        <v>1</v>
      </c>
      <c r="U196" s="537">
        <f t="shared" si="16"/>
        <v>1</v>
      </c>
      <c r="V196" s="537">
        <f t="shared" si="16"/>
        <v>1</v>
      </c>
      <c r="W196" s="537">
        <f t="shared" si="16"/>
        <v>1</v>
      </c>
      <c r="X196" s="537">
        <f t="shared" si="16"/>
        <v>1</v>
      </c>
      <c r="Y196" s="537">
        <f t="shared" si="16"/>
        <v>1</v>
      </c>
      <c r="Z196" s="537">
        <f t="shared" si="16"/>
        <v>1</v>
      </c>
      <c r="AA196" s="537">
        <f t="shared" si="16"/>
        <v>1</v>
      </c>
      <c r="AB196" s="537">
        <f t="shared" si="16"/>
        <v>1</v>
      </c>
      <c r="AC196" s="537">
        <f t="shared" si="16"/>
        <v>1</v>
      </c>
      <c r="AD196" s="537">
        <f t="shared" si="16"/>
        <v>1.0003905086873426</v>
      </c>
      <c r="AE196" s="537">
        <f t="shared" si="16"/>
        <v>1</v>
      </c>
      <c r="AF196" s="537">
        <f t="shared" si="16"/>
        <v>1</v>
      </c>
    </row>
    <row r="197" spans="1:32" x14ac:dyDescent="0.25">
      <c r="A197" s="133">
        <v>200</v>
      </c>
      <c r="B197" s="303">
        <v>86</v>
      </c>
      <c r="C197" s="539">
        <v>0</v>
      </c>
      <c r="D197" s="539">
        <v>0</v>
      </c>
      <c r="E197" s="539">
        <v>0</v>
      </c>
      <c r="F197" s="539">
        <v>0</v>
      </c>
      <c r="G197" s="539">
        <v>0</v>
      </c>
      <c r="H197" s="539">
        <v>0</v>
      </c>
      <c r="I197" s="539">
        <v>0</v>
      </c>
      <c r="J197" s="539">
        <v>0</v>
      </c>
      <c r="K197" s="539">
        <v>0</v>
      </c>
      <c r="L197" s="539">
        <v>0</v>
      </c>
      <c r="M197" s="539">
        <v>0</v>
      </c>
      <c r="N197" s="539">
        <v>0</v>
      </c>
      <c r="O197" s="539">
        <v>0</v>
      </c>
      <c r="P197" s="539">
        <v>0</v>
      </c>
      <c r="Q197" s="539">
        <v>0</v>
      </c>
      <c r="R197" s="537">
        <f t="shared" si="16"/>
        <v>1</v>
      </c>
      <c r="S197" s="537">
        <f t="shared" si="16"/>
        <v>1</v>
      </c>
      <c r="T197" s="537">
        <f t="shared" si="16"/>
        <v>1</v>
      </c>
      <c r="U197" s="537">
        <f t="shared" si="16"/>
        <v>1</v>
      </c>
      <c r="V197" s="537">
        <f t="shared" si="16"/>
        <v>1</v>
      </c>
      <c r="W197" s="537">
        <f t="shared" si="16"/>
        <v>1</v>
      </c>
      <c r="X197" s="537">
        <f t="shared" si="16"/>
        <v>1</v>
      </c>
      <c r="Y197" s="537">
        <f t="shared" si="16"/>
        <v>1</v>
      </c>
      <c r="Z197" s="537">
        <f t="shared" si="16"/>
        <v>1</v>
      </c>
      <c r="AA197" s="537">
        <f t="shared" si="16"/>
        <v>1</v>
      </c>
      <c r="AB197" s="537">
        <f t="shared" si="16"/>
        <v>1</v>
      </c>
      <c r="AC197" s="537">
        <f t="shared" si="16"/>
        <v>1</v>
      </c>
      <c r="AD197" s="537">
        <f t="shared" si="16"/>
        <v>1.0003905086873426</v>
      </c>
      <c r="AE197" s="537">
        <f t="shared" si="16"/>
        <v>1</v>
      </c>
      <c r="AF197" s="537">
        <f t="shared" si="16"/>
        <v>1</v>
      </c>
    </row>
    <row r="198" spans="1:32" x14ac:dyDescent="0.25">
      <c r="A198" s="133">
        <v>200</v>
      </c>
      <c r="B198" s="303">
        <v>87</v>
      </c>
      <c r="C198" s="539">
        <v>0</v>
      </c>
      <c r="D198" s="539">
        <v>0</v>
      </c>
      <c r="E198" s="539">
        <v>0</v>
      </c>
      <c r="F198" s="539">
        <v>0</v>
      </c>
      <c r="G198" s="539">
        <v>0</v>
      </c>
      <c r="H198" s="539">
        <v>0</v>
      </c>
      <c r="I198" s="539">
        <v>0</v>
      </c>
      <c r="J198" s="539">
        <v>0</v>
      </c>
      <c r="K198" s="539">
        <v>0</v>
      </c>
      <c r="L198" s="539">
        <v>0</v>
      </c>
      <c r="M198" s="539">
        <v>0</v>
      </c>
      <c r="N198" s="539">
        <v>0</v>
      </c>
      <c r="O198" s="539">
        <v>0</v>
      </c>
      <c r="P198" s="539">
        <v>0</v>
      </c>
      <c r="Q198" s="539">
        <v>0</v>
      </c>
      <c r="R198" s="537">
        <f t="shared" si="16"/>
        <v>1</v>
      </c>
      <c r="S198" s="537">
        <f t="shared" si="16"/>
        <v>1</v>
      </c>
      <c r="T198" s="537">
        <f t="shared" si="16"/>
        <v>1</v>
      </c>
      <c r="U198" s="537">
        <f t="shared" si="16"/>
        <v>1</v>
      </c>
      <c r="V198" s="537">
        <f t="shared" si="16"/>
        <v>1</v>
      </c>
      <c r="W198" s="537">
        <f t="shared" si="16"/>
        <v>1</v>
      </c>
      <c r="X198" s="537">
        <f t="shared" si="16"/>
        <v>1</v>
      </c>
      <c r="Y198" s="537">
        <f t="shared" si="16"/>
        <v>1</v>
      </c>
      <c r="Z198" s="537">
        <f t="shared" si="16"/>
        <v>1</v>
      </c>
      <c r="AA198" s="537">
        <f t="shared" si="16"/>
        <v>1</v>
      </c>
      <c r="AB198" s="537">
        <f t="shared" si="16"/>
        <v>1</v>
      </c>
      <c r="AC198" s="537">
        <f t="shared" si="16"/>
        <v>1</v>
      </c>
      <c r="AD198" s="537">
        <f t="shared" si="16"/>
        <v>1.0003905086873426</v>
      </c>
      <c r="AE198" s="537">
        <f t="shared" si="16"/>
        <v>1</v>
      </c>
      <c r="AF198" s="537">
        <f t="shared" si="16"/>
        <v>1</v>
      </c>
    </row>
    <row r="199" spans="1:32" x14ac:dyDescent="0.25">
      <c r="A199" s="133">
        <v>200</v>
      </c>
      <c r="B199" s="303">
        <v>88</v>
      </c>
      <c r="C199" s="539">
        <v>0</v>
      </c>
      <c r="D199" s="539">
        <v>0</v>
      </c>
      <c r="E199" s="539">
        <v>0</v>
      </c>
      <c r="F199" s="539">
        <v>0</v>
      </c>
      <c r="G199" s="539">
        <v>0</v>
      </c>
      <c r="H199" s="539">
        <v>0</v>
      </c>
      <c r="I199" s="539">
        <v>0</v>
      </c>
      <c r="J199" s="539">
        <v>0</v>
      </c>
      <c r="K199" s="539">
        <v>0</v>
      </c>
      <c r="L199" s="539">
        <v>0</v>
      </c>
      <c r="M199" s="539">
        <v>0</v>
      </c>
      <c r="N199" s="539">
        <v>0</v>
      </c>
      <c r="O199" s="539">
        <v>0</v>
      </c>
      <c r="P199" s="539">
        <v>0</v>
      </c>
      <c r="Q199" s="539">
        <v>0</v>
      </c>
      <c r="R199" s="537">
        <f t="shared" si="16"/>
        <v>1</v>
      </c>
      <c r="S199" s="537">
        <f t="shared" si="16"/>
        <v>1</v>
      </c>
      <c r="T199" s="537">
        <f t="shared" si="16"/>
        <v>1</v>
      </c>
      <c r="U199" s="537">
        <f t="shared" si="16"/>
        <v>1</v>
      </c>
      <c r="V199" s="537">
        <f t="shared" si="16"/>
        <v>1</v>
      </c>
      <c r="W199" s="537">
        <f t="shared" si="16"/>
        <v>1</v>
      </c>
      <c r="X199" s="537">
        <f t="shared" si="16"/>
        <v>1</v>
      </c>
      <c r="Y199" s="537">
        <f t="shared" si="16"/>
        <v>1</v>
      </c>
      <c r="Z199" s="537">
        <f t="shared" si="16"/>
        <v>1</v>
      </c>
      <c r="AA199" s="537">
        <f t="shared" si="16"/>
        <v>1</v>
      </c>
      <c r="AB199" s="537">
        <f t="shared" si="16"/>
        <v>1</v>
      </c>
      <c r="AC199" s="537">
        <f t="shared" si="16"/>
        <v>1</v>
      </c>
      <c r="AD199" s="537">
        <f t="shared" si="16"/>
        <v>1.0003905086873426</v>
      </c>
      <c r="AE199" s="537">
        <f t="shared" si="16"/>
        <v>1</v>
      </c>
      <c r="AF199" s="537">
        <f t="shared" si="16"/>
        <v>1</v>
      </c>
    </row>
    <row r="200" spans="1:32" x14ac:dyDescent="0.25">
      <c r="A200" s="133">
        <v>200</v>
      </c>
      <c r="B200" s="303">
        <v>89</v>
      </c>
      <c r="C200" s="539">
        <v>0</v>
      </c>
      <c r="D200" s="539">
        <v>0</v>
      </c>
      <c r="E200" s="539">
        <v>0</v>
      </c>
      <c r="F200" s="539">
        <v>0</v>
      </c>
      <c r="G200" s="539">
        <v>0</v>
      </c>
      <c r="H200" s="539">
        <v>0</v>
      </c>
      <c r="I200" s="539">
        <v>0</v>
      </c>
      <c r="J200" s="539">
        <v>0</v>
      </c>
      <c r="K200" s="539">
        <v>0</v>
      </c>
      <c r="L200" s="539">
        <v>0</v>
      </c>
      <c r="M200" s="539">
        <v>0</v>
      </c>
      <c r="N200" s="539">
        <v>0</v>
      </c>
      <c r="O200" s="539">
        <v>0</v>
      </c>
      <c r="P200" s="539">
        <v>0</v>
      </c>
      <c r="Q200" s="539">
        <v>0</v>
      </c>
      <c r="R200" s="537">
        <f t="shared" si="16"/>
        <v>1</v>
      </c>
      <c r="S200" s="537">
        <f t="shared" si="16"/>
        <v>1</v>
      </c>
      <c r="T200" s="537">
        <f t="shared" si="16"/>
        <v>1</v>
      </c>
      <c r="U200" s="537">
        <f t="shared" si="16"/>
        <v>1</v>
      </c>
      <c r="V200" s="537">
        <f t="shared" si="16"/>
        <v>1</v>
      </c>
      <c r="W200" s="537">
        <f t="shared" si="16"/>
        <v>1</v>
      </c>
      <c r="X200" s="537">
        <f t="shared" si="16"/>
        <v>1</v>
      </c>
      <c r="Y200" s="537">
        <f t="shared" si="16"/>
        <v>1</v>
      </c>
      <c r="Z200" s="537">
        <f t="shared" si="16"/>
        <v>1</v>
      </c>
      <c r="AA200" s="537">
        <f t="shared" si="16"/>
        <v>1</v>
      </c>
      <c r="AB200" s="537">
        <f t="shared" si="16"/>
        <v>1</v>
      </c>
      <c r="AC200" s="537">
        <f t="shared" si="16"/>
        <v>1</v>
      </c>
      <c r="AD200" s="537">
        <f t="shared" si="16"/>
        <v>1.0003905086873426</v>
      </c>
      <c r="AE200" s="537">
        <f t="shared" si="16"/>
        <v>1</v>
      </c>
      <c r="AF200" s="537">
        <f t="shared" si="16"/>
        <v>1</v>
      </c>
    </row>
    <row r="201" spans="1:32" x14ac:dyDescent="0.25">
      <c r="A201" s="133">
        <v>200</v>
      </c>
      <c r="B201" s="303">
        <v>90</v>
      </c>
      <c r="C201" s="539">
        <v>0</v>
      </c>
      <c r="D201" s="539">
        <v>0</v>
      </c>
      <c r="E201" s="539">
        <v>0</v>
      </c>
      <c r="F201" s="539">
        <v>0</v>
      </c>
      <c r="G201" s="539">
        <v>0</v>
      </c>
      <c r="H201" s="539">
        <v>0</v>
      </c>
      <c r="I201" s="539">
        <v>0</v>
      </c>
      <c r="J201" s="539">
        <v>0</v>
      </c>
      <c r="K201" s="539">
        <v>0</v>
      </c>
      <c r="L201" s="539">
        <v>0</v>
      </c>
      <c r="M201" s="539">
        <v>0</v>
      </c>
      <c r="N201" s="539">
        <v>0</v>
      </c>
      <c r="O201" s="539">
        <v>0</v>
      </c>
      <c r="P201" s="539">
        <v>0</v>
      </c>
      <c r="Q201" s="539">
        <v>0</v>
      </c>
      <c r="R201" s="537">
        <f t="shared" si="16"/>
        <v>1</v>
      </c>
      <c r="S201" s="537">
        <f t="shared" si="16"/>
        <v>1</v>
      </c>
      <c r="T201" s="537">
        <f t="shared" si="16"/>
        <v>1</v>
      </c>
      <c r="U201" s="537">
        <f t="shared" si="16"/>
        <v>1</v>
      </c>
      <c r="V201" s="537">
        <f t="shared" si="16"/>
        <v>1</v>
      </c>
      <c r="W201" s="537">
        <f t="shared" si="16"/>
        <v>1</v>
      </c>
      <c r="X201" s="537">
        <f t="shared" si="16"/>
        <v>1</v>
      </c>
      <c r="Y201" s="537">
        <f t="shared" si="16"/>
        <v>1</v>
      </c>
      <c r="Z201" s="537">
        <f t="shared" si="16"/>
        <v>1</v>
      </c>
      <c r="AA201" s="537">
        <f t="shared" si="16"/>
        <v>1</v>
      </c>
      <c r="AB201" s="537">
        <f t="shared" si="16"/>
        <v>1</v>
      </c>
      <c r="AC201" s="537">
        <f t="shared" si="16"/>
        <v>1</v>
      </c>
      <c r="AD201" s="537">
        <f t="shared" si="16"/>
        <v>1.0003905086873426</v>
      </c>
      <c r="AE201" s="537">
        <f t="shared" si="16"/>
        <v>1</v>
      </c>
      <c r="AF201" s="537">
        <f t="shared" si="16"/>
        <v>1</v>
      </c>
    </row>
    <row r="202" spans="1:32" x14ac:dyDescent="0.25">
      <c r="A202" s="133">
        <v>200</v>
      </c>
      <c r="B202" s="303">
        <v>91</v>
      </c>
      <c r="C202" s="539">
        <v>0</v>
      </c>
      <c r="D202" s="539">
        <v>0</v>
      </c>
      <c r="E202" s="539">
        <v>0</v>
      </c>
      <c r="F202" s="539">
        <v>0</v>
      </c>
      <c r="G202" s="539">
        <v>0</v>
      </c>
      <c r="H202" s="539">
        <v>0</v>
      </c>
      <c r="I202" s="539">
        <v>0</v>
      </c>
      <c r="J202" s="539">
        <v>0</v>
      </c>
      <c r="K202" s="539">
        <v>0</v>
      </c>
      <c r="L202" s="539">
        <v>0</v>
      </c>
      <c r="M202" s="539">
        <v>0</v>
      </c>
      <c r="N202" s="539">
        <v>0</v>
      </c>
      <c r="O202" s="539">
        <v>0</v>
      </c>
      <c r="P202" s="539">
        <v>0</v>
      </c>
      <c r="Q202" s="539">
        <v>0</v>
      </c>
      <c r="R202" s="537">
        <f t="shared" si="16"/>
        <v>1</v>
      </c>
      <c r="S202" s="537">
        <f t="shared" si="16"/>
        <v>1</v>
      </c>
      <c r="T202" s="537">
        <f t="shared" si="16"/>
        <v>1</v>
      </c>
      <c r="U202" s="537">
        <f t="shared" si="16"/>
        <v>1</v>
      </c>
      <c r="V202" s="537">
        <f t="shared" si="16"/>
        <v>1</v>
      </c>
      <c r="W202" s="537">
        <f t="shared" si="16"/>
        <v>1</v>
      </c>
      <c r="X202" s="537">
        <f t="shared" si="16"/>
        <v>1</v>
      </c>
      <c r="Y202" s="537">
        <f t="shared" si="16"/>
        <v>1</v>
      </c>
      <c r="Z202" s="537">
        <f t="shared" si="16"/>
        <v>1</v>
      </c>
      <c r="AA202" s="537">
        <f t="shared" si="16"/>
        <v>1</v>
      </c>
      <c r="AB202" s="537">
        <f t="shared" si="16"/>
        <v>1</v>
      </c>
      <c r="AC202" s="537">
        <f t="shared" si="16"/>
        <v>1</v>
      </c>
      <c r="AD202" s="537">
        <f t="shared" si="16"/>
        <v>1.0003905086873426</v>
      </c>
      <c r="AE202" s="537">
        <f t="shared" si="16"/>
        <v>1</v>
      </c>
      <c r="AF202" s="537">
        <f t="shared" si="16"/>
        <v>1</v>
      </c>
    </row>
    <row r="203" spans="1:32" x14ac:dyDescent="0.25">
      <c r="A203" s="133">
        <v>200</v>
      </c>
      <c r="B203" s="303">
        <v>92</v>
      </c>
      <c r="C203" s="539">
        <v>0</v>
      </c>
      <c r="D203" s="539">
        <v>0</v>
      </c>
      <c r="E203" s="539">
        <v>0</v>
      </c>
      <c r="F203" s="539">
        <v>0</v>
      </c>
      <c r="G203" s="539">
        <v>0</v>
      </c>
      <c r="H203" s="539">
        <v>0</v>
      </c>
      <c r="I203" s="539">
        <v>0</v>
      </c>
      <c r="J203" s="539">
        <v>0</v>
      </c>
      <c r="K203" s="539">
        <v>0</v>
      </c>
      <c r="L203" s="539">
        <v>0</v>
      </c>
      <c r="M203" s="539">
        <v>0</v>
      </c>
      <c r="N203" s="539">
        <v>0</v>
      </c>
      <c r="O203" s="539">
        <v>0</v>
      </c>
      <c r="P203" s="539">
        <v>0</v>
      </c>
      <c r="Q203" s="539">
        <v>0</v>
      </c>
      <c r="R203" s="537">
        <f t="shared" si="16"/>
        <v>1</v>
      </c>
      <c r="S203" s="537">
        <f t="shared" si="16"/>
        <v>1</v>
      </c>
      <c r="T203" s="537">
        <f t="shared" si="16"/>
        <v>1</v>
      </c>
      <c r="U203" s="537">
        <f t="shared" si="16"/>
        <v>1</v>
      </c>
      <c r="V203" s="537">
        <f t="shared" si="16"/>
        <v>1</v>
      </c>
      <c r="W203" s="537">
        <f t="shared" si="16"/>
        <v>1</v>
      </c>
      <c r="X203" s="537">
        <f t="shared" si="16"/>
        <v>1</v>
      </c>
      <c r="Y203" s="537">
        <f t="shared" si="16"/>
        <v>1</v>
      </c>
      <c r="Z203" s="537">
        <f t="shared" si="16"/>
        <v>1</v>
      </c>
      <c r="AA203" s="537">
        <f t="shared" si="16"/>
        <v>1</v>
      </c>
      <c r="AB203" s="537">
        <f t="shared" si="16"/>
        <v>1</v>
      </c>
      <c r="AC203" s="537">
        <f t="shared" si="16"/>
        <v>1</v>
      </c>
      <c r="AD203" s="537">
        <f t="shared" si="16"/>
        <v>1.0003905086873426</v>
      </c>
      <c r="AE203" s="537">
        <f t="shared" si="16"/>
        <v>1</v>
      </c>
      <c r="AF203" s="537">
        <f t="shared" si="16"/>
        <v>1</v>
      </c>
    </row>
    <row r="204" spans="1:32" x14ac:dyDescent="0.25">
      <c r="A204" s="133">
        <v>200</v>
      </c>
      <c r="B204" s="303">
        <v>93</v>
      </c>
      <c r="C204" s="539">
        <v>0</v>
      </c>
      <c r="D204" s="539">
        <v>0</v>
      </c>
      <c r="E204" s="539">
        <v>0</v>
      </c>
      <c r="F204" s="539">
        <v>0</v>
      </c>
      <c r="G204" s="539">
        <v>0</v>
      </c>
      <c r="H204" s="539">
        <v>0</v>
      </c>
      <c r="I204" s="539">
        <v>0</v>
      </c>
      <c r="J204" s="539">
        <v>0</v>
      </c>
      <c r="K204" s="539">
        <v>0</v>
      </c>
      <c r="L204" s="539">
        <v>0</v>
      </c>
      <c r="M204" s="539">
        <v>0</v>
      </c>
      <c r="N204" s="539">
        <v>0</v>
      </c>
      <c r="O204" s="539">
        <v>0</v>
      </c>
      <c r="P204" s="539">
        <v>0</v>
      </c>
      <c r="Q204" s="539">
        <v>0</v>
      </c>
      <c r="R204" s="537">
        <f t="shared" si="16"/>
        <v>1</v>
      </c>
      <c r="S204" s="537">
        <f t="shared" si="16"/>
        <v>1</v>
      </c>
      <c r="T204" s="537">
        <f t="shared" si="16"/>
        <v>1</v>
      </c>
      <c r="U204" s="537">
        <f t="shared" si="16"/>
        <v>1</v>
      </c>
      <c r="V204" s="537">
        <f t="shared" si="16"/>
        <v>1</v>
      </c>
      <c r="W204" s="537">
        <f t="shared" si="16"/>
        <v>1</v>
      </c>
      <c r="X204" s="537">
        <f t="shared" si="16"/>
        <v>1</v>
      </c>
      <c r="Y204" s="537">
        <f t="shared" si="16"/>
        <v>1</v>
      </c>
      <c r="Z204" s="537">
        <f t="shared" si="16"/>
        <v>1</v>
      </c>
      <c r="AA204" s="537">
        <f t="shared" si="16"/>
        <v>1</v>
      </c>
      <c r="AB204" s="537">
        <f t="shared" si="16"/>
        <v>1</v>
      </c>
      <c r="AC204" s="537">
        <f t="shared" si="16"/>
        <v>1</v>
      </c>
      <c r="AD204" s="537">
        <f t="shared" si="16"/>
        <v>1.0003905086873426</v>
      </c>
      <c r="AE204" s="537">
        <f t="shared" si="16"/>
        <v>1</v>
      </c>
      <c r="AF204" s="537">
        <f t="shared" si="16"/>
        <v>1</v>
      </c>
    </row>
    <row r="205" spans="1:32" x14ac:dyDescent="0.25">
      <c r="A205" s="133">
        <v>200</v>
      </c>
      <c r="B205" s="303">
        <v>94</v>
      </c>
      <c r="C205" s="539">
        <v>0</v>
      </c>
      <c r="D205" s="539">
        <v>0</v>
      </c>
      <c r="E205" s="539">
        <v>0</v>
      </c>
      <c r="F205" s="539">
        <v>0</v>
      </c>
      <c r="G205" s="539">
        <v>0</v>
      </c>
      <c r="H205" s="539">
        <v>0</v>
      </c>
      <c r="I205" s="539">
        <v>0</v>
      </c>
      <c r="J205" s="539">
        <v>0</v>
      </c>
      <c r="K205" s="539">
        <v>0</v>
      </c>
      <c r="L205" s="539">
        <v>0</v>
      </c>
      <c r="M205" s="539">
        <v>0</v>
      </c>
      <c r="N205" s="539">
        <v>0</v>
      </c>
      <c r="O205" s="539">
        <v>0</v>
      </c>
      <c r="P205" s="539">
        <v>0</v>
      </c>
      <c r="Q205" s="539">
        <v>0</v>
      </c>
      <c r="R205" s="537">
        <f t="shared" si="16"/>
        <v>1</v>
      </c>
      <c r="S205" s="537">
        <f t="shared" si="16"/>
        <v>1</v>
      </c>
      <c r="T205" s="537">
        <f t="shared" si="16"/>
        <v>1</v>
      </c>
      <c r="U205" s="537">
        <f t="shared" si="16"/>
        <v>1</v>
      </c>
      <c r="V205" s="537">
        <f t="shared" si="16"/>
        <v>1</v>
      </c>
      <c r="W205" s="537">
        <f t="shared" si="16"/>
        <v>1</v>
      </c>
      <c r="X205" s="537">
        <f t="shared" si="16"/>
        <v>1</v>
      </c>
      <c r="Y205" s="537">
        <f t="shared" si="16"/>
        <v>1</v>
      </c>
      <c r="Z205" s="537">
        <f t="shared" si="16"/>
        <v>1</v>
      </c>
      <c r="AA205" s="537">
        <f t="shared" si="16"/>
        <v>1</v>
      </c>
      <c r="AB205" s="537">
        <f t="shared" si="16"/>
        <v>1</v>
      </c>
      <c r="AC205" s="537">
        <f t="shared" si="16"/>
        <v>1</v>
      </c>
      <c r="AD205" s="537">
        <f t="shared" si="16"/>
        <v>1.0003905086873426</v>
      </c>
      <c r="AE205" s="537">
        <f t="shared" si="16"/>
        <v>1</v>
      </c>
      <c r="AF205" s="537">
        <f t="shared" si="16"/>
        <v>1</v>
      </c>
    </row>
    <row r="206" spans="1:32" x14ac:dyDescent="0.25">
      <c r="A206" s="133">
        <v>200</v>
      </c>
      <c r="B206" s="303">
        <v>95</v>
      </c>
      <c r="C206" s="539">
        <v>0</v>
      </c>
      <c r="D206" s="539">
        <v>0</v>
      </c>
      <c r="E206" s="539">
        <v>0</v>
      </c>
      <c r="F206" s="539">
        <v>0</v>
      </c>
      <c r="G206" s="539">
        <v>0</v>
      </c>
      <c r="H206" s="539">
        <v>0</v>
      </c>
      <c r="I206" s="539">
        <v>0</v>
      </c>
      <c r="J206" s="539">
        <v>0</v>
      </c>
      <c r="K206" s="539">
        <v>0</v>
      </c>
      <c r="L206" s="539">
        <v>0</v>
      </c>
      <c r="M206" s="539">
        <v>0</v>
      </c>
      <c r="N206" s="539">
        <v>0</v>
      </c>
      <c r="O206" s="539">
        <v>0</v>
      </c>
      <c r="P206" s="539">
        <v>0</v>
      </c>
      <c r="Q206" s="539">
        <v>0</v>
      </c>
      <c r="R206" s="537">
        <f t="shared" si="16"/>
        <v>1</v>
      </c>
      <c r="S206" s="537">
        <f t="shared" si="16"/>
        <v>1</v>
      </c>
      <c r="T206" s="537">
        <f t="shared" si="16"/>
        <v>1</v>
      </c>
      <c r="U206" s="537">
        <f t="shared" si="16"/>
        <v>1</v>
      </c>
      <c r="V206" s="537">
        <f t="shared" si="16"/>
        <v>1</v>
      </c>
      <c r="W206" s="537">
        <f t="shared" si="16"/>
        <v>1</v>
      </c>
      <c r="X206" s="537">
        <f t="shared" si="16"/>
        <v>1</v>
      </c>
      <c r="Y206" s="537">
        <f t="shared" si="16"/>
        <v>1</v>
      </c>
      <c r="Z206" s="537">
        <f t="shared" si="16"/>
        <v>1</v>
      </c>
      <c r="AA206" s="537">
        <f t="shared" si="16"/>
        <v>1</v>
      </c>
      <c r="AB206" s="537">
        <f t="shared" si="16"/>
        <v>1</v>
      </c>
      <c r="AC206" s="537">
        <f t="shared" si="16"/>
        <v>1</v>
      </c>
      <c r="AD206" s="537">
        <f t="shared" si="16"/>
        <v>1.0003905086873426</v>
      </c>
      <c r="AE206" s="537">
        <f t="shared" si="16"/>
        <v>1</v>
      </c>
      <c r="AF206" s="537">
        <f t="shared" si="16"/>
        <v>1</v>
      </c>
    </row>
    <row r="207" spans="1:32" x14ac:dyDescent="0.25">
      <c r="A207" s="133">
        <v>200</v>
      </c>
      <c r="B207" s="303">
        <v>96</v>
      </c>
      <c r="C207" s="539">
        <v>0</v>
      </c>
      <c r="D207" s="539">
        <v>0</v>
      </c>
      <c r="E207" s="539">
        <v>0</v>
      </c>
      <c r="F207" s="539">
        <v>0</v>
      </c>
      <c r="G207" s="539">
        <v>0</v>
      </c>
      <c r="H207" s="539">
        <v>0</v>
      </c>
      <c r="I207" s="539">
        <v>0</v>
      </c>
      <c r="J207" s="539">
        <v>0</v>
      </c>
      <c r="K207" s="539">
        <v>0</v>
      </c>
      <c r="L207" s="539">
        <v>0</v>
      </c>
      <c r="M207" s="539">
        <v>0</v>
      </c>
      <c r="N207" s="539">
        <v>0</v>
      </c>
      <c r="O207" s="539">
        <v>0</v>
      </c>
      <c r="P207" s="539">
        <v>0</v>
      </c>
      <c r="Q207" s="539">
        <v>0</v>
      </c>
      <c r="R207" s="537">
        <f t="shared" si="16"/>
        <v>1</v>
      </c>
      <c r="S207" s="537">
        <f t="shared" si="16"/>
        <v>1</v>
      </c>
      <c r="T207" s="537">
        <f t="shared" si="16"/>
        <v>1</v>
      </c>
      <c r="U207" s="537">
        <f t="shared" si="16"/>
        <v>1</v>
      </c>
      <c r="V207" s="537">
        <f t="shared" si="16"/>
        <v>1</v>
      </c>
      <c r="W207" s="537">
        <f t="shared" si="16"/>
        <v>1</v>
      </c>
      <c r="X207" s="537">
        <f t="shared" si="16"/>
        <v>1</v>
      </c>
      <c r="Y207" s="537">
        <f t="shared" si="16"/>
        <v>1</v>
      </c>
      <c r="Z207" s="537">
        <f t="shared" si="16"/>
        <v>1</v>
      </c>
      <c r="AA207" s="537">
        <f t="shared" si="16"/>
        <v>1</v>
      </c>
      <c r="AB207" s="537">
        <f t="shared" si="16"/>
        <v>1</v>
      </c>
      <c r="AC207" s="537">
        <f t="shared" si="16"/>
        <v>1</v>
      </c>
      <c r="AD207" s="537">
        <f t="shared" si="16"/>
        <v>1.0003905086873426</v>
      </c>
      <c r="AE207" s="537">
        <f t="shared" si="16"/>
        <v>1</v>
      </c>
      <c r="AF207" s="537">
        <f t="shared" si="16"/>
        <v>1</v>
      </c>
    </row>
    <row r="208" spans="1:32" x14ac:dyDescent="0.25">
      <c r="A208" s="133">
        <v>200</v>
      </c>
      <c r="B208" s="303">
        <v>97</v>
      </c>
      <c r="C208" s="539">
        <v>0</v>
      </c>
      <c r="D208" s="539">
        <v>0</v>
      </c>
      <c r="E208" s="539">
        <v>0</v>
      </c>
      <c r="F208" s="539">
        <v>0</v>
      </c>
      <c r="G208" s="539">
        <v>0</v>
      </c>
      <c r="H208" s="539">
        <v>0</v>
      </c>
      <c r="I208" s="539">
        <v>0</v>
      </c>
      <c r="J208" s="539">
        <v>0</v>
      </c>
      <c r="K208" s="539">
        <v>0</v>
      </c>
      <c r="L208" s="539">
        <v>0</v>
      </c>
      <c r="M208" s="539">
        <v>0</v>
      </c>
      <c r="N208" s="539">
        <v>0</v>
      </c>
      <c r="O208" s="539">
        <v>0</v>
      </c>
      <c r="P208" s="539">
        <v>0</v>
      </c>
      <c r="Q208" s="539">
        <v>0</v>
      </c>
      <c r="R208" s="537">
        <f t="shared" si="16"/>
        <v>1</v>
      </c>
      <c r="S208" s="537">
        <f t="shared" si="16"/>
        <v>1</v>
      </c>
      <c r="T208" s="537">
        <f t="shared" si="16"/>
        <v>1</v>
      </c>
      <c r="U208" s="537">
        <f t="shared" si="16"/>
        <v>1</v>
      </c>
      <c r="V208" s="537">
        <f t="shared" si="16"/>
        <v>1</v>
      </c>
      <c r="W208" s="537">
        <f t="shared" si="16"/>
        <v>1</v>
      </c>
      <c r="X208" s="537">
        <f t="shared" si="16"/>
        <v>1</v>
      </c>
      <c r="Y208" s="537">
        <f t="shared" si="16"/>
        <v>1</v>
      </c>
      <c r="Z208" s="537">
        <f t="shared" si="16"/>
        <v>1</v>
      </c>
      <c r="AA208" s="537">
        <f t="shared" si="16"/>
        <v>1</v>
      </c>
      <c r="AB208" s="537">
        <f t="shared" si="16"/>
        <v>1</v>
      </c>
      <c r="AC208" s="537">
        <f t="shared" si="16"/>
        <v>1</v>
      </c>
      <c r="AD208" s="537">
        <f t="shared" si="16"/>
        <v>1.0003905086873426</v>
      </c>
      <c r="AE208" s="537">
        <f t="shared" si="16"/>
        <v>1</v>
      </c>
      <c r="AF208" s="537">
        <f t="shared" si="16"/>
        <v>1</v>
      </c>
    </row>
    <row r="209" spans="1:32" x14ac:dyDescent="0.25">
      <c r="A209" s="133">
        <v>200</v>
      </c>
      <c r="B209" s="303">
        <v>98</v>
      </c>
      <c r="C209" s="539">
        <v>0</v>
      </c>
      <c r="D209" s="539">
        <v>0</v>
      </c>
      <c r="E209" s="539">
        <v>0</v>
      </c>
      <c r="F209" s="539">
        <v>0</v>
      </c>
      <c r="G209" s="539">
        <v>0</v>
      </c>
      <c r="H209" s="539">
        <v>0</v>
      </c>
      <c r="I209" s="539">
        <v>0</v>
      </c>
      <c r="J209" s="539">
        <v>0</v>
      </c>
      <c r="K209" s="539">
        <v>0</v>
      </c>
      <c r="L209" s="539">
        <v>0</v>
      </c>
      <c r="M209" s="539">
        <v>0</v>
      </c>
      <c r="N209" s="539">
        <v>0</v>
      </c>
      <c r="O209" s="539">
        <v>0</v>
      </c>
      <c r="P209" s="539">
        <v>0</v>
      </c>
      <c r="Q209" s="539">
        <v>0</v>
      </c>
      <c r="R209" s="537">
        <f t="shared" ref="R209:AF211" si="17">C209+R208</f>
        <v>1</v>
      </c>
      <c r="S209" s="537">
        <f t="shared" si="17"/>
        <v>1</v>
      </c>
      <c r="T209" s="537">
        <f t="shared" si="17"/>
        <v>1</v>
      </c>
      <c r="U209" s="537">
        <f t="shared" si="17"/>
        <v>1</v>
      </c>
      <c r="V209" s="537">
        <f t="shared" si="17"/>
        <v>1</v>
      </c>
      <c r="W209" s="537">
        <f t="shared" si="17"/>
        <v>1</v>
      </c>
      <c r="X209" s="537">
        <f t="shared" si="17"/>
        <v>1</v>
      </c>
      <c r="Y209" s="537">
        <f t="shared" si="17"/>
        <v>1</v>
      </c>
      <c r="Z209" s="537">
        <f t="shared" si="17"/>
        <v>1</v>
      </c>
      <c r="AA209" s="537">
        <f t="shared" si="17"/>
        <v>1</v>
      </c>
      <c r="AB209" s="537">
        <f t="shared" si="17"/>
        <v>1</v>
      </c>
      <c r="AC209" s="537">
        <f t="shared" si="17"/>
        <v>1</v>
      </c>
      <c r="AD209" s="537">
        <f t="shared" si="17"/>
        <v>1.0003905086873426</v>
      </c>
      <c r="AE209" s="537">
        <f t="shared" si="17"/>
        <v>1</v>
      </c>
      <c r="AF209" s="537">
        <f t="shared" si="17"/>
        <v>1</v>
      </c>
    </row>
    <row r="210" spans="1:32" x14ac:dyDescent="0.25">
      <c r="A210" s="133">
        <v>200</v>
      </c>
      <c r="B210" s="303">
        <v>99</v>
      </c>
      <c r="C210" s="539">
        <v>0</v>
      </c>
      <c r="D210" s="539">
        <v>0</v>
      </c>
      <c r="E210" s="539">
        <v>0</v>
      </c>
      <c r="F210" s="539">
        <v>0</v>
      </c>
      <c r="G210" s="539">
        <v>0</v>
      </c>
      <c r="H210" s="539">
        <v>0</v>
      </c>
      <c r="I210" s="539">
        <v>0</v>
      </c>
      <c r="J210" s="539">
        <v>0</v>
      </c>
      <c r="K210" s="539">
        <v>0</v>
      </c>
      <c r="L210" s="539">
        <v>0</v>
      </c>
      <c r="M210" s="539">
        <v>0</v>
      </c>
      <c r="N210" s="539">
        <v>0</v>
      </c>
      <c r="O210" s="539">
        <v>0</v>
      </c>
      <c r="P210" s="539">
        <v>0</v>
      </c>
      <c r="Q210" s="539">
        <v>0</v>
      </c>
      <c r="R210" s="537">
        <f t="shared" si="17"/>
        <v>1</v>
      </c>
      <c r="S210" s="537">
        <f t="shared" si="17"/>
        <v>1</v>
      </c>
      <c r="T210" s="537">
        <f t="shared" si="17"/>
        <v>1</v>
      </c>
      <c r="U210" s="537">
        <f t="shared" si="17"/>
        <v>1</v>
      </c>
      <c r="V210" s="537">
        <f t="shared" si="17"/>
        <v>1</v>
      </c>
      <c r="W210" s="537">
        <f t="shared" si="17"/>
        <v>1</v>
      </c>
      <c r="X210" s="537">
        <f t="shared" si="17"/>
        <v>1</v>
      </c>
      <c r="Y210" s="537">
        <f t="shared" si="17"/>
        <v>1</v>
      </c>
      <c r="Z210" s="537">
        <f t="shared" si="17"/>
        <v>1</v>
      </c>
      <c r="AA210" s="537">
        <f t="shared" si="17"/>
        <v>1</v>
      </c>
      <c r="AB210" s="537">
        <f t="shared" si="17"/>
        <v>1</v>
      </c>
      <c r="AC210" s="537">
        <f t="shared" si="17"/>
        <v>1</v>
      </c>
      <c r="AD210" s="537">
        <f t="shared" si="17"/>
        <v>1.0003905086873426</v>
      </c>
      <c r="AE210" s="537">
        <f t="shared" si="17"/>
        <v>1</v>
      </c>
      <c r="AF210" s="537">
        <f t="shared" si="17"/>
        <v>1</v>
      </c>
    </row>
    <row r="211" spans="1:32" x14ac:dyDescent="0.25">
      <c r="A211" s="133">
        <v>200</v>
      </c>
      <c r="B211" s="303">
        <v>100</v>
      </c>
      <c r="C211" s="539">
        <v>0</v>
      </c>
      <c r="D211" s="539">
        <v>0</v>
      </c>
      <c r="E211" s="539">
        <v>0</v>
      </c>
      <c r="F211" s="539">
        <v>0</v>
      </c>
      <c r="G211" s="539">
        <v>0</v>
      </c>
      <c r="H211" s="539">
        <v>0</v>
      </c>
      <c r="I211" s="539">
        <v>0</v>
      </c>
      <c r="J211" s="539">
        <v>0</v>
      </c>
      <c r="K211" s="539">
        <v>0</v>
      </c>
      <c r="L211" s="539">
        <v>0</v>
      </c>
      <c r="M211" s="539">
        <v>0</v>
      </c>
      <c r="N211" s="539">
        <v>0</v>
      </c>
      <c r="O211" s="539">
        <v>0</v>
      </c>
      <c r="P211" s="539">
        <v>0</v>
      </c>
      <c r="Q211" s="539">
        <v>0</v>
      </c>
      <c r="R211" s="537">
        <f t="shared" si="17"/>
        <v>1</v>
      </c>
      <c r="S211" s="537">
        <f t="shared" si="17"/>
        <v>1</v>
      </c>
      <c r="T211" s="537">
        <f t="shared" si="17"/>
        <v>1</v>
      </c>
      <c r="U211" s="537">
        <f t="shared" si="17"/>
        <v>1</v>
      </c>
      <c r="V211" s="537">
        <f t="shared" si="17"/>
        <v>1</v>
      </c>
      <c r="W211" s="537">
        <f t="shared" si="17"/>
        <v>1</v>
      </c>
      <c r="X211" s="537">
        <f t="shared" si="17"/>
        <v>1</v>
      </c>
      <c r="Y211" s="537">
        <f t="shared" si="17"/>
        <v>1</v>
      </c>
      <c r="Z211" s="537">
        <f t="shared" si="17"/>
        <v>1</v>
      </c>
      <c r="AA211" s="537">
        <f t="shared" si="17"/>
        <v>1</v>
      </c>
      <c r="AB211" s="537">
        <f t="shared" si="17"/>
        <v>1</v>
      </c>
      <c r="AC211" s="537">
        <f t="shared" si="17"/>
        <v>1</v>
      </c>
      <c r="AD211" s="537">
        <f t="shared" si="17"/>
        <v>1.0003905086873426</v>
      </c>
      <c r="AE211" s="537">
        <f t="shared" si="17"/>
        <v>1</v>
      </c>
      <c r="AF211" s="537">
        <f t="shared" si="17"/>
        <v>1</v>
      </c>
    </row>
  </sheetData>
  <phoneticPr fontId="36" type="noConversion"/>
  <pageMargins left="0.7" right="0.7" top="0.75" bottom="0.75" header="0.3" footer="0.3"/>
  <pageSetup paperSize="9" scale="47" orientation="portrait" r:id="rId1"/>
  <rowBreaks count="1" manualBreakCount="1">
    <brk id="101" max="16383" man="1"/>
  </rowBreaks>
  <colBreaks count="1" manualBreakCount="1">
    <brk id="17" max="210"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078A-AAFA-4E1E-9CF9-6A6876AA3F02}">
  <sheetPr>
    <tabColor theme="7" tint="-9.9978637043366805E-2"/>
  </sheetPr>
  <dimension ref="A1:BB282"/>
  <sheetViews>
    <sheetView view="pageBreakPreview" zoomScale="60" zoomScaleNormal="90" workbookViewId="0">
      <selection activeCell="A23" sqref="A23"/>
    </sheetView>
  </sheetViews>
  <sheetFormatPr defaultColWidth="9" defaultRowHeight="15.75" x14ac:dyDescent="0.25"/>
  <cols>
    <col min="1" max="1" width="9.25" style="453" customWidth="1"/>
    <col min="2" max="3" width="12.375" style="453" customWidth="1"/>
    <col min="4" max="4" width="6" style="453" bestFit="1" customWidth="1"/>
    <col min="5" max="5" width="11.625" style="453" customWidth="1"/>
    <col min="6" max="7" width="20.625" style="453" customWidth="1"/>
    <col min="8" max="8" width="10" style="453" bestFit="1" customWidth="1"/>
    <col min="9" max="10" width="10" style="453" customWidth="1"/>
    <col min="11" max="11" width="12.5" style="453" customWidth="1"/>
    <col min="12" max="15" width="20.625" style="453" customWidth="1"/>
    <col min="16" max="16" width="11.375" style="457" customWidth="1"/>
    <col min="17" max="17" width="10.75" style="457" customWidth="1"/>
    <col min="18" max="18" width="15" style="453" customWidth="1"/>
    <col min="19" max="20" width="16.75" style="453" customWidth="1"/>
    <col min="21" max="21" width="23.875" style="453" customWidth="1"/>
    <col min="22" max="22" width="25.125" style="453" customWidth="1"/>
    <col min="23" max="23" width="29.25" style="453" customWidth="1"/>
    <col min="24" max="25" width="26.125" style="453" customWidth="1"/>
    <col min="26" max="27" width="16.5" style="453" customWidth="1"/>
    <col min="28" max="28" width="3.25" style="453" customWidth="1"/>
    <col min="29" max="29" width="22.625" style="453" customWidth="1"/>
    <col min="30" max="31" width="6.125" style="453" customWidth="1"/>
    <col min="32" max="33" width="7.375" style="453" customWidth="1"/>
    <col min="34" max="36" width="9" style="453"/>
    <col min="37" max="37" width="3.5" style="453" customWidth="1"/>
    <col min="38" max="38" width="22.625" style="453" customWidth="1"/>
    <col min="39" max="40" width="6.125" style="453" customWidth="1"/>
    <col min="41" max="42" width="7.375" style="453" customWidth="1"/>
    <col min="43" max="45" width="9" style="453"/>
    <col min="46" max="46" width="3.125" style="453" customWidth="1"/>
    <col min="47" max="47" width="32" style="453" customWidth="1"/>
    <col min="48" max="49" width="9" style="453"/>
    <col min="50" max="50" width="11.75" style="453" customWidth="1"/>
    <col min="51" max="51" width="12.875" style="453" customWidth="1"/>
    <col min="52" max="52" width="19.75" style="453" customWidth="1"/>
    <col min="53" max="53" width="16.5" style="453" customWidth="1"/>
    <col min="54" max="16384" width="9" style="453"/>
  </cols>
  <sheetData>
    <row r="1" spans="1:54" ht="88.5" customHeight="1" x14ac:dyDescent="0.25">
      <c r="A1" s="450" t="s">
        <v>519</v>
      </c>
      <c r="B1" s="450" t="s">
        <v>520</v>
      </c>
      <c r="C1" s="450" t="s">
        <v>521</v>
      </c>
      <c r="D1" s="450" t="s">
        <v>522</v>
      </c>
      <c r="E1" s="450" t="s">
        <v>523</v>
      </c>
      <c r="F1" s="450" t="s">
        <v>524</v>
      </c>
      <c r="G1" s="451" t="s">
        <v>525</v>
      </c>
      <c r="H1" s="451" t="s">
        <v>526</v>
      </c>
      <c r="I1" s="451" t="s">
        <v>527</v>
      </c>
      <c r="J1" s="451" t="s">
        <v>528</v>
      </c>
      <c r="K1" s="451" t="s">
        <v>529</v>
      </c>
      <c r="L1" s="451" t="s">
        <v>530</v>
      </c>
      <c r="M1" s="451" t="s">
        <v>531</v>
      </c>
      <c r="N1" s="451" t="s">
        <v>532</v>
      </c>
      <c r="O1" s="451" t="s">
        <v>533</v>
      </c>
      <c r="P1" s="451" t="s">
        <v>534</v>
      </c>
      <c r="Q1" s="451" t="s">
        <v>535</v>
      </c>
      <c r="R1" s="450" t="s">
        <v>536</v>
      </c>
      <c r="S1" s="450" t="s">
        <v>537</v>
      </c>
      <c r="T1" s="190" t="s">
        <v>538</v>
      </c>
      <c r="U1" s="188" t="s">
        <v>539</v>
      </c>
      <c r="V1" s="191" t="s">
        <v>540</v>
      </c>
      <c r="W1" s="189" t="s">
        <v>541</v>
      </c>
      <c r="X1" s="191" t="s">
        <v>542</v>
      </c>
      <c r="Y1" s="189" t="s">
        <v>543</v>
      </c>
      <c r="Z1" s="452"/>
      <c r="AA1" s="452"/>
      <c r="AC1" s="657" t="s">
        <v>544</v>
      </c>
      <c r="AD1" s="657"/>
      <c r="AE1" s="657"/>
      <c r="AF1" s="657"/>
      <c r="AG1" s="657"/>
      <c r="AH1" s="657"/>
      <c r="AI1" s="657"/>
      <c r="AJ1" s="657"/>
      <c r="AL1" s="657" t="s">
        <v>545</v>
      </c>
      <c r="AM1" s="657"/>
      <c r="AN1" s="657"/>
      <c r="AO1" s="657"/>
      <c r="AP1" s="657"/>
      <c r="AQ1" s="657"/>
      <c r="AR1" s="657"/>
      <c r="AS1" s="657"/>
      <c r="AU1" s="657" t="s">
        <v>546</v>
      </c>
      <c r="AV1" s="657"/>
      <c r="AW1" s="657"/>
      <c r="AX1" s="657"/>
      <c r="AY1" s="657"/>
      <c r="AZ1" s="657"/>
      <c r="BA1" s="657"/>
      <c r="BB1" s="657"/>
    </row>
    <row r="2" spans="1:54" ht="17.25" thickBot="1" x14ac:dyDescent="0.3">
      <c r="A2" s="454">
        <v>1</v>
      </c>
      <c r="B2" s="454">
        <f>A2+1</f>
        <v>2</v>
      </c>
      <c r="C2" s="454">
        <f t="shared" ref="C2:Y2" si="0">B2+1</f>
        <v>3</v>
      </c>
      <c r="D2" s="454">
        <f t="shared" si="0"/>
        <v>4</v>
      </c>
      <c r="E2" s="454">
        <f t="shared" si="0"/>
        <v>5</v>
      </c>
      <c r="F2" s="454">
        <f t="shared" si="0"/>
        <v>6</v>
      </c>
      <c r="G2" s="454">
        <f t="shared" si="0"/>
        <v>7</v>
      </c>
      <c r="H2" s="454">
        <f t="shared" si="0"/>
        <v>8</v>
      </c>
      <c r="I2" s="454">
        <f t="shared" si="0"/>
        <v>9</v>
      </c>
      <c r="J2" s="454">
        <f t="shared" si="0"/>
        <v>10</v>
      </c>
      <c r="K2" s="454">
        <f t="shared" si="0"/>
        <v>11</v>
      </c>
      <c r="L2" s="454">
        <f t="shared" si="0"/>
        <v>12</v>
      </c>
      <c r="M2" s="454">
        <f t="shared" si="0"/>
        <v>13</v>
      </c>
      <c r="N2" s="454">
        <f t="shared" si="0"/>
        <v>14</v>
      </c>
      <c r="O2" s="454">
        <f t="shared" si="0"/>
        <v>15</v>
      </c>
      <c r="P2" s="454">
        <f t="shared" si="0"/>
        <v>16</v>
      </c>
      <c r="Q2" s="454">
        <f t="shared" si="0"/>
        <v>17</v>
      </c>
      <c r="R2" s="454">
        <f t="shared" si="0"/>
        <v>18</v>
      </c>
      <c r="S2" s="454">
        <f t="shared" si="0"/>
        <v>19</v>
      </c>
      <c r="T2" s="454">
        <f t="shared" si="0"/>
        <v>20</v>
      </c>
      <c r="U2" s="454">
        <f t="shared" si="0"/>
        <v>21</v>
      </c>
      <c r="V2" s="454">
        <f t="shared" si="0"/>
        <v>22</v>
      </c>
      <c r="W2" s="454">
        <f t="shared" si="0"/>
        <v>23</v>
      </c>
      <c r="X2" s="454">
        <f t="shared" si="0"/>
        <v>24</v>
      </c>
      <c r="Y2" s="454">
        <f t="shared" si="0"/>
        <v>25</v>
      </c>
      <c r="Z2" s="455" t="s">
        <v>547</v>
      </c>
      <c r="AA2" s="455" t="s">
        <v>548</v>
      </c>
      <c r="AC2" s="456" t="s">
        <v>549</v>
      </c>
      <c r="AD2" s="679" t="s">
        <v>550</v>
      </c>
      <c r="AE2" s="679"/>
      <c r="AF2" s="679"/>
      <c r="AG2" s="679"/>
      <c r="AH2" s="679"/>
      <c r="AI2" s="679"/>
      <c r="AJ2" s="453" t="s">
        <v>551</v>
      </c>
      <c r="AL2" s="456" t="s">
        <v>549</v>
      </c>
      <c r="AM2" s="679" t="s">
        <v>550</v>
      </c>
      <c r="AN2" s="679"/>
      <c r="AO2" s="679"/>
      <c r="AP2" s="679"/>
      <c r="AQ2" s="679"/>
      <c r="AR2" s="679"/>
      <c r="AS2" s="453" t="s">
        <v>551</v>
      </c>
      <c r="AU2" s="456" t="s">
        <v>549</v>
      </c>
      <c r="AV2" s="679" t="s">
        <v>550</v>
      </c>
      <c r="AW2" s="679"/>
      <c r="AX2" s="679"/>
      <c r="AY2" s="679"/>
      <c r="AZ2" s="679"/>
      <c r="BA2" s="679"/>
      <c r="BB2" s="453" t="s">
        <v>551</v>
      </c>
    </row>
    <row r="3" spans="1:54" ht="16.5" customHeight="1" thickTop="1" x14ac:dyDescent="0.25">
      <c r="A3" s="457" t="str">
        <f>C3&amp;D3&amp;LEFT(E3,1)</f>
        <v>FZ1Q</v>
      </c>
      <c r="B3" s="392" t="s">
        <v>477</v>
      </c>
      <c r="C3" s="392" t="s">
        <v>478</v>
      </c>
      <c r="D3" s="392" t="s">
        <v>5</v>
      </c>
      <c r="E3" s="393" t="s">
        <v>479</v>
      </c>
      <c r="F3" s="393">
        <v>95000000000</v>
      </c>
      <c r="G3" s="394"/>
      <c r="H3" s="395">
        <v>3.5000000000000003E-2</v>
      </c>
      <c r="I3" s="395">
        <v>0.02</v>
      </c>
      <c r="J3" s="395"/>
      <c r="K3" s="395"/>
      <c r="L3" s="393"/>
      <c r="M3" s="393"/>
      <c r="N3" s="458">
        <f t="shared" ref="N3:N18" si="1">IF(E3="QS",F3*H3,0)</f>
        <v>3325000000.0000005</v>
      </c>
      <c r="O3" s="458">
        <f t="shared" ref="O3:O18" si="2">IF(E3="QS",F3*I3,0)</f>
        <v>1900000000</v>
      </c>
      <c r="P3" s="459">
        <f>IF(OR(E3="QS",E3=""),0,(M3-L3)/G3*J3)</f>
        <v>0</v>
      </c>
      <c r="Q3" s="459">
        <f>IF(OR(E3="QS",E3=""),0,(M3-L3)/G3*K3)</f>
        <v>0</v>
      </c>
      <c r="R3" s="460">
        <f t="shared" ref="R3:R18" si="3">IF(OR(E3="QS",B3=""),0,CEILING((L3+1)/G3*100,1))</f>
        <v>0</v>
      </c>
      <c r="S3" s="460">
        <f t="shared" ref="S3:S18" si="4">IF(OR(E3="QS",B3=""),0,CEILING(M3/G3*100,1))</f>
        <v>0</v>
      </c>
      <c r="T3" s="39">
        <f>IF(OR(E3="QS",B3=""),0,
IF(C3="E1",VLOOKUP($S3,附表2_工程險200RP地震非比例層調整係數!$B$1:$AF$101,MATCH($D3&amp;"a",附表2_工程險200RP地震非比例層調整係數!$1:$1,0)-1,FALSE)
-IF($R3-1&lt;=0,0,VLOOKUP($R3-1,附表2_工程險200RP地震非比例層調整係數!$B$1:$AF$101,MATCH($D3&amp;"a",附表2_工程險200RP地震非比例層調整係數!$1:$1,0)-1,FALSE))
-VLOOKUP($S3,附表2_工程險200RP地震非比例層調整係數!$B$1:$AF$101,MATCH($D3,附表2_工程險200RP地震非比例層調整係數!$1:$1,0)-1,FALSE)*(S3/100-M3/G3)*100
-VLOOKUP($R3,附表2_工程險200RP地震非比例層調整係數!$B$1:$AF$101,MATCH($D3,附表2_工程險200RP地震非比例層調整係數!$1:$1,0)-1,FALSE)*(1-(R3/100-L3/G3)*100),
IF(C3="E2",VLOOKUP($S3,附表2_工程險200RP地震非比例層調整係數!$B$111:$AF$211,MATCH($D3&amp;"a",附表2_工程險200RP地震非比例層調整係數!$1:$1,0)-1,FALSE)
-IF($R3-1&lt;=0,0,VLOOKUP($R3-1,附表2_工程險200RP地震非比例層調整係數!$B$111:$AF$211,MATCH($D3&amp;"a",附表2_工程險200RP地震非比例層調整係數!$1:$1,0)-1,FALSE))
-VLOOKUP($S3,附表2_工程險200RP地震非比例層調整係數!$B$111:$AF$211,MATCH($D3,附表2_工程險200RP地震非比例層調整係數!$1:$1,0)-1,FALSE)*(S3/100-M3/G3)*100
-VLOOKUP($R3,附表2_工程險200RP地震非比例層調整係數!$B$111:$AF$211,MATCH($D3,附表2_工程險200RP地震非比例層調整係數!$1:$1,0)-1,FALSE)*(1-(R3/100-L3/G3)*100),0)))</f>
        <v>0</v>
      </c>
      <c r="U3" s="39">
        <f>IF(OR(E3="QS",B3=""),0,
IF(C3="F",VLOOKUP($S3,附表2_火險200RP地震非比例層調整係數!$B:$AF,MATCH($D3&amp;"a",附表2_火險200RP地震非比例層調整係數!$1:$1,0)-1,FALSE)
-IF($R3-1&lt;=0,0,VLOOKUP($R3-1,附表2_火險200RP地震非比例層調整係數!$B:$AF,MATCH($D3&amp;"a",附表2_火險200RP地震非比例層調整係數!$1:$1,0)-1,FALSE))
-VLOOKUP($S3,附表2_火險200RP地震非比例層調整係數!$B:$AF,MATCH($D3,附表2_火險200RP地震非比例層調整係數!$1:$1,0)-1,FALSE)*(S3/100-M3/G3)*100
-VLOOKUP($R3,附表2_火險200RP地震非比例層調整係數!$B:$AF,MATCH($D3,附表2_火險200RP地震非比例層調整係數!$1:$1,0)-1,FALSE)*(1-(R3/100-L3/G3)*100),0))</f>
        <v>0</v>
      </c>
      <c r="V3" s="461">
        <f>G3*T3*P3</f>
        <v>0</v>
      </c>
      <c r="W3" s="461">
        <f>G3*U3*P3</f>
        <v>0</v>
      </c>
      <c r="X3" s="461">
        <f>G3*T3*Q3</f>
        <v>0</v>
      </c>
      <c r="Y3" s="461">
        <f>G3*U3*Q3</f>
        <v>0</v>
      </c>
      <c r="Z3" s="462">
        <f>F3*H3</f>
        <v>3325000000.0000005</v>
      </c>
      <c r="AA3" s="462">
        <f>F3*I3</f>
        <v>1900000000</v>
      </c>
      <c r="AC3" s="658">
        <v>0.85</v>
      </c>
      <c r="AD3" s="661" t="s">
        <v>552</v>
      </c>
      <c r="AE3" s="664" t="s">
        <v>553</v>
      </c>
      <c r="AF3" s="661" t="s">
        <v>554</v>
      </c>
      <c r="AG3" s="667"/>
      <c r="AH3" s="667"/>
      <c r="AI3" s="664"/>
      <c r="AL3" s="658">
        <v>0.85</v>
      </c>
      <c r="AM3" s="661" t="s">
        <v>552</v>
      </c>
      <c r="AN3" s="664" t="s">
        <v>553</v>
      </c>
      <c r="AO3" s="670" t="s">
        <v>555</v>
      </c>
      <c r="AP3" s="671"/>
      <c r="AQ3" s="671"/>
      <c r="AR3" s="672"/>
      <c r="AU3" s="658">
        <v>0.85</v>
      </c>
      <c r="AV3" s="661" t="s">
        <v>552</v>
      </c>
      <c r="AW3" s="714" t="s">
        <v>553</v>
      </c>
      <c r="AX3" s="699" t="s">
        <v>556</v>
      </c>
      <c r="AY3" s="700"/>
      <c r="AZ3" s="697" t="s">
        <v>557</v>
      </c>
      <c r="BA3" s="720" t="s">
        <v>558</v>
      </c>
    </row>
    <row r="4" spans="1:54" ht="17.25" customHeight="1" x14ac:dyDescent="0.25">
      <c r="A4" s="457" t="str">
        <f t="shared" ref="A4:A19" si="5">C4&amp;D4&amp;LEFT(E4,1)</f>
        <v>FZ1L</v>
      </c>
      <c r="B4" s="392" t="s">
        <v>477</v>
      </c>
      <c r="C4" s="392" t="s">
        <v>478</v>
      </c>
      <c r="D4" s="392" t="s">
        <v>5</v>
      </c>
      <c r="E4" s="393" t="s">
        <v>480</v>
      </c>
      <c r="F4" s="393">
        <v>95000000000</v>
      </c>
      <c r="G4" s="394">
        <v>95000000000</v>
      </c>
      <c r="H4" s="396"/>
      <c r="I4" s="396"/>
      <c r="J4" s="397">
        <v>0.115</v>
      </c>
      <c r="K4" s="397">
        <v>4.2500000000000003E-2</v>
      </c>
      <c r="L4" s="393">
        <v>0</v>
      </c>
      <c r="M4" s="393">
        <v>5000000000</v>
      </c>
      <c r="N4" s="458">
        <f t="shared" si="1"/>
        <v>0</v>
      </c>
      <c r="O4" s="458">
        <f t="shared" si="2"/>
        <v>0</v>
      </c>
      <c r="P4" s="459">
        <f>IF(OR(E4="QS",E4=""),0,(M4-L4)/G4*J4)</f>
        <v>6.0526315789473685E-3</v>
      </c>
      <c r="Q4" s="459">
        <f>IF(OR(E4="QS",E4=""),0,(M4-L4)/G4*K4)</f>
        <v>2.2368421052631577E-3</v>
      </c>
      <c r="R4" s="460">
        <f>IF(OR(E4="QS",B4=""),0,CEILING((L4+1)/G4*100,1))</f>
        <v>1</v>
      </c>
      <c r="S4" s="460">
        <f t="shared" si="4"/>
        <v>6</v>
      </c>
      <c r="T4" s="39">
        <f>IF(OR(E4="QS",B4=""),0,
IF(C4="E1",VLOOKUP($S4,附表2_工程險200RP地震非比例層調整係數!$B$1:$AF$101,MATCH($D4&amp;"a",附表2_工程險200RP地震非比例層調整係數!$1:$1,0)-1,FALSE)
-IF($R4-1&lt;=0,0,VLOOKUP($R4-1,附表2_工程險200RP地震非比例層調整係數!$B$1:$AF$101,MATCH($D4&amp;"a",附表2_工程險200RP地震非比例層調整係數!$1:$1,0)-1,FALSE))
-VLOOKUP($S4,附表2_工程險200RP地震非比例層調整係數!$B$1:$AF$101,MATCH($D4,附表2_工程險200RP地震非比例層調整係數!$1:$1,0)-1,FALSE)*(S4/100-M4/G4)*100
-VLOOKUP($R4,附表2_工程險200RP地震非比例層調整係數!$B$1:$AF$101,MATCH($D4,附表2_工程險200RP地震非比例層調整係數!$1:$1,0)-1,FALSE)*(1-(R4/100-L4/G4)*100),
IF(C4="E2",VLOOKUP($S4,附表2_工程險200RP地震非比例層調整係數!$B$111:$AF$211,MATCH($D4&amp;"a",附表2_工程險200RP地震非比例層調整係數!$1:$1,0)-1,FALSE)
-IF($R4-1&lt;=0,0,VLOOKUP($R4-1,附表2_工程險200RP地震非比例層調整係數!$B$111:$AF$211,MATCH($D4&amp;"a",附表2_工程險200RP地震非比例層調整係數!$1:$1,0)-1,FALSE))
-VLOOKUP($S4,附表2_工程險200RP地震非比例層調整係數!$B$111:$AF$211,MATCH($D4,附表2_工程險200RP地震非比例層調整係數!$1:$1,0)-1,FALSE)*(S4/100-M4/G4)*100
-VLOOKUP($R4,附表2_工程險200RP地震非比例層調整係數!$B$111:$AF$211,MATCH($D4,附表2_工程險200RP地震非比例層調整係數!$1:$1,0)-1,FALSE)*(1-(R4/100-L4/G4)*100),0)))</f>
        <v>0</v>
      </c>
      <c r="U4" s="39">
        <f>IF(OR(E4="QS",B4=""),0,
IF(C4="F",VLOOKUP($S4,附表2_火險200RP地震非比例層調整係數!$B:$AF,MATCH($D4&amp;"a",附表2_火險200RP地震非比例層調整係數!$1:$1,0)-1,FALSE)
-IF($R4-1&lt;=0,0,VLOOKUP($R4-1,附表2_火險200RP地震非比例層調整係數!$B:$AF,MATCH($D4&amp;"a",附表2_火險200RP地震非比例層調整係數!$1:$1,0)-1,FALSE))
-VLOOKUP($S4,附表2_火險200RP地震非比例層調整係數!$B:$AF,MATCH($D4,附表2_火險200RP地震非比例層調整係數!$1:$1,0)-1,FALSE)*(S4/100-M4/G4)*100
-VLOOKUP($R4,附表2_火險200RP地震非比例層調整係數!$B:$AF,MATCH($D4,附表2_火險200RP地震非比例層調整係數!$1:$1,0)-1,FALSE)*(1-(R4/100-L4/G4)*100),0))</f>
        <v>0.87820374595500028</v>
      </c>
      <c r="V4" s="461">
        <f t="shared" ref="V4:V18" si="6">G4*T4*P4</f>
        <v>0</v>
      </c>
      <c r="W4" s="461">
        <f t="shared" ref="W4:W18" si="7">G4*U4*P4</f>
        <v>504967153.92412513</v>
      </c>
      <c r="X4" s="461">
        <f t="shared" ref="X4:X18" si="8">G4*T4*Q4</f>
        <v>0</v>
      </c>
      <c r="Y4" s="461">
        <f t="shared" ref="Y4:Y18" si="9">G4*U4*Q4</f>
        <v>186618296.01543754</v>
      </c>
      <c r="Z4" s="462">
        <f>G4*P4</f>
        <v>575000000</v>
      </c>
      <c r="AA4" s="462">
        <f>G4*Q4</f>
        <v>212499999.99999997</v>
      </c>
      <c r="AC4" s="659"/>
      <c r="AD4" s="662"/>
      <c r="AE4" s="665"/>
      <c r="AF4" s="662"/>
      <c r="AG4" s="668"/>
      <c r="AH4" s="668"/>
      <c r="AI4" s="665"/>
      <c r="AL4" s="659"/>
      <c r="AM4" s="662"/>
      <c r="AN4" s="665"/>
      <c r="AO4" s="673"/>
      <c r="AP4" s="674"/>
      <c r="AQ4" s="674"/>
      <c r="AR4" s="675"/>
      <c r="AU4" s="659"/>
      <c r="AV4" s="662"/>
      <c r="AW4" s="715"/>
      <c r="AX4" s="691"/>
      <c r="AY4" s="693"/>
      <c r="AZ4" s="698"/>
      <c r="BA4" s="721"/>
      <c r="BB4" s="453" t="s">
        <v>559</v>
      </c>
    </row>
    <row r="5" spans="1:54" ht="16.5" customHeight="1" x14ac:dyDescent="0.25">
      <c r="A5" s="457" t="str">
        <f t="shared" si="5"/>
        <v>FZ1L</v>
      </c>
      <c r="B5" s="392" t="s">
        <v>477</v>
      </c>
      <c r="C5" s="392" t="s">
        <v>478</v>
      </c>
      <c r="D5" s="392" t="s">
        <v>5</v>
      </c>
      <c r="E5" s="393" t="s">
        <v>481</v>
      </c>
      <c r="F5" s="393">
        <v>95000000000</v>
      </c>
      <c r="G5" s="394">
        <v>95000000000</v>
      </c>
      <c r="H5" s="396"/>
      <c r="I5" s="396"/>
      <c r="J5" s="397">
        <v>0.115</v>
      </c>
      <c r="K5" s="397">
        <v>0</v>
      </c>
      <c r="L5" s="393">
        <v>5000000000</v>
      </c>
      <c r="M5" s="393">
        <v>95000000000</v>
      </c>
      <c r="N5" s="458">
        <f t="shared" si="1"/>
        <v>0</v>
      </c>
      <c r="O5" s="458">
        <f t="shared" si="2"/>
        <v>0</v>
      </c>
      <c r="P5" s="459">
        <f>IF(OR(E5="QS",E5=""),0,(M5-L5)/G5*J5)</f>
        <v>0.10894736842105263</v>
      </c>
      <c r="Q5" s="459">
        <f>IF(OR(E5="QS",E5=""),0,(M5-L5)/G5*K5)</f>
        <v>0</v>
      </c>
      <c r="R5" s="460">
        <f t="shared" si="3"/>
        <v>6</v>
      </c>
      <c r="S5" s="460">
        <f t="shared" si="4"/>
        <v>100</v>
      </c>
      <c r="T5" s="39">
        <f>IF(OR(E5="QS",B5=""),0,
IF(C5="E1",VLOOKUP($S5,附表2_工程險200RP地震非比例層調整係數!$B$1:$AF$101,MATCH($D5&amp;"a",附表2_工程險200RP地震非比例層調整係數!$1:$1,0)-1,FALSE)
-IF($R5-1&lt;=0,0,VLOOKUP($R5-1,附表2_工程險200RP地震非比例層調整係數!$B$1:$AF$101,MATCH($D5&amp;"a",附表2_工程險200RP地震非比例層調整係數!$1:$1,0)-1,FALSE))
-VLOOKUP($S5,附表2_工程險200RP地震非比例層調整係數!$B$1:$AF$101,MATCH($D5,附表2_工程險200RP地震非比例層調整係數!$1:$1,0)-1,FALSE)*(S5/100-M5/G5)*100
-VLOOKUP($R5,附表2_工程險200RP地震非比例層調整係數!$B$1:$AF$101,MATCH($D5,附表2_工程險200RP地震非比例層調整係數!$1:$1,0)-1,FALSE)*(1-(R5/100-L5/G5)*100),
IF(C5="E2",VLOOKUP($S5,附表2_工程險200RP地震非比例層調整係數!$B$111:$AF$211,MATCH($D5&amp;"a",附表2_工程險200RP地震非比例層調整係數!$1:$1,0)-1,FALSE)
-IF($R5-1&lt;=0,0,VLOOKUP($R5-1,附表2_工程險200RP地震非比例層調整係數!$B$111:$AF$211,MATCH($D5&amp;"a",附表2_工程險200RP地震非比例層調整係數!$1:$1,0)-1,FALSE))
-VLOOKUP($S5,附表2_工程險200RP地震非比例層調整係數!$B$111:$AF$211,MATCH($D5,附表2_工程險200RP地震非比例層調整係數!$1:$1,0)-1,FALSE)*(S5/100-M5/G5)*100
-VLOOKUP($R5,附表2_工程險200RP地震非比例層調整係數!$B$111:$AF$211,MATCH($D5,附表2_工程險200RP地震非比例層調整係數!$1:$1,0)-1,FALSE)*(1-(R5/100-L5/G5)*100),0)))</f>
        <v>0</v>
      </c>
      <c r="U5" s="39">
        <f>IF(OR(E5="QS",B5=""),0,
IF(C5="F",VLOOKUP($S5,附表2_火險200RP地震非比例層調整係數!$B:$AF,MATCH($D5&amp;"a",附表2_火險200RP地震非比例層調整係數!$1:$1,0)-1,FALSE)
-IF($R5-1&lt;=0,0,VLOOKUP($R5-1,附表2_火險200RP地震非比例層調整係數!$B:$AF,MATCH($D5&amp;"a",附表2_火險200RP地震非比例層調整係數!$1:$1,0)-1,FALSE))
-VLOOKUP($S5,附表2_火險200RP地震非比例層調整係數!$B:$AF,MATCH($D5,附表2_火險200RP地震非比例層調整係數!$1:$1,0)-1,FALSE)*(S5/100-M5/G5)*100
-VLOOKUP($R5,附表2_火險200RP地震非比例層調整係數!$B:$AF,MATCH($D5,附表2_火險200RP地震非比例層調整係數!$1:$1,0)-1,FALSE)*(1-(R5/100-L5/G5)*100),0))</f>
        <v>0.12179625404499966</v>
      </c>
      <c r="V5" s="461">
        <f t="shared" si="6"/>
        <v>0</v>
      </c>
      <c r="W5" s="461">
        <f t="shared" si="7"/>
        <v>1260591229.3657463</v>
      </c>
      <c r="X5" s="461">
        <f t="shared" si="8"/>
        <v>0</v>
      </c>
      <c r="Y5" s="461">
        <f t="shared" si="9"/>
        <v>0</v>
      </c>
      <c r="Z5" s="462">
        <f>G5*P5</f>
        <v>10350000000</v>
      </c>
      <c r="AA5" s="462">
        <f>G5*Q5</f>
        <v>0</v>
      </c>
      <c r="AC5" s="659"/>
      <c r="AD5" s="662"/>
      <c r="AE5" s="665"/>
      <c r="AF5" s="662"/>
      <c r="AG5" s="668"/>
      <c r="AH5" s="668"/>
      <c r="AI5" s="665"/>
      <c r="AL5" s="659"/>
      <c r="AM5" s="662"/>
      <c r="AN5" s="665"/>
      <c r="AO5" s="673"/>
      <c r="AP5" s="674"/>
      <c r="AQ5" s="674"/>
      <c r="AR5" s="675"/>
      <c r="AU5" s="659"/>
      <c r="AV5" s="662"/>
      <c r="AW5" s="715"/>
      <c r="AX5" s="691"/>
      <c r="AY5" s="693"/>
      <c r="AZ5" s="722" t="s">
        <v>558</v>
      </c>
      <c r="BA5" s="712"/>
    </row>
    <row r="6" spans="1:54" ht="16.5" customHeight="1" x14ac:dyDescent="0.25">
      <c r="A6" s="457" t="str">
        <f t="shared" si="5"/>
        <v/>
      </c>
      <c r="B6" s="392"/>
      <c r="C6" s="392"/>
      <c r="D6" s="392"/>
      <c r="E6" s="393"/>
      <c r="F6" s="393"/>
      <c r="G6" s="394"/>
      <c r="H6" s="396"/>
      <c r="I6" s="396"/>
      <c r="J6" s="396"/>
      <c r="K6" s="396"/>
      <c r="L6" s="393"/>
      <c r="M6" s="393"/>
      <c r="N6" s="458">
        <f t="shared" si="1"/>
        <v>0</v>
      </c>
      <c r="O6" s="458">
        <f t="shared" si="2"/>
        <v>0</v>
      </c>
      <c r="P6" s="459">
        <f t="shared" ref="P6:P18" si="10">IF(OR(E6="QS",E6=""),0,(M6-L6)/G6*J6)</f>
        <v>0</v>
      </c>
      <c r="Q6" s="459">
        <f t="shared" ref="Q6:Q18" si="11">IF(OR(E6="QS",E6=""),0,(M6-L6)/G6*K6)</f>
        <v>0</v>
      </c>
      <c r="R6" s="460">
        <f t="shared" si="3"/>
        <v>0</v>
      </c>
      <c r="S6" s="460">
        <f t="shared" si="4"/>
        <v>0</v>
      </c>
      <c r="T6" s="39">
        <f>IF(OR(E6="QS",B6=""),0,
IF(C6="E1",VLOOKUP($S6,附表2_工程險200RP地震非比例層調整係數!$B$1:$AF$101,MATCH($D6&amp;"a",附表2_工程險200RP地震非比例層調整係數!$1:$1,0)-1,FALSE)
-IF($R6-1&lt;=0,0,VLOOKUP($R6-1,附表2_工程險200RP地震非比例層調整係數!$B$1:$AF$101,MATCH($D6&amp;"a",附表2_工程險200RP地震非比例層調整係數!$1:$1,0)-1,FALSE))
-VLOOKUP($S6,附表2_工程險200RP地震非比例層調整係數!$B$1:$AF$101,MATCH($D6,附表2_工程險200RP地震非比例層調整係數!$1:$1,0)-1,FALSE)*(S6/100-M6/G6)*100
-VLOOKUP($R6,附表2_工程險200RP地震非比例層調整係數!$B$1:$AF$101,MATCH($D6,附表2_工程險200RP地震非比例層調整係數!$1:$1,0)-1,FALSE)*(1-(R6/100-L6/G6)*100),
IF(C6="E2",VLOOKUP($S6,附表2_工程險200RP地震非比例層調整係數!$B$111:$AF$211,MATCH($D6&amp;"a",附表2_工程險200RP地震非比例層調整係數!$1:$1,0)-1,FALSE)
-IF($R6-1&lt;=0,0,VLOOKUP($R6-1,附表2_工程險200RP地震非比例層調整係數!$B$111:$AF$211,MATCH($D6&amp;"a",附表2_工程險200RP地震非比例層調整係數!$1:$1,0)-1,FALSE))
-VLOOKUP($S6,附表2_工程險200RP地震非比例層調整係數!$B$111:$AF$211,MATCH($D6,附表2_工程險200RP地震非比例層調整係數!$1:$1,0)-1,FALSE)*(S6/100-M6/G6)*100
-VLOOKUP($R6,附表2_工程險200RP地震非比例層調整係數!$B$111:$AF$211,MATCH($D6,附表2_工程險200RP地震非比例層調整係數!$1:$1,0)-1,FALSE)*(1-(R6/100-L6/G6)*100),0)))</f>
        <v>0</v>
      </c>
      <c r="U6" s="39">
        <f>IF(OR(E6="QS",B6=""),0,
IF(C6="F",VLOOKUP($S6,附表2_火險200RP地震非比例層調整係數!$B:$AF,MATCH($D6&amp;"a",附表2_火險200RP地震非比例層調整係數!$1:$1,0)-1,FALSE)
-IF($R6-1&lt;=0,0,VLOOKUP($R6-1,附表2_火險200RP地震非比例層調整係數!$B:$AF,MATCH($D6&amp;"a",附表2_火險200RP地震非比例層調整係數!$1:$1,0)-1,FALSE))
-VLOOKUP($S6,附表2_火險200RP地震非比例層調整係數!$B:$AF,MATCH($D6,附表2_火險200RP地震非比例層調整係數!$1:$1,0)-1,FALSE)*(S6/100-M6/G6)*100
-VLOOKUP($R6,附表2_火險200RP地震非比例層調整係數!$B:$AF,MATCH($D6,附表2_火險200RP地震非比例層調整係數!$1:$1,0)-1,FALSE)*(1-(R6/100-L6/G6)*100),0))</f>
        <v>0</v>
      </c>
      <c r="V6" s="461">
        <f t="shared" si="6"/>
        <v>0</v>
      </c>
      <c r="W6" s="461">
        <f t="shared" si="7"/>
        <v>0</v>
      </c>
      <c r="X6" s="461">
        <f t="shared" si="8"/>
        <v>0</v>
      </c>
      <c r="Y6" s="461">
        <f t="shared" si="9"/>
        <v>0</v>
      </c>
      <c r="Z6" s="462"/>
      <c r="AA6" s="462"/>
      <c r="AC6" s="659"/>
      <c r="AD6" s="662"/>
      <c r="AE6" s="665"/>
      <c r="AF6" s="662"/>
      <c r="AG6" s="668"/>
      <c r="AH6" s="668"/>
      <c r="AI6" s="665"/>
      <c r="AL6" s="659"/>
      <c r="AM6" s="662"/>
      <c r="AN6" s="665"/>
      <c r="AO6" s="676"/>
      <c r="AP6" s="677"/>
      <c r="AQ6" s="677"/>
      <c r="AR6" s="678"/>
      <c r="AU6" s="659"/>
      <c r="AV6" s="662"/>
      <c r="AW6" s="715"/>
      <c r="AX6" s="691"/>
      <c r="AY6" s="693"/>
      <c r="AZ6" s="723"/>
      <c r="BA6" s="712"/>
    </row>
    <row r="7" spans="1:54" ht="16.5" customHeight="1" x14ac:dyDescent="0.25">
      <c r="A7" s="457" t="str">
        <f t="shared" si="5"/>
        <v>E1Z1Q</v>
      </c>
      <c r="B7" s="392" t="s">
        <v>482</v>
      </c>
      <c r="C7" s="392" t="s">
        <v>483</v>
      </c>
      <c r="D7" s="392" t="s">
        <v>5</v>
      </c>
      <c r="E7" s="393" t="s">
        <v>479</v>
      </c>
      <c r="F7" s="393">
        <v>95000000000</v>
      </c>
      <c r="G7" s="394"/>
      <c r="H7" s="395">
        <v>3.5000000000000003E-2</v>
      </c>
      <c r="I7" s="395">
        <v>0.02</v>
      </c>
      <c r="J7" s="395"/>
      <c r="K7" s="395"/>
      <c r="L7" s="393"/>
      <c r="M7" s="393"/>
      <c r="N7" s="458">
        <f t="shared" si="1"/>
        <v>3325000000.0000005</v>
      </c>
      <c r="O7" s="458">
        <f t="shared" si="2"/>
        <v>1900000000</v>
      </c>
      <c r="P7" s="459">
        <f t="shared" si="10"/>
        <v>0</v>
      </c>
      <c r="Q7" s="459">
        <f t="shared" si="11"/>
        <v>0</v>
      </c>
      <c r="R7" s="460">
        <f t="shared" si="3"/>
        <v>0</v>
      </c>
      <c r="S7" s="460">
        <f t="shared" si="4"/>
        <v>0</v>
      </c>
      <c r="T7" s="39">
        <f>IF(OR(E7="QS",B7=""),0,
IF(C7="E1",VLOOKUP($S7,附表2_工程險200RP地震非比例層調整係數!$B$1:$AF$101,MATCH($D7&amp;"a",附表2_工程險200RP地震非比例層調整係數!$1:$1,0)-1,FALSE)
-IF($R7-1&lt;=0,0,VLOOKUP($R7-1,附表2_工程險200RP地震非比例層調整係數!$B$1:$AF$101,MATCH($D7&amp;"a",附表2_工程險200RP地震非比例層調整係數!$1:$1,0)-1,FALSE))
-VLOOKUP($S7,附表2_工程險200RP地震非比例層調整係數!$B$1:$AF$101,MATCH($D7,附表2_工程險200RP地震非比例層調整係數!$1:$1,0)-1,FALSE)*(S7/100-M7/G7)*100
-VLOOKUP($R7,附表2_工程險200RP地震非比例層調整係數!$B$1:$AF$101,MATCH($D7,附表2_工程險200RP地震非比例層調整係數!$1:$1,0)-1,FALSE)*(1-(R7/100-L7/G7)*100),
IF(C7="E2",VLOOKUP($S7,附表2_工程險200RP地震非比例層調整係數!$B$111:$AF$211,MATCH($D7&amp;"a",附表2_工程險200RP地震非比例層調整係數!$1:$1,0)-1,FALSE)
-IF($R7-1&lt;=0,0,VLOOKUP($R7-1,附表2_工程險200RP地震非比例層調整係數!$B$111:$AF$211,MATCH($D7&amp;"a",附表2_工程險200RP地震非比例層調整係數!$1:$1,0)-1,FALSE))
-VLOOKUP($S7,附表2_工程險200RP地震非比例層調整係數!$B$111:$AF$211,MATCH($D7,附表2_工程險200RP地震非比例層調整係數!$1:$1,0)-1,FALSE)*(S7/100-M7/G7)*100
-VLOOKUP($R7,附表2_工程險200RP地震非比例層調整係數!$B$111:$AF$211,MATCH($D7,附表2_工程險200RP地震非比例層調整係數!$1:$1,0)-1,FALSE)*(1-(R7/100-L7/G7)*100),0)))</f>
        <v>0</v>
      </c>
      <c r="U7" s="39">
        <f>IF(OR(E7="QS",B7=""),0,
IF(C7="F",VLOOKUP($S7,附表2_火險200RP地震非比例層調整係數!$B:$AF,MATCH($D7&amp;"a",附表2_火險200RP地震非比例層調整係數!$1:$1,0)-1,FALSE)
-IF($R7-1&lt;=0,0,VLOOKUP($R7-1,附表2_火險200RP地震非比例層調整係數!$B:$AF,MATCH($D7&amp;"a",附表2_火險200RP地震非比例層調整係數!$1:$1,0)-1,FALSE))
-VLOOKUP($S7,附表2_火險200RP地震非比例層調整係數!$B:$AF,MATCH($D7,附表2_火險200RP地震非比例層調整係數!$1:$1,0)-1,FALSE)*(S7/100-M7/G7)*100
-VLOOKUP($R7,附表2_火險200RP地震非比例層調整係數!$B:$AF,MATCH($D7,附表2_火險200RP地震非比例層調整係數!$1:$1,0)-1,FALSE)*(1-(R7/100-L7/G7)*100),0))</f>
        <v>0</v>
      </c>
      <c r="V7" s="461">
        <f t="shared" si="6"/>
        <v>0</v>
      </c>
      <c r="W7" s="461">
        <f t="shared" si="7"/>
        <v>0</v>
      </c>
      <c r="X7" s="461">
        <f t="shared" si="8"/>
        <v>0</v>
      </c>
      <c r="Y7" s="461">
        <f t="shared" si="9"/>
        <v>0</v>
      </c>
      <c r="Z7" s="462">
        <f>F7*H7</f>
        <v>3325000000.0000005</v>
      </c>
      <c r="AA7" s="462">
        <f>F7*I7</f>
        <v>1900000000</v>
      </c>
      <c r="AC7" s="659"/>
      <c r="AD7" s="662"/>
      <c r="AE7" s="665"/>
      <c r="AF7" s="662"/>
      <c r="AG7" s="668"/>
      <c r="AH7" s="668"/>
      <c r="AI7" s="665"/>
      <c r="AL7" s="659"/>
      <c r="AM7" s="662"/>
      <c r="AN7" s="665"/>
      <c r="AO7" s="688" t="s">
        <v>560</v>
      </c>
      <c r="AP7" s="689"/>
      <c r="AQ7" s="689"/>
      <c r="AR7" s="690"/>
      <c r="AS7" s="453" t="s">
        <v>561</v>
      </c>
      <c r="AU7" s="659"/>
      <c r="AV7" s="662"/>
      <c r="AW7" s="715"/>
      <c r="AX7" s="691"/>
      <c r="AY7" s="693"/>
      <c r="AZ7" s="723"/>
      <c r="BA7" s="712"/>
    </row>
    <row r="8" spans="1:54" ht="16.5" customHeight="1" thickBot="1" x14ac:dyDescent="0.3">
      <c r="A8" s="457" t="str">
        <f t="shared" si="5"/>
        <v>E1Z1L</v>
      </c>
      <c r="B8" s="392" t="s">
        <v>482</v>
      </c>
      <c r="C8" s="392" t="s">
        <v>483</v>
      </c>
      <c r="D8" s="392" t="s">
        <v>5</v>
      </c>
      <c r="E8" s="393" t="s">
        <v>480</v>
      </c>
      <c r="F8" s="393">
        <v>95000000000</v>
      </c>
      <c r="G8" s="394">
        <v>95000000000</v>
      </c>
      <c r="H8" s="396"/>
      <c r="I8" s="396"/>
      <c r="J8" s="397">
        <v>0.115</v>
      </c>
      <c r="K8" s="397">
        <v>4.2500000000000003E-2</v>
      </c>
      <c r="L8" s="393">
        <v>0</v>
      </c>
      <c r="M8" s="393">
        <v>5000000000</v>
      </c>
      <c r="N8" s="458">
        <f t="shared" si="1"/>
        <v>0</v>
      </c>
      <c r="O8" s="458">
        <f t="shared" si="2"/>
        <v>0</v>
      </c>
      <c r="P8" s="459">
        <f t="shared" si="10"/>
        <v>6.0526315789473685E-3</v>
      </c>
      <c r="Q8" s="459">
        <f t="shared" si="11"/>
        <v>2.2368421052631577E-3</v>
      </c>
      <c r="R8" s="460">
        <f t="shared" si="3"/>
        <v>1</v>
      </c>
      <c r="S8" s="460">
        <f t="shared" si="4"/>
        <v>6</v>
      </c>
      <c r="T8" s="39">
        <f>IF(OR(E8="QS",B8=""),0,
IF(C8="E1",VLOOKUP($S8,附表2_工程險200RP地震非比例層調整係數!$B$1:$AF$101,MATCH($D8&amp;"a",附表2_工程險200RP地震非比例層調整係數!$1:$1,0)-1,FALSE)
-IF($R8-1&lt;=0,0,VLOOKUP($R8-1,附表2_工程險200RP地震非比例層調整係數!$B$1:$AF$101,MATCH($D8&amp;"a",附表2_工程險200RP地震非比例層調整係數!$1:$1,0)-1,FALSE))
-VLOOKUP($S8,附表2_工程險200RP地震非比例層調整係數!$B$1:$AF$101,MATCH($D8,附表2_工程險200RP地震非比例層調整係數!$1:$1,0)-1,FALSE)*(S8/100-M8/G8)*100
-VLOOKUP($R8,附表2_工程險200RP地震非比例層調整係數!$B$1:$AF$101,MATCH($D8,附表2_工程險200RP地震非比例層調整係數!$1:$1,0)-1,FALSE)*(1-(R8/100-L8/G8)*100),
IF(C8="E2",VLOOKUP($S8,附表2_工程險200RP地震非比例層調整係數!$B$111:$AF$211,MATCH($D8&amp;"a",附表2_工程險200RP地震非比例層調整係數!$1:$1,0)-1,FALSE)
-IF($R8-1&lt;=0,0,VLOOKUP($R8-1,附表2_工程險200RP地震非比例層調整係數!$B$111:$AF$211,MATCH($D8&amp;"a",附表2_工程險200RP地震非比例層調整係數!$1:$1,0)-1,FALSE))
-VLOOKUP($S8,附表2_工程險200RP地震非比例層調整係數!$B$111:$AF$211,MATCH($D8,附表2_工程險200RP地震非比例層調整係數!$1:$1,0)-1,FALSE)*(S8/100-M8/G8)*100
-VLOOKUP($R8,附表2_工程險200RP地震非比例層調整係數!$B$111:$AF$211,MATCH($D8,附表2_工程險200RP地震非比例層調整係數!$1:$1,0)-1,FALSE)*(1-(R8/100-L8/G8)*100),0)))</f>
        <v>0.99986942324756312</v>
      </c>
      <c r="U8" s="39">
        <f>IF(OR(E8="QS",B8=""),0,
IF(C8="F",VLOOKUP($S8,附表2_火險200RP地震非比例層調整係數!$B:$AF,MATCH($D8&amp;"a",附表2_火險200RP地震非比例層調整係數!$1:$1,0)-1,FALSE)
-IF($R8-1&lt;=0,0,VLOOKUP($R8-1,附表2_火險200RP地震非比例層調整係數!$B:$AF,MATCH($D8&amp;"a",附表2_火險200RP地震非比例層調整係數!$1:$1,0)-1,FALSE))
-VLOOKUP($S8,附表2_火險200RP地震非比例層調整係數!$B:$AF,MATCH($D8,附表2_火險200RP地震非比例層調整係數!$1:$1,0)-1,FALSE)*(S8/100-M8/G8)*100
-VLOOKUP($R8,附表2_火險200RP地震非比例層調整係數!$B:$AF,MATCH($D8,附表2_火險200RP地震非比例層調整係數!$1:$1,0)-1,FALSE)*(1-(R8/100-L8/G8)*100),0))</f>
        <v>0</v>
      </c>
      <c r="V8" s="461">
        <f t="shared" si="6"/>
        <v>574924918.36734879</v>
      </c>
      <c r="W8" s="461">
        <f t="shared" si="7"/>
        <v>0</v>
      </c>
      <c r="X8" s="461">
        <f t="shared" si="8"/>
        <v>212472252.44010714</v>
      </c>
      <c r="Y8" s="461">
        <f t="shared" si="9"/>
        <v>0</v>
      </c>
      <c r="Z8" s="462">
        <f>G8*P8</f>
        <v>575000000</v>
      </c>
      <c r="AA8" s="462">
        <f>G8*Q8</f>
        <v>212499999.99999997</v>
      </c>
      <c r="AC8" s="659"/>
      <c r="AD8" s="662"/>
      <c r="AE8" s="665"/>
      <c r="AF8" s="662"/>
      <c r="AG8" s="668"/>
      <c r="AH8" s="668"/>
      <c r="AI8" s="665"/>
      <c r="AL8" s="659"/>
      <c r="AM8" s="662"/>
      <c r="AN8" s="665"/>
      <c r="AO8" s="691"/>
      <c r="AP8" s="692"/>
      <c r="AQ8" s="692"/>
      <c r="AR8" s="693"/>
      <c r="AU8" s="659"/>
      <c r="AV8" s="662"/>
      <c r="AW8" s="715"/>
      <c r="AX8" s="701"/>
      <c r="AY8" s="702"/>
      <c r="AZ8" s="723"/>
      <c r="BA8" s="712"/>
      <c r="BB8" s="453" t="s">
        <v>561</v>
      </c>
    </row>
    <row r="9" spans="1:54" ht="15.75" customHeight="1" x14ac:dyDescent="0.25">
      <c r="A9" s="457" t="str">
        <f t="shared" si="5"/>
        <v>E1Z1L</v>
      </c>
      <c r="B9" s="392" t="s">
        <v>482</v>
      </c>
      <c r="C9" s="392" t="s">
        <v>483</v>
      </c>
      <c r="D9" s="392" t="s">
        <v>5</v>
      </c>
      <c r="E9" s="393" t="s">
        <v>481</v>
      </c>
      <c r="F9" s="393">
        <v>95000000000</v>
      </c>
      <c r="G9" s="394">
        <v>95000000000</v>
      </c>
      <c r="H9" s="396"/>
      <c r="I9" s="396"/>
      <c r="J9" s="397">
        <v>0.115</v>
      </c>
      <c r="K9" s="397">
        <v>0</v>
      </c>
      <c r="L9" s="393">
        <v>5000000000</v>
      </c>
      <c r="M9" s="393">
        <v>10000000000</v>
      </c>
      <c r="N9" s="458">
        <f t="shared" si="1"/>
        <v>0</v>
      </c>
      <c r="O9" s="458">
        <f t="shared" si="2"/>
        <v>0</v>
      </c>
      <c r="P9" s="459">
        <f t="shared" si="10"/>
        <v>6.0526315789473685E-3</v>
      </c>
      <c r="Q9" s="459">
        <f t="shared" si="11"/>
        <v>0</v>
      </c>
      <c r="R9" s="460">
        <f t="shared" si="3"/>
        <v>6</v>
      </c>
      <c r="S9" s="460">
        <f t="shared" si="4"/>
        <v>11</v>
      </c>
      <c r="T9" s="39">
        <f>IF(OR(E9="QS",B9=""),0,
IF(C9="E1",VLOOKUP($S9,附表2_工程險200RP地震非比例層調整係數!$B$1:$AF$101,MATCH($D9&amp;"a",附表2_工程險200RP地震非比例層調整係數!$1:$1,0)-1,FALSE)
-IF($R9-1&lt;=0,0,VLOOKUP($R9-1,附表2_工程險200RP地震非比例層調整係數!$B$1:$AF$101,MATCH($D9&amp;"a",附表2_工程險200RP地震非比例層調整係數!$1:$1,0)-1,FALSE))
-VLOOKUP($S9,附表2_工程險200RP地震非比例層調整係數!$B$1:$AF$101,MATCH($D9,附表2_工程險200RP地震非比例層調整係數!$1:$1,0)-1,FALSE)*(S9/100-M9/G9)*100
-VLOOKUP($R9,附表2_工程險200RP地震非比例層調整係數!$B$1:$AF$101,MATCH($D9,附表2_工程險200RP地震非比例層調整係數!$1:$1,0)-1,FALSE)*(1-(R9/100-L9/G9)*100),
IF(C9="E2",VLOOKUP($S9,附表2_工程險200RP地震非比例層調整係數!$B$111:$AF$211,MATCH($D9&amp;"a",附表2_工程險200RP地震非比例層調整係數!$1:$1,0)-1,FALSE)
-IF($R9-1&lt;=0,0,VLOOKUP($R9-1,附表2_工程險200RP地震非比例層調整係數!$B$111:$AF$211,MATCH($D9&amp;"a",附表2_工程險200RP地震非比例層調整係數!$1:$1,0)-1,FALSE))
-VLOOKUP($S9,附表2_工程險200RP地震非比例層調整係數!$B$111:$AF$211,MATCH($D9,附表2_工程險200RP地震非比例層調整係數!$1:$1,0)-1,FALSE)*(S9/100-M9/G9)*100
-VLOOKUP($R9,附表2_工程險200RP地震非比例層調整係數!$B$111:$AF$211,MATCH($D9,附表2_工程險200RP地震非比例層調整係數!$1:$1,0)-1,FALSE)*(1-(R9/100-L9/G9)*100),0)))</f>
        <v>1.3057675243680132E-4</v>
      </c>
      <c r="U9" s="39">
        <f>IF(OR(E9="QS",B9=""),0,
IF(C9="F",VLOOKUP($S9,附表2_火險200RP地震非比例層調整係數!$B:$AF,MATCH($D9&amp;"a",附表2_火險200RP地震非比例層調整係數!$1:$1,0)-1,FALSE)
-IF($R9-1&lt;=0,0,VLOOKUP($R9-1,附表2_火險200RP地震非比例層調整係數!$B:$AF,MATCH($D9&amp;"a",附表2_火險200RP地震非比例層調整係數!$1:$1,0)-1,FALSE))
-VLOOKUP($S9,附表2_火險200RP地震非比例層調整係數!$B:$AF,MATCH($D9,附表2_火險200RP地震非比例層調整係數!$1:$1,0)-1,FALSE)*(S9/100-M9/G9)*100
-VLOOKUP($R9,附表2_火險200RP地震非比例層調整係數!$B:$AF,MATCH($D9,附表2_火險200RP地震非比例層調整係數!$1:$1,0)-1,FALSE)*(1-(R9/100-L9/G9)*100),0))</f>
        <v>0</v>
      </c>
      <c r="V9" s="461">
        <f t="shared" si="6"/>
        <v>75081.632651160762</v>
      </c>
      <c r="W9" s="461">
        <f t="shared" si="7"/>
        <v>0</v>
      </c>
      <c r="X9" s="461">
        <f t="shared" si="8"/>
        <v>0</v>
      </c>
      <c r="Y9" s="461">
        <f t="shared" si="9"/>
        <v>0</v>
      </c>
      <c r="Z9" s="462">
        <f>G9*P9</f>
        <v>575000000</v>
      </c>
      <c r="AA9" s="462">
        <f>G9*Q9</f>
        <v>0</v>
      </c>
      <c r="AC9" s="659"/>
      <c r="AD9" s="662"/>
      <c r="AE9" s="665"/>
      <c r="AF9" s="662"/>
      <c r="AG9" s="668"/>
      <c r="AH9" s="668"/>
      <c r="AI9" s="665"/>
      <c r="AL9" s="659"/>
      <c r="AM9" s="662"/>
      <c r="AN9" s="665"/>
      <c r="AO9" s="691"/>
      <c r="AP9" s="692"/>
      <c r="AQ9" s="692"/>
      <c r="AR9" s="693"/>
      <c r="AU9" s="659"/>
      <c r="AV9" s="662"/>
      <c r="AW9" s="715"/>
      <c r="AX9" s="673" t="s">
        <v>558</v>
      </c>
      <c r="AY9" s="726"/>
      <c r="AZ9" s="724"/>
      <c r="BA9" s="712"/>
    </row>
    <row r="10" spans="1:54" ht="15.75" customHeight="1" thickBot="1" x14ac:dyDescent="0.3">
      <c r="A10" s="457" t="str">
        <f t="shared" si="5"/>
        <v>E1Z1L</v>
      </c>
      <c r="B10" s="392" t="s">
        <v>482</v>
      </c>
      <c r="C10" s="392" t="s">
        <v>483</v>
      </c>
      <c r="D10" s="392" t="s">
        <v>5</v>
      </c>
      <c r="E10" s="393" t="s">
        <v>484</v>
      </c>
      <c r="F10" s="393">
        <v>95000000000</v>
      </c>
      <c r="G10" s="394">
        <v>95000000000</v>
      </c>
      <c r="H10" s="396"/>
      <c r="I10" s="396"/>
      <c r="J10" s="397">
        <v>0.115</v>
      </c>
      <c r="K10" s="397">
        <v>0.115</v>
      </c>
      <c r="L10" s="393">
        <v>10000000000</v>
      </c>
      <c r="M10" s="393">
        <v>20000000000</v>
      </c>
      <c r="N10" s="458">
        <f t="shared" si="1"/>
        <v>0</v>
      </c>
      <c r="O10" s="458">
        <f t="shared" si="2"/>
        <v>0</v>
      </c>
      <c r="P10" s="459">
        <f t="shared" si="10"/>
        <v>1.2105263157894737E-2</v>
      </c>
      <c r="Q10" s="459">
        <f t="shared" si="11"/>
        <v>1.2105263157894737E-2</v>
      </c>
      <c r="R10" s="460">
        <f t="shared" si="3"/>
        <v>11</v>
      </c>
      <c r="S10" s="460">
        <f t="shared" si="4"/>
        <v>22</v>
      </c>
      <c r="T10" s="39">
        <f>IF(OR(E10="QS",B10=""),0,
IF(C10="E1",VLOOKUP($S10,附表2_工程險200RP地震非比例層調整係數!$B$1:$AF$101,MATCH($D10&amp;"a",附表2_工程險200RP地震非比例層調整係數!$1:$1,0)-1,FALSE)
-IF($R10-1&lt;=0,0,VLOOKUP($R10-1,附表2_工程險200RP地震非比例層調整係數!$B$1:$AF$101,MATCH($D10&amp;"a",附表2_工程險200RP地震非比例層調整係數!$1:$1,0)-1,FALSE))
-VLOOKUP($S10,附表2_工程險200RP地震非比例層調整係數!$B$1:$AF$101,MATCH($D10,附表2_工程險200RP地震非比例層調整係數!$1:$1,0)-1,FALSE)*(S10/100-M10/G10)*100
-VLOOKUP($R10,附表2_工程險200RP地震非比例層調整係數!$B$1:$AF$101,MATCH($D10,附表2_工程險200RP地震非比例層調整係數!$1:$1,0)-1,FALSE)*(1-(R10/100-L10/G10)*100),
IF(C10="E2",VLOOKUP($S10,附表2_工程險200RP地震非比例層調整係數!$B$111:$AF$211,MATCH($D10&amp;"a",附表2_工程險200RP地震非比例層調整係數!$1:$1,0)-1,FALSE)
-IF($R10-1&lt;=0,0,VLOOKUP($R10-1,附表2_工程險200RP地震非比例層調整係數!$B$111:$AF$211,MATCH($D10&amp;"a",附表2_工程險200RP地震非比例層調整係數!$1:$1,0)-1,FALSE))
-VLOOKUP($S10,附表2_工程險200RP地震非比例層調整係數!$B$111:$AF$211,MATCH($D10,附表2_工程險200RP地震非比例層調整係數!$1:$1,0)-1,FALSE)*(S10/100-M10/G10)*100
-VLOOKUP($R10,附表2_工程險200RP地震非比例層調整係數!$B$111:$AF$211,MATCH($D10,附表2_工程險200RP地震非比例層調整係數!$1:$1,0)-1,FALSE)*(1-(R10/100-L10/G10)*100),0)))</f>
        <v>0</v>
      </c>
      <c r="U10" s="39">
        <f>IF(OR(E10="QS",B10=""),0,
IF(C10="F",VLOOKUP($S10,附表2_火險200RP地震非比例層調整係數!$B:$AF,MATCH($D10&amp;"a",附表2_火險200RP地震非比例層調整係數!$1:$1,0)-1,FALSE)
-IF($R10-1&lt;=0,0,VLOOKUP($R10-1,附表2_火險200RP地震非比例層調整係數!$B:$AF,MATCH($D10&amp;"a",附表2_火險200RP地震非比例層調整係數!$1:$1,0)-1,FALSE))
-VLOOKUP($S10,附表2_火險200RP地震非比例層調整係數!$B:$AF,MATCH($D10,附表2_火險200RP地震非比例層調整係數!$1:$1,0)-1,FALSE)*(S10/100-M10/G10)*100
-VLOOKUP($R10,附表2_火險200RP地震非比例層調整係數!$B:$AF,MATCH($D10,附表2_火險200RP地震非比例層調整係數!$1:$1,0)-1,FALSE)*(1-(R10/100-L10/G10)*100),0))</f>
        <v>0</v>
      </c>
      <c r="V10" s="461">
        <f t="shared" si="6"/>
        <v>0</v>
      </c>
      <c r="W10" s="461">
        <f t="shared" si="7"/>
        <v>0</v>
      </c>
      <c r="X10" s="461">
        <f t="shared" si="8"/>
        <v>0</v>
      </c>
      <c r="Y10" s="461">
        <f t="shared" si="9"/>
        <v>0</v>
      </c>
      <c r="Z10" s="462">
        <f>G10*P10</f>
        <v>1150000000</v>
      </c>
      <c r="AA10" s="462">
        <f>G10*Q10</f>
        <v>1150000000</v>
      </c>
      <c r="AC10" s="659"/>
      <c r="AD10" s="662"/>
      <c r="AE10" s="665"/>
      <c r="AF10" s="662"/>
      <c r="AG10" s="668"/>
      <c r="AH10" s="668"/>
      <c r="AI10" s="665"/>
      <c r="AL10" s="659"/>
      <c r="AM10" s="662"/>
      <c r="AN10" s="665"/>
      <c r="AO10" s="694"/>
      <c r="AP10" s="695"/>
      <c r="AQ10" s="695"/>
      <c r="AR10" s="696"/>
      <c r="AU10" s="659"/>
      <c r="AV10" s="662"/>
      <c r="AW10" s="715"/>
      <c r="AX10" s="676"/>
      <c r="AY10" s="726"/>
      <c r="AZ10" s="725"/>
      <c r="BA10" s="712"/>
      <c r="BB10" s="453" t="s">
        <v>562</v>
      </c>
    </row>
    <row r="11" spans="1:54" ht="16.5" customHeight="1" x14ac:dyDescent="0.25">
      <c r="A11" s="457" t="str">
        <f t="shared" si="5"/>
        <v>E1Z1L</v>
      </c>
      <c r="B11" s="392" t="s">
        <v>482</v>
      </c>
      <c r="C11" s="392" t="s">
        <v>483</v>
      </c>
      <c r="D11" s="392" t="s">
        <v>5</v>
      </c>
      <c r="E11" s="393" t="s">
        <v>485</v>
      </c>
      <c r="F11" s="393">
        <v>95000000000</v>
      </c>
      <c r="G11" s="394">
        <v>95000000000</v>
      </c>
      <c r="H11" s="396"/>
      <c r="I11" s="396"/>
      <c r="J11" s="397">
        <v>0.115</v>
      </c>
      <c r="K11" s="397">
        <v>0</v>
      </c>
      <c r="L11" s="393">
        <v>20000000000</v>
      </c>
      <c r="M11" s="393">
        <v>95000000000</v>
      </c>
      <c r="N11" s="458">
        <f t="shared" si="1"/>
        <v>0</v>
      </c>
      <c r="O11" s="458">
        <f t="shared" si="2"/>
        <v>0</v>
      </c>
      <c r="P11" s="459">
        <f t="shared" si="10"/>
        <v>9.0789473684210531E-2</v>
      </c>
      <c r="Q11" s="459">
        <f t="shared" si="11"/>
        <v>0</v>
      </c>
      <c r="R11" s="460">
        <f t="shared" si="3"/>
        <v>22</v>
      </c>
      <c r="S11" s="460">
        <f t="shared" si="4"/>
        <v>100</v>
      </c>
      <c r="T11" s="39">
        <f>IF(OR(E11="QS",B11=""),0,
IF(C11="E1",VLOOKUP($S11,附表2_工程險200RP地震非比例層調整係數!$B$1:$AF$101,MATCH($D11&amp;"a",附表2_工程險200RP地震非比例層調整係數!$1:$1,0)-1,FALSE)
-IF($R11-1&lt;=0,0,VLOOKUP($R11-1,附表2_工程險200RP地震非比例層調整係數!$B$1:$AF$101,MATCH($D11&amp;"a",附表2_工程險200RP地震非比例層調整係數!$1:$1,0)-1,FALSE))
-VLOOKUP($S11,附表2_工程險200RP地震非比例層調整係數!$B$1:$AF$101,MATCH($D11,附表2_工程險200RP地震非比例層調整係數!$1:$1,0)-1,FALSE)*(S11/100-M11/G11)*100
-VLOOKUP($R11,附表2_工程險200RP地震非比例層調整係數!$B$1:$AF$101,MATCH($D11,附表2_工程險200RP地震非比例層調整係數!$1:$1,0)-1,FALSE)*(1-(R11/100-L11/G11)*100),
IF(C11="E2",VLOOKUP($S11,附表2_工程險200RP地震非比例層調整係數!$B$111:$AF$211,MATCH($D11&amp;"a",附表2_工程險200RP地震非比例層調整係數!$1:$1,0)-1,FALSE)
-IF($R11-1&lt;=0,0,VLOOKUP($R11-1,附表2_工程險200RP地震非比例層調整係數!$B$111:$AF$211,MATCH($D11&amp;"a",附表2_工程險200RP地震非比例層調整係數!$1:$1,0)-1,FALSE))
-VLOOKUP($S11,附表2_工程險200RP地震非比例層調整係數!$B$111:$AF$211,MATCH($D11,附表2_工程險200RP地震非比例層調整係數!$1:$1,0)-1,FALSE)*(S11/100-M11/G11)*100
-VLOOKUP($R11,附表2_工程險200RP地震非比例層調整係數!$B$111:$AF$211,MATCH($D11,附表2_工程險200RP地震非比例層調整係數!$1:$1,0)-1,FALSE)*(1-(R11/100-L11/G11)*100),0)))</f>
        <v>0</v>
      </c>
      <c r="U11" s="39">
        <f>IF(OR(E11="QS",B11=""),0,
IF(C11="F",VLOOKUP($S11,附表2_火險200RP地震非比例層調整係數!$B:$AF,MATCH($D11&amp;"a",附表2_火險200RP地震非比例層調整係數!$1:$1,0)-1,FALSE)
-IF($R11-1&lt;=0,0,VLOOKUP($R11-1,附表2_火險200RP地震非比例層調整係數!$B:$AF,MATCH($D11&amp;"a",附表2_火險200RP地震非比例層調整係數!$1:$1,0)-1,FALSE))
-VLOOKUP($S11,附表2_火險200RP地震非比例層調整係數!$B:$AF,MATCH($D11,附表2_火險200RP地震非比例層調整係數!$1:$1,0)-1,FALSE)*(S11/100-M11/G11)*100
-VLOOKUP($R11,附表2_火險200RP地震非比例層調整係數!$B:$AF,MATCH($D11,附表2_火險200RP地震非比例層調整係數!$1:$1,0)-1,FALSE)*(1-(R11/100-L11/G11)*100),0))</f>
        <v>0</v>
      </c>
      <c r="V11" s="461">
        <f t="shared" si="6"/>
        <v>0</v>
      </c>
      <c r="W11" s="461">
        <f t="shared" si="7"/>
        <v>0</v>
      </c>
      <c r="X11" s="461">
        <f t="shared" si="8"/>
        <v>0</v>
      </c>
      <c r="Y11" s="461">
        <f t="shared" si="9"/>
        <v>0</v>
      </c>
      <c r="Z11" s="462">
        <f>G11*P11</f>
        <v>8625000000</v>
      </c>
      <c r="AA11" s="462">
        <f>G11*Q11</f>
        <v>0</v>
      </c>
      <c r="AC11" s="659"/>
      <c r="AD11" s="662"/>
      <c r="AE11" s="665"/>
      <c r="AF11" s="662"/>
      <c r="AG11" s="668"/>
      <c r="AH11" s="668"/>
      <c r="AI11" s="665"/>
      <c r="AL11" s="659"/>
      <c r="AM11" s="662"/>
      <c r="AN11" s="665"/>
      <c r="AO11" s="670" t="s">
        <v>563</v>
      </c>
      <c r="AP11" s="671"/>
      <c r="AQ11" s="671"/>
      <c r="AR11" s="672"/>
      <c r="AS11" s="453" t="s">
        <v>564</v>
      </c>
      <c r="AU11" s="659"/>
      <c r="AV11" s="662"/>
      <c r="AW11" s="715"/>
      <c r="AX11" s="703" t="s">
        <v>558</v>
      </c>
      <c r="AY11" s="699" t="s">
        <v>565</v>
      </c>
      <c r="AZ11" s="700"/>
      <c r="BA11" s="717" t="s">
        <v>558</v>
      </c>
    </row>
    <row r="12" spans="1:54" ht="17.25" customHeight="1" x14ac:dyDescent="0.25">
      <c r="A12" s="457" t="str">
        <f t="shared" si="5"/>
        <v/>
      </c>
      <c r="B12" s="392"/>
      <c r="C12" s="392"/>
      <c r="D12" s="392"/>
      <c r="E12" s="393"/>
      <c r="F12" s="393"/>
      <c r="G12" s="394"/>
      <c r="H12" s="395"/>
      <c r="I12" s="395"/>
      <c r="J12" s="395"/>
      <c r="K12" s="395"/>
      <c r="L12" s="393"/>
      <c r="M12" s="393"/>
      <c r="N12" s="458">
        <f t="shared" si="1"/>
        <v>0</v>
      </c>
      <c r="O12" s="458">
        <f t="shared" si="2"/>
        <v>0</v>
      </c>
      <c r="P12" s="459">
        <f t="shared" si="10"/>
        <v>0</v>
      </c>
      <c r="Q12" s="459">
        <f t="shared" si="11"/>
        <v>0</v>
      </c>
      <c r="R12" s="460">
        <f t="shared" si="3"/>
        <v>0</v>
      </c>
      <c r="S12" s="460">
        <f t="shared" si="4"/>
        <v>0</v>
      </c>
      <c r="T12" s="39">
        <f>IF(OR(E12="QS",B12=""),0,
IF(C12="E1",VLOOKUP($S12,附表2_工程險200RP地震非比例層調整係數!$B$1:$AF$101,MATCH($D12&amp;"a",附表2_工程險200RP地震非比例層調整係數!$1:$1,0)-1,FALSE)
-IF($R12-1&lt;=0,0,VLOOKUP($R12-1,附表2_工程險200RP地震非比例層調整係數!$B$1:$AF$101,MATCH($D12&amp;"a",附表2_工程險200RP地震非比例層調整係數!$1:$1,0)-1,FALSE))
-VLOOKUP($S12,附表2_工程險200RP地震非比例層調整係數!$B$1:$AF$101,MATCH($D12,附表2_工程險200RP地震非比例層調整係數!$1:$1,0)-1,FALSE)*(S12/100-M12/G12)*100
-VLOOKUP($R12,附表2_工程險200RP地震非比例層調整係數!$B$1:$AF$101,MATCH($D12,附表2_工程險200RP地震非比例層調整係數!$1:$1,0)-1,FALSE)*(1-(R12/100-L12/G12)*100),
IF(C12="E2",VLOOKUP($S12,附表2_工程險200RP地震非比例層調整係數!$B$111:$AF$211,MATCH($D12&amp;"a",附表2_工程險200RP地震非比例層調整係數!$1:$1,0)-1,FALSE)
-IF($R12-1&lt;=0,0,VLOOKUP($R12-1,附表2_工程險200RP地震非比例層調整係數!$B$111:$AF$211,MATCH($D12&amp;"a",附表2_工程險200RP地震非比例層調整係數!$1:$1,0)-1,FALSE))
-VLOOKUP($S12,附表2_工程險200RP地震非比例層調整係數!$B$111:$AF$211,MATCH($D12,附表2_工程險200RP地震非比例層調整係數!$1:$1,0)-1,FALSE)*(S12/100-M12/G12)*100
-VLOOKUP($R12,附表2_工程險200RP地震非比例層調整係數!$B$111:$AF$211,MATCH($D12,附表2_工程險200RP地震非比例層調整係數!$1:$1,0)-1,FALSE)*(1-(R12/100-L12/G12)*100),0)))</f>
        <v>0</v>
      </c>
      <c r="U12" s="39">
        <f>IF(OR(E12="QS",B12=""),0,
IF(C12="F",VLOOKUP($S12,附表2_火險200RP地震非比例層調整係數!$B:$AF,MATCH($D12&amp;"a",附表2_火險200RP地震非比例層調整係數!$1:$1,0)-1,FALSE)
-IF($R12-1&lt;=0,0,VLOOKUP($R12-1,附表2_火險200RP地震非比例層調整係數!$B:$AF,MATCH($D12&amp;"a",附表2_火險200RP地震非比例層調整係數!$1:$1,0)-1,FALSE))
-VLOOKUP($S12,附表2_火險200RP地震非比例層調整係數!$B:$AF,MATCH($D12,附表2_火險200RP地震非比例層調整係數!$1:$1,0)-1,FALSE)*(S12/100-M12/G12)*100
-VLOOKUP($R12,附表2_火險200RP地震非比例層調整係數!$B:$AF,MATCH($D12,附表2_火險200RP地震非比例層調整係數!$1:$1,0)-1,FALSE)*(1-(R12/100-L12/G12)*100),0))</f>
        <v>0</v>
      </c>
      <c r="V12" s="461">
        <f t="shared" si="6"/>
        <v>0</v>
      </c>
      <c r="W12" s="461">
        <f t="shared" si="7"/>
        <v>0</v>
      </c>
      <c r="X12" s="461">
        <f t="shared" si="8"/>
        <v>0</v>
      </c>
      <c r="Y12" s="461">
        <f t="shared" si="9"/>
        <v>0</v>
      </c>
      <c r="Z12" s="462"/>
      <c r="AA12" s="462"/>
      <c r="AC12" s="659"/>
      <c r="AD12" s="662"/>
      <c r="AE12" s="665"/>
      <c r="AF12" s="662"/>
      <c r="AG12" s="668"/>
      <c r="AH12" s="668"/>
      <c r="AI12" s="665"/>
      <c r="AL12" s="659"/>
      <c r="AM12" s="662"/>
      <c r="AN12" s="665"/>
      <c r="AO12" s="673"/>
      <c r="AP12" s="674"/>
      <c r="AQ12" s="674"/>
      <c r="AR12" s="675"/>
      <c r="AU12" s="659"/>
      <c r="AV12" s="662"/>
      <c r="AW12" s="715"/>
      <c r="AX12" s="673"/>
      <c r="AY12" s="691"/>
      <c r="AZ12" s="693"/>
      <c r="BA12" s="718"/>
      <c r="BB12" s="453" t="s">
        <v>566</v>
      </c>
    </row>
    <row r="13" spans="1:54" ht="16.5" customHeight="1" x14ac:dyDescent="0.25">
      <c r="A13" s="457" t="str">
        <f t="shared" si="5"/>
        <v>E2Z1Q</v>
      </c>
      <c r="B13" s="392" t="s">
        <v>486</v>
      </c>
      <c r="C13" s="392" t="s">
        <v>487</v>
      </c>
      <c r="D13" s="392" t="s">
        <v>5</v>
      </c>
      <c r="E13" s="393" t="s">
        <v>479</v>
      </c>
      <c r="F13" s="393">
        <v>95000000000</v>
      </c>
      <c r="G13" s="394"/>
      <c r="H13" s="395">
        <v>3.5000000000000003E-2</v>
      </c>
      <c r="I13" s="395">
        <v>0.02</v>
      </c>
      <c r="J13" s="395"/>
      <c r="K13" s="395"/>
      <c r="L13" s="393"/>
      <c r="M13" s="393"/>
      <c r="N13" s="458">
        <f t="shared" si="1"/>
        <v>3325000000.0000005</v>
      </c>
      <c r="O13" s="458">
        <f t="shared" si="2"/>
        <v>1900000000</v>
      </c>
      <c r="P13" s="459">
        <f t="shared" si="10"/>
        <v>0</v>
      </c>
      <c r="Q13" s="459">
        <f t="shared" si="11"/>
        <v>0</v>
      </c>
      <c r="R13" s="460">
        <f t="shared" si="3"/>
        <v>0</v>
      </c>
      <c r="S13" s="460">
        <f t="shared" si="4"/>
        <v>0</v>
      </c>
      <c r="T13" s="39">
        <f>IF(OR(E13="QS",B13=""),0,
IF(C13="E1",VLOOKUP($S13,附表2_工程險200RP地震非比例層調整係數!$B$1:$AF$101,MATCH($D13&amp;"a",附表2_工程險200RP地震非比例層調整係數!$1:$1,0)-1,FALSE)
-IF($R13-1&lt;=0,0,VLOOKUP($R13-1,附表2_工程險200RP地震非比例層調整係數!$B$1:$AF$101,MATCH($D13&amp;"a",附表2_工程險200RP地震非比例層調整係數!$1:$1,0)-1,FALSE))
-VLOOKUP($S13,附表2_工程險200RP地震非比例層調整係數!$B$1:$AF$101,MATCH($D13,附表2_工程險200RP地震非比例層調整係數!$1:$1,0)-1,FALSE)*(S13/100-M13/G13)*100
-VLOOKUP($R13,附表2_工程險200RP地震非比例層調整係數!$B$1:$AF$101,MATCH($D13,附表2_工程險200RP地震非比例層調整係數!$1:$1,0)-1,FALSE)*(1-(R13/100-L13/G13)*100),
IF(C13="E2",VLOOKUP($S13,附表2_工程險200RP地震非比例層調整係數!$B$111:$AF$211,MATCH($D13&amp;"a",附表2_工程險200RP地震非比例層調整係數!$1:$1,0)-1,FALSE)
-IF($R13-1&lt;=0,0,VLOOKUP($R13-1,附表2_工程險200RP地震非比例層調整係數!$B$111:$AF$211,MATCH($D13&amp;"a",附表2_工程險200RP地震非比例層調整係數!$1:$1,0)-1,FALSE))
-VLOOKUP($S13,附表2_工程險200RP地震非比例層調整係數!$B$111:$AF$211,MATCH($D13,附表2_工程險200RP地震非比例層調整係數!$1:$1,0)-1,FALSE)*(S13/100-M13/G13)*100
-VLOOKUP($R13,附表2_工程險200RP地震非比例層調整係數!$B$111:$AF$211,MATCH($D13,附表2_工程險200RP地震非比例層調整係數!$1:$1,0)-1,FALSE)*(1-(R13/100-L13/G13)*100),0)))</f>
        <v>0</v>
      </c>
      <c r="U13" s="39">
        <f>IF(OR(E13="QS",B13=""),0,
IF(C13="F",VLOOKUP($S13,附表2_火險200RP地震非比例層調整係數!$B:$AF,MATCH($D13&amp;"a",附表2_火險200RP地震非比例層調整係數!$1:$1,0)-1,FALSE)
-IF($R13-1&lt;=0,0,VLOOKUP($R13-1,附表2_火險200RP地震非比例層調整係數!$B:$AF,MATCH($D13&amp;"a",附表2_火險200RP地震非比例層調整係數!$1:$1,0)-1,FALSE))
-VLOOKUP($S13,附表2_火險200RP地震非比例層調整係數!$B:$AF,MATCH($D13,附表2_火險200RP地震非比例層調整係數!$1:$1,0)-1,FALSE)*(S13/100-M13/G13)*100
-VLOOKUP($R13,附表2_火險200RP地震非比例層調整係數!$B:$AF,MATCH($D13,附表2_火險200RP地震非比例層調整係數!$1:$1,0)-1,FALSE)*(1-(R13/100-L13/G13)*100),0))</f>
        <v>0</v>
      </c>
      <c r="V13" s="461">
        <f t="shared" si="6"/>
        <v>0</v>
      </c>
      <c r="W13" s="461">
        <f t="shared" si="7"/>
        <v>0</v>
      </c>
      <c r="X13" s="461">
        <f t="shared" si="8"/>
        <v>0</v>
      </c>
      <c r="Y13" s="461">
        <f t="shared" si="9"/>
        <v>0</v>
      </c>
      <c r="Z13" s="462">
        <f>F13*H13</f>
        <v>3325000000.0000005</v>
      </c>
      <c r="AA13" s="462">
        <f>F13*I13</f>
        <v>1900000000</v>
      </c>
      <c r="AC13" s="659"/>
      <c r="AD13" s="662"/>
      <c r="AE13" s="665"/>
      <c r="AF13" s="662"/>
      <c r="AG13" s="668"/>
      <c r="AH13" s="668"/>
      <c r="AI13" s="665"/>
      <c r="AL13" s="659"/>
      <c r="AM13" s="662"/>
      <c r="AN13" s="665"/>
      <c r="AO13" s="673"/>
      <c r="AP13" s="674"/>
      <c r="AQ13" s="674"/>
      <c r="AR13" s="675"/>
      <c r="AU13" s="659"/>
      <c r="AV13" s="662"/>
      <c r="AW13" s="715"/>
      <c r="AX13" s="673"/>
      <c r="AY13" s="691"/>
      <c r="AZ13" s="693"/>
      <c r="BA13" s="717" t="s">
        <v>558</v>
      </c>
    </row>
    <row r="14" spans="1:54" ht="16.5" customHeight="1" thickBot="1" x14ac:dyDescent="0.3">
      <c r="A14" s="457" t="str">
        <f t="shared" si="5"/>
        <v>E2Z1L</v>
      </c>
      <c r="B14" s="392" t="s">
        <v>486</v>
      </c>
      <c r="C14" s="392" t="s">
        <v>487</v>
      </c>
      <c r="D14" s="392" t="s">
        <v>5</v>
      </c>
      <c r="E14" s="393" t="s">
        <v>480</v>
      </c>
      <c r="F14" s="393">
        <v>95000000000</v>
      </c>
      <c r="G14" s="394">
        <v>95000000000</v>
      </c>
      <c r="H14" s="396"/>
      <c r="I14" s="396"/>
      <c r="J14" s="397">
        <v>0.115</v>
      </c>
      <c r="K14" s="397">
        <v>7.2499999999999995E-2</v>
      </c>
      <c r="L14" s="393">
        <v>0</v>
      </c>
      <c r="M14" s="393">
        <v>5000000000</v>
      </c>
      <c r="N14" s="458">
        <f t="shared" si="1"/>
        <v>0</v>
      </c>
      <c r="O14" s="458">
        <f t="shared" si="2"/>
        <v>0</v>
      </c>
      <c r="P14" s="459">
        <f t="shared" si="10"/>
        <v>6.0526315789473685E-3</v>
      </c>
      <c r="Q14" s="459">
        <f t="shared" si="11"/>
        <v>3.8157894736842099E-3</v>
      </c>
      <c r="R14" s="460">
        <f t="shared" si="3"/>
        <v>1</v>
      </c>
      <c r="S14" s="460">
        <f t="shared" si="4"/>
        <v>6</v>
      </c>
      <c r="T14" s="39">
        <f>IF(OR(E14="QS",B14=""),0,
IF(C14="E1",VLOOKUP($S14,附表2_工程險200RP地震非比例層調整係數!$B$1:$AF$101,MATCH($D14&amp;"a",附表2_工程險200RP地震非比例層調整係數!$1:$1,0)-1,FALSE)
-IF($R14-1&lt;=0,0,VLOOKUP($R14-1,附表2_工程險200RP地震非比例層調整係數!$B$1:$AF$101,MATCH($D14&amp;"a",附表2_工程險200RP地震非比例層調整係數!$1:$1,0)-1,FALSE))
-VLOOKUP($S14,附表2_工程險200RP地震非比例層調整係數!$B$1:$AF$101,MATCH($D14,附表2_工程險200RP地震非比例層調整係數!$1:$1,0)-1,FALSE)*(S14/100-M14/G14)*100
-VLOOKUP($R14,附表2_工程險200RP地震非比例層調整係數!$B$1:$AF$101,MATCH($D14,附表2_工程險200RP地震非比例層調整係數!$1:$1,0)-1,FALSE)*(1-(R14/100-L14/G14)*100),
IF(C14="E2",VLOOKUP($S14,附表2_工程險200RP地震非比例層調整係數!$B$111:$AF$211,MATCH($D14&amp;"a",附表2_工程險200RP地震非比例層調整係數!$1:$1,0)-1,FALSE)
-IF($R14-1&lt;=0,0,VLOOKUP($R14-1,附表2_工程險200RP地震非比例層調整係數!$B$111:$AF$211,MATCH($D14&amp;"a",附表2_工程險200RP地震非比例層調整係數!$1:$1,0)-1,FALSE))
-VLOOKUP($S14,附表2_工程險200RP地震非比例層調整係數!$B$111:$AF$211,MATCH($D14,附表2_工程險200RP地震非比例層調整係數!$1:$1,0)-1,FALSE)*(S14/100-M14/G14)*100
-VLOOKUP($R14,附表2_工程險200RP地震非比例層調整係數!$B$111:$AF$211,MATCH($D14,附表2_工程險200RP地震非比例層調整係數!$1:$1,0)-1,FALSE)*(1-(R14/100-L14/G14)*100),0)))</f>
        <v>0.99979454868993178</v>
      </c>
      <c r="U14" s="39">
        <f>IF(OR(E14="QS",B14=""),0,
IF(C14="F",VLOOKUP($S14,附表2_火險200RP地震非比例層調整係數!$B:$AF,MATCH($D14&amp;"a",附表2_火險200RP地震非比例層調整係數!$1:$1,0)-1,FALSE)
-IF($R14-1&lt;=0,0,VLOOKUP($R14-1,附表2_火險200RP地震非比例層調整係數!$B:$AF,MATCH($D14&amp;"a",附表2_火險200RP地震非比例層調整係數!$1:$1,0)-1,FALSE))
-VLOOKUP($S14,附表2_火險200RP地震非比例層調整係數!$B:$AF,MATCH($D14,附表2_火險200RP地震非比例層調整係數!$1:$1,0)-1,FALSE)*(S14/100-M14/G14)*100
-VLOOKUP($R14,附表2_火險200RP地震非比例層調整係數!$B:$AF,MATCH($D14,附表2_火險200RP地震非比例層調整係數!$1:$1,0)-1,FALSE)*(1-(R14/100-L14/G14)*100),0))</f>
        <v>0</v>
      </c>
      <c r="V14" s="461">
        <f>G14*T14*P14</f>
        <v>574881865.49671078</v>
      </c>
      <c r="W14" s="461">
        <f t="shared" si="7"/>
        <v>0</v>
      </c>
      <c r="X14" s="461">
        <f t="shared" si="8"/>
        <v>362425523.90010023</v>
      </c>
      <c r="Y14" s="461">
        <f t="shared" si="9"/>
        <v>0</v>
      </c>
      <c r="Z14" s="462">
        <f>G14*P14</f>
        <v>575000000</v>
      </c>
      <c r="AA14" s="462">
        <f>G14*Q14</f>
        <v>362499999.99999994</v>
      </c>
      <c r="AC14" s="659"/>
      <c r="AD14" s="662"/>
      <c r="AE14" s="665"/>
      <c r="AF14" s="663"/>
      <c r="AG14" s="669"/>
      <c r="AH14" s="669"/>
      <c r="AI14" s="666"/>
      <c r="AL14" s="659"/>
      <c r="AM14" s="662"/>
      <c r="AN14" s="665"/>
      <c r="AO14" s="676"/>
      <c r="AP14" s="677"/>
      <c r="AQ14" s="677"/>
      <c r="AR14" s="678"/>
      <c r="AU14" s="659"/>
      <c r="AV14" s="662"/>
      <c r="AW14" s="715"/>
      <c r="AX14" s="673"/>
      <c r="AY14" s="691"/>
      <c r="AZ14" s="693"/>
      <c r="BA14" s="718"/>
      <c r="BB14" s="453" t="s">
        <v>567</v>
      </c>
    </row>
    <row r="15" spans="1:54" ht="16.5" customHeight="1" x14ac:dyDescent="0.25">
      <c r="A15" s="457" t="str">
        <f t="shared" si="5"/>
        <v>E2Z1L</v>
      </c>
      <c r="B15" s="392" t="s">
        <v>486</v>
      </c>
      <c r="C15" s="392" t="s">
        <v>487</v>
      </c>
      <c r="D15" s="392" t="s">
        <v>5</v>
      </c>
      <c r="E15" s="393" t="s">
        <v>481</v>
      </c>
      <c r="F15" s="393">
        <v>95000000000</v>
      </c>
      <c r="G15" s="394">
        <v>95000000000</v>
      </c>
      <c r="H15" s="396"/>
      <c r="I15" s="396"/>
      <c r="J15" s="397">
        <v>0.115</v>
      </c>
      <c r="K15" s="397">
        <v>3.5000000000000003E-2</v>
      </c>
      <c r="L15" s="393">
        <v>5000000000</v>
      </c>
      <c r="M15" s="393">
        <v>12000000000</v>
      </c>
      <c r="N15" s="458">
        <f t="shared" si="1"/>
        <v>0</v>
      </c>
      <c r="O15" s="458">
        <f t="shared" si="2"/>
        <v>0</v>
      </c>
      <c r="P15" s="459">
        <f t="shared" si="10"/>
        <v>8.4736842105263156E-3</v>
      </c>
      <c r="Q15" s="459">
        <f t="shared" si="11"/>
        <v>2.5789473684210526E-3</v>
      </c>
      <c r="R15" s="460">
        <f t="shared" si="3"/>
        <v>6</v>
      </c>
      <c r="S15" s="460">
        <f t="shared" si="4"/>
        <v>13</v>
      </c>
      <c r="T15" s="39">
        <f>IF(OR(E15="QS",B15=""),0,
IF(C15="E1",VLOOKUP($S15,附表2_工程險200RP地震非比例層調整係數!$B$1:$AF$101,MATCH($D15&amp;"a",附表2_工程險200RP地震非比例層調整係數!$1:$1,0)-1,FALSE)
-IF($R15-1&lt;=0,0,VLOOKUP($R15-1,附表2_工程險200RP地震非比例層調整係數!$B$1:$AF$101,MATCH($D15&amp;"a",附表2_工程險200RP地震非比例層調整係數!$1:$1,0)-1,FALSE))
-VLOOKUP($S15,附表2_工程險200RP地震非比例層調整係數!$B$1:$AF$101,MATCH($D15,附表2_工程險200RP地震非比例層調整係數!$1:$1,0)-1,FALSE)*(S15/100-M15/G15)*100
-VLOOKUP($R15,附表2_工程險200RP地震非比例層調整係數!$B$1:$AF$101,MATCH($D15,附表2_工程險200RP地震非比例層調整係數!$1:$1,0)-1,FALSE)*(1-(R15/100-L15/G15)*100),
IF(C15="E2",VLOOKUP($S15,附表2_工程險200RP地震非比例層調整係數!$B$111:$AF$211,MATCH($D15&amp;"a",附表2_工程險200RP地震非比例層調整係數!$1:$1,0)-1,FALSE)
-IF($R15-1&lt;=0,0,VLOOKUP($R15-1,附表2_工程險200RP地震非比例層調整係數!$B$111:$AF$211,MATCH($D15&amp;"a",附表2_工程險200RP地震非比例層調整係數!$1:$1,0)-1,FALSE))
-VLOOKUP($S15,附表2_工程險200RP地震非比例層調整係數!$B$111:$AF$211,MATCH($D15,附表2_工程險200RP地震非比例層調整係數!$1:$1,0)-1,FALSE)*(S15/100-M15/G15)*100
-VLOOKUP($R15,附表2_工程險200RP地震非比例層調整係數!$B$111:$AF$211,MATCH($D15,附表2_工程險200RP地震非比例層調整係數!$1:$1,0)-1,FALSE)*(1-(R15/100-L15/G15)*100),0)))</f>
        <v>2.0545131006824842E-4</v>
      </c>
      <c r="U15" s="39">
        <f>IF(OR(E15="QS",B15=""),0,
IF(C15="F",VLOOKUP($S15,附表2_火險200RP地震非比例層調整係數!$B:$AF,MATCH($D15&amp;"a",附表2_火險200RP地震非比例層調整係數!$1:$1,0)-1,FALSE)
-IF($R15-1&lt;=0,0,VLOOKUP($R15-1,附表2_火險200RP地震非比例層調整係數!$B:$AF,MATCH($D15&amp;"a",附表2_火險200RP地震非比例層調整係數!$1:$1,0)-1,FALSE))
-VLOOKUP($S15,附表2_火險200RP地震非比例層調整係數!$B:$AF,MATCH($D15,附表2_火險200RP地震非比例層調整係數!$1:$1,0)-1,FALSE)*(S15/100-M15/G15)*100
-VLOOKUP($R15,附表2_火險200RP地震非比例層調整係數!$B:$AF,MATCH($D15,附表2_火險200RP地震非比例層調整係數!$1:$1,0)-1,FALSE)*(1-(R15/100-L15/G15)*100),0))</f>
        <v>0</v>
      </c>
      <c r="V15" s="461">
        <f t="shared" si="6"/>
        <v>165388.30460493997</v>
      </c>
      <c r="W15" s="461">
        <f t="shared" si="7"/>
        <v>0</v>
      </c>
      <c r="X15" s="461">
        <f t="shared" si="8"/>
        <v>50335.570966720858</v>
      </c>
      <c r="Y15" s="461">
        <f t="shared" si="9"/>
        <v>0</v>
      </c>
      <c r="Z15" s="462">
        <f>G15*P15</f>
        <v>805000000</v>
      </c>
      <c r="AA15" s="462">
        <f>G15*Q15</f>
        <v>245000000</v>
      </c>
      <c r="AC15" s="659"/>
      <c r="AD15" s="662"/>
      <c r="AE15" s="665"/>
      <c r="AF15" s="680" t="s">
        <v>568</v>
      </c>
      <c r="AG15" s="681"/>
      <c r="AH15" s="682" t="s">
        <v>569</v>
      </c>
      <c r="AI15" s="683"/>
      <c r="AJ15" s="453" t="s">
        <v>567</v>
      </c>
      <c r="AL15" s="659"/>
      <c r="AM15" s="662"/>
      <c r="AN15" s="665"/>
      <c r="AO15" s="680" t="s">
        <v>568</v>
      </c>
      <c r="AP15" s="681"/>
      <c r="AQ15" s="682" t="s">
        <v>569</v>
      </c>
      <c r="AR15" s="683"/>
      <c r="AS15" s="453" t="s">
        <v>567</v>
      </c>
      <c r="AU15" s="659"/>
      <c r="AV15" s="662"/>
      <c r="AW15" s="715"/>
      <c r="AX15" s="704" t="s">
        <v>570</v>
      </c>
      <c r="AY15" s="705"/>
      <c r="AZ15" s="706"/>
      <c r="BA15" s="718"/>
    </row>
    <row r="16" spans="1:54" ht="16.5" customHeight="1" x14ac:dyDescent="0.25">
      <c r="A16" s="457" t="str">
        <f t="shared" si="5"/>
        <v>E2Z1L</v>
      </c>
      <c r="B16" s="392" t="s">
        <v>486</v>
      </c>
      <c r="C16" s="392" t="s">
        <v>487</v>
      </c>
      <c r="D16" s="392" t="s">
        <v>5</v>
      </c>
      <c r="E16" s="393" t="s">
        <v>484</v>
      </c>
      <c r="F16" s="393">
        <v>95000000000</v>
      </c>
      <c r="G16" s="394">
        <v>95000000000</v>
      </c>
      <c r="H16" s="396"/>
      <c r="I16" s="396"/>
      <c r="J16" s="397">
        <v>0.115</v>
      </c>
      <c r="K16" s="397">
        <v>0</v>
      </c>
      <c r="L16" s="393">
        <v>12000000000</v>
      </c>
      <c r="M16" s="393">
        <v>20000000000</v>
      </c>
      <c r="N16" s="458">
        <f t="shared" si="1"/>
        <v>0</v>
      </c>
      <c r="O16" s="458">
        <f t="shared" si="2"/>
        <v>0</v>
      </c>
      <c r="P16" s="459">
        <f t="shared" si="10"/>
        <v>9.6842105263157899E-3</v>
      </c>
      <c r="Q16" s="459">
        <f t="shared" si="11"/>
        <v>0</v>
      </c>
      <c r="R16" s="460">
        <f t="shared" si="3"/>
        <v>13</v>
      </c>
      <c r="S16" s="460">
        <f t="shared" si="4"/>
        <v>22</v>
      </c>
      <c r="T16" s="39">
        <f>IF(OR(E16="QS",B16=""),0,
IF(C16="E1",VLOOKUP($S16,附表2_工程險200RP地震非比例層調整係數!$B$1:$AF$101,MATCH($D16&amp;"a",附表2_工程險200RP地震非比例層調整係數!$1:$1,0)-1,FALSE)
-IF($R16-1&lt;=0,0,VLOOKUP($R16-1,附表2_工程險200RP地震非比例層調整係數!$B$1:$AF$101,MATCH($D16&amp;"a",附表2_工程險200RP地震非比例層調整係數!$1:$1,0)-1,FALSE))
-VLOOKUP($S16,附表2_工程險200RP地震非比例層調整係數!$B$1:$AF$101,MATCH($D16,附表2_工程險200RP地震非比例層調整係數!$1:$1,0)-1,FALSE)*(S16/100-M16/G16)*100
-VLOOKUP($R16,附表2_工程險200RP地震非比例層調整係數!$B$1:$AF$101,MATCH($D16,附表2_工程險200RP地震非比例層調整係數!$1:$1,0)-1,FALSE)*(1-(R16/100-L16/G16)*100),
IF(C16="E2",VLOOKUP($S16,附表2_工程險200RP地震非比例層調整係數!$B$111:$AF$211,MATCH($D16&amp;"a",附表2_工程險200RP地震非比例層調整係數!$1:$1,0)-1,FALSE)
-IF($R16-1&lt;=0,0,VLOOKUP($R16-1,附表2_工程險200RP地震非比例層調整係數!$B$111:$AF$211,MATCH($D16&amp;"a",附表2_工程險200RP地震非比例層調整係數!$1:$1,0)-1,FALSE))
-VLOOKUP($S16,附表2_工程險200RP地震非比例層調整係數!$B$111:$AF$211,MATCH($D16,附表2_工程險200RP地震非比例層調整係數!$1:$1,0)-1,FALSE)*(S16/100-M16/G16)*100
-VLOOKUP($R16,附表2_工程險200RP地震非比例層調整係數!$B$111:$AF$211,MATCH($D16,附表2_工程險200RP地震非比例層調整係數!$1:$1,0)-1,FALSE)*(1-(R16/100-L16/G16)*100),0)))</f>
        <v>0</v>
      </c>
      <c r="U16" s="39">
        <f>IF(OR(E16="QS",B16=""),0,
IF(C16="F",VLOOKUP($S16,附表2_火險200RP地震非比例層調整係數!$B:$AF,MATCH($D16&amp;"a",附表2_火險200RP地震非比例層調整係數!$1:$1,0)-1,FALSE)
-IF($R16-1&lt;=0,0,VLOOKUP($R16-1,附表2_火險200RP地震非比例層調整係數!$B:$AF,MATCH($D16&amp;"a",附表2_火險200RP地震非比例層調整係數!$1:$1,0)-1,FALSE))
-VLOOKUP($S16,附表2_火險200RP地震非比例層調整係數!$B:$AF,MATCH($D16,附表2_火險200RP地震非比例層調整係數!$1:$1,0)-1,FALSE)*(S16/100-M16/G16)*100
-VLOOKUP($R16,附表2_火險200RP地震非比例層調整係數!$B:$AF,MATCH($D16,附表2_火險200RP地震非比例層調整係數!$1:$1,0)-1,FALSE)*(1-(R16/100-L16/G16)*100),0))</f>
        <v>0</v>
      </c>
      <c r="V16" s="461">
        <f t="shared" si="6"/>
        <v>0</v>
      </c>
      <c r="W16" s="461">
        <f t="shared" si="7"/>
        <v>0</v>
      </c>
      <c r="X16" s="461">
        <f t="shared" si="8"/>
        <v>0</v>
      </c>
      <c r="Y16" s="461">
        <f t="shared" si="9"/>
        <v>0</v>
      </c>
      <c r="Z16" s="462">
        <f>G16*P16</f>
        <v>920000000</v>
      </c>
      <c r="AA16" s="462">
        <f>G16*Q16</f>
        <v>0</v>
      </c>
      <c r="AC16" s="659"/>
      <c r="AD16" s="662"/>
      <c r="AE16" s="665"/>
      <c r="AF16" s="662"/>
      <c r="AG16" s="668"/>
      <c r="AH16" s="684"/>
      <c r="AI16" s="685"/>
      <c r="AL16" s="659"/>
      <c r="AM16" s="662"/>
      <c r="AN16" s="665"/>
      <c r="AO16" s="662"/>
      <c r="AP16" s="668"/>
      <c r="AQ16" s="684"/>
      <c r="AR16" s="685"/>
      <c r="AU16" s="659"/>
      <c r="AV16" s="662"/>
      <c r="AW16" s="715"/>
      <c r="AX16" s="707"/>
      <c r="AY16" s="708"/>
      <c r="AZ16" s="685"/>
      <c r="BA16" s="718"/>
    </row>
    <row r="17" spans="1:54" ht="17.25" customHeight="1" thickBot="1" x14ac:dyDescent="0.3">
      <c r="A17" s="457" t="str">
        <f t="shared" si="5"/>
        <v>E2Z1L</v>
      </c>
      <c r="B17" s="392" t="s">
        <v>486</v>
      </c>
      <c r="C17" s="392" t="s">
        <v>487</v>
      </c>
      <c r="D17" s="392" t="s">
        <v>5</v>
      </c>
      <c r="E17" s="393" t="s">
        <v>485</v>
      </c>
      <c r="F17" s="393">
        <v>95000000000</v>
      </c>
      <c r="G17" s="394">
        <v>95000000000</v>
      </c>
      <c r="H17" s="396"/>
      <c r="I17" s="396"/>
      <c r="J17" s="397">
        <v>0.115</v>
      </c>
      <c r="K17" s="397">
        <v>5.5E-2</v>
      </c>
      <c r="L17" s="393">
        <v>20000000000</v>
      </c>
      <c r="M17" s="393">
        <v>70000000000</v>
      </c>
      <c r="N17" s="458">
        <f t="shared" si="1"/>
        <v>0</v>
      </c>
      <c r="O17" s="458">
        <f t="shared" si="2"/>
        <v>0</v>
      </c>
      <c r="P17" s="459">
        <f t="shared" si="10"/>
        <v>6.0526315789473685E-2</v>
      </c>
      <c r="Q17" s="459">
        <f t="shared" si="11"/>
        <v>2.8947368421052631E-2</v>
      </c>
      <c r="R17" s="460">
        <f t="shared" si="3"/>
        <v>22</v>
      </c>
      <c r="S17" s="460">
        <f t="shared" si="4"/>
        <v>74</v>
      </c>
      <c r="T17" s="39">
        <f>IF(OR(E17="QS",B17=""),0,
IF(C17="E1",VLOOKUP($S17,附表2_工程險200RP地震非比例層調整係數!$B$1:$AF$101,MATCH($D17&amp;"a",附表2_工程險200RP地震非比例層調整係數!$1:$1,0)-1,FALSE)
-IF($R17-1&lt;=0,0,VLOOKUP($R17-1,附表2_工程險200RP地震非比例層調整係數!$B$1:$AF$101,MATCH($D17&amp;"a",附表2_工程險200RP地震非比例層調整係數!$1:$1,0)-1,FALSE))
-VLOOKUP($S17,附表2_工程險200RP地震非比例層調整係數!$B$1:$AF$101,MATCH($D17,附表2_工程險200RP地震非比例層調整係數!$1:$1,0)-1,FALSE)*(S17/100-M17/G17)*100
-VLOOKUP($R17,附表2_工程險200RP地震非比例層調整係數!$B$1:$AF$101,MATCH($D17,附表2_工程險200RP地震非比例層調整係數!$1:$1,0)-1,FALSE)*(1-(R17/100-L17/G17)*100),
IF(C17="E2",VLOOKUP($S17,附表2_工程險200RP地震非比例層調整係數!$B$111:$AF$211,MATCH($D17&amp;"a",附表2_工程險200RP地震非比例層調整係數!$1:$1,0)-1,FALSE)
-IF($R17-1&lt;=0,0,VLOOKUP($R17-1,附表2_工程險200RP地震非比例層調整係數!$B$111:$AF$211,MATCH($D17&amp;"a",附表2_工程險200RP地震非比例層調整係數!$1:$1,0)-1,FALSE))
-VLOOKUP($S17,附表2_工程險200RP地震非比例層調整係數!$B$111:$AF$211,MATCH($D17,附表2_工程險200RP地震非比例層調整係數!$1:$1,0)-1,FALSE)*(S17/100-M17/G17)*100
-VLOOKUP($R17,附表2_工程險200RP地震非比例層調整係數!$B$111:$AF$211,MATCH($D17,附表2_工程險200RP地震非比例層調整係數!$1:$1,0)-1,FALSE)*(1-(R17/100-L17/G17)*100),0)))</f>
        <v>0</v>
      </c>
      <c r="U17" s="39">
        <f>IF(OR(E17="QS",B17=""),0,
IF(C17="F",VLOOKUP($S17,附表2_火險200RP地震非比例層調整係數!$B:$AF,MATCH($D17&amp;"a",附表2_火險200RP地震非比例層調整係數!$1:$1,0)-1,FALSE)
-IF($R17-1&lt;=0,0,VLOOKUP($R17-1,附表2_火險200RP地震非比例層調整係數!$B:$AF,MATCH($D17&amp;"a",附表2_火險200RP地震非比例層調整係數!$1:$1,0)-1,FALSE))
-VLOOKUP($S17,附表2_火險200RP地震非比例層調整係數!$B:$AF,MATCH($D17,附表2_火險200RP地震非比例層調整係數!$1:$1,0)-1,FALSE)*(S17/100-M17/G17)*100
-VLOOKUP($R17,附表2_火險200RP地震非比例層調整係數!$B:$AF,MATCH($D17,附表2_火險200RP地震非比例層調整係數!$1:$1,0)-1,FALSE)*(1-(R17/100-L17/G17)*100),0))</f>
        <v>0</v>
      </c>
      <c r="V17" s="461">
        <f t="shared" si="6"/>
        <v>0</v>
      </c>
      <c r="W17" s="461">
        <f t="shared" si="7"/>
        <v>0</v>
      </c>
      <c r="X17" s="461">
        <f t="shared" si="8"/>
        <v>0</v>
      </c>
      <c r="Y17" s="461">
        <f t="shared" si="9"/>
        <v>0</v>
      </c>
      <c r="Z17" s="462">
        <f>G17*P17</f>
        <v>5750000000</v>
      </c>
      <c r="AA17" s="462">
        <f>G17*Q17</f>
        <v>2750000000</v>
      </c>
      <c r="AC17" s="660"/>
      <c r="AD17" s="663"/>
      <c r="AE17" s="666"/>
      <c r="AF17" s="663"/>
      <c r="AG17" s="669"/>
      <c r="AH17" s="686"/>
      <c r="AI17" s="687"/>
      <c r="AL17" s="660"/>
      <c r="AM17" s="663"/>
      <c r="AN17" s="666"/>
      <c r="AO17" s="663"/>
      <c r="AP17" s="669"/>
      <c r="AQ17" s="686"/>
      <c r="AR17" s="687"/>
      <c r="AU17" s="660"/>
      <c r="AV17" s="663"/>
      <c r="AW17" s="716"/>
      <c r="AX17" s="709"/>
      <c r="AY17" s="710"/>
      <c r="AZ17" s="687"/>
      <c r="BA17" s="719"/>
    </row>
    <row r="18" spans="1:54" x14ac:dyDescent="0.25">
      <c r="A18" s="457" t="str">
        <f t="shared" si="5"/>
        <v>E2Z1L</v>
      </c>
      <c r="B18" s="392" t="s">
        <v>486</v>
      </c>
      <c r="C18" s="392" t="s">
        <v>487</v>
      </c>
      <c r="D18" s="392" t="s">
        <v>5</v>
      </c>
      <c r="E18" s="393" t="s">
        <v>488</v>
      </c>
      <c r="F18" s="393">
        <v>95000000000</v>
      </c>
      <c r="G18" s="394">
        <v>95000000000</v>
      </c>
      <c r="H18" s="396"/>
      <c r="I18" s="396"/>
      <c r="J18" s="397">
        <v>0.115</v>
      </c>
      <c r="K18" s="397">
        <v>7.2499999999999995E-2</v>
      </c>
      <c r="L18" s="393">
        <v>70000000000</v>
      </c>
      <c r="M18" s="393">
        <v>95000000000</v>
      </c>
      <c r="N18" s="458">
        <f t="shared" si="1"/>
        <v>0</v>
      </c>
      <c r="O18" s="458">
        <f t="shared" si="2"/>
        <v>0</v>
      </c>
      <c r="P18" s="459">
        <f t="shared" si="10"/>
        <v>3.0263157894736843E-2</v>
      </c>
      <c r="Q18" s="459">
        <f t="shared" si="11"/>
        <v>1.9078947368421049E-2</v>
      </c>
      <c r="R18" s="460">
        <f t="shared" si="3"/>
        <v>74</v>
      </c>
      <c r="S18" s="460">
        <f t="shared" si="4"/>
        <v>100</v>
      </c>
      <c r="T18" s="39">
        <f>IF(OR(E18="QS",B18=""),0,
IF(C18="E1",VLOOKUP($S18,附表2_工程險200RP地震非比例層調整係數!$B$1:$AF$101,MATCH($D18&amp;"a",附表2_工程險200RP地震非比例層調整係數!$1:$1,0)-1,FALSE)
-IF($R18-1&lt;=0,0,VLOOKUP($R18-1,附表2_工程險200RP地震非比例層調整係數!$B$1:$AF$101,MATCH($D18&amp;"a",附表2_工程險200RP地震非比例層調整係數!$1:$1,0)-1,FALSE))
-VLOOKUP($S18,附表2_工程險200RP地震非比例層調整係數!$B$1:$AF$101,MATCH($D18,附表2_工程險200RP地震非比例層調整係數!$1:$1,0)-1,FALSE)*(S18/100-M18/G18)*100
-VLOOKUP($R18,附表2_工程險200RP地震非比例層調整係數!$B$1:$AF$101,MATCH($D18,附表2_工程險200RP地震非比例層調整係數!$1:$1,0)-1,FALSE)*(1-(R18/100-L18/G18)*100),
IF(C18="E2",VLOOKUP($S18,附表2_工程險200RP地震非比例層調整係數!$B$111:$AF$211,MATCH($D18&amp;"a",附表2_工程險200RP地震非比例層調整係數!$1:$1,0)-1,FALSE)
-IF($R18-1&lt;=0,0,VLOOKUP($R18-1,附表2_工程險200RP地震非比例層調整係數!$B$111:$AF$211,MATCH($D18&amp;"a",附表2_工程險200RP地震非比例層調整係數!$1:$1,0)-1,FALSE))
-VLOOKUP($S18,附表2_工程險200RP地震非比例層調整係數!$B$111:$AF$211,MATCH($D18,附表2_工程險200RP地震非比例層調整係數!$1:$1,0)-1,FALSE)*(S18/100-M18/G18)*100
-VLOOKUP($R18,附表2_工程險200RP地震非比例層調整係數!$B$111:$AF$211,MATCH($D18,附表2_工程險200RP地震非比例層調整係數!$1:$1,0)-1,FALSE)*(1-(R18/100-L18/G18)*100),0)))</f>
        <v>0</v>
      </c>
      <c r="U18" s="39">
        <f>IF(OR(E18="QS",B18=""),0,
IF(C18="F",VLOOKUP($S18,附表2_火險200RP地震非比例層調整係數!$B:$AF,MATCH($D18&amp;"a",附表2_火險200RP地震非比例層調整係數!$1:$1,0)-1,FALSE)
-IF($R18-1&lt;=0,0,VLOOKUP($R18-1,附表2_火險200RP地震非比例層調整係數!$B:$AF,MATCH($D18&amp;"a",附表2_火險200RP地震非比例層調整係數!$1:$1,0)-1,FALSE))
-VLOOKUP($S18,附表2_火險200RP地震非比例層調整係數!$B:$AF,MATCH($D18,附表2_火險200RP地震非比例層調整係數!$1:$1,0)-1,FALSE)*(S18/100-M18/G18)*100
-VLOOKUP($R18,附表2_火險200RP地震非比例層調整係數!$B:$AF,MATCH($D18,附表2_火險200RP地震非比例層調整係數!$1:$1,0)-1,FALSE)*(1-(R18/100-L18/G18)*100),0))</f>
        <v>0</v>
      </c>
      <c r="V18" s="461">
        <f t="shared" si="6"/>
        <v>0</v>
      </c>
      <c r="W18" s="461">
        <f t="shared" si="7"/>
        <v>0</v>
      </c>
      <c r="X18" s="461">
        <f t="shared" si="8"/>
        <v>0</v>
      </c>
      <c r="Y18" s="461">
        <f t="shared" si="9"/>
        <v>0</v>
      </c>
      <c r="Z18" s="462">
        <f>G18*P18</f>
        <v>2875000000</v>
      </c>
      <c r="AA18" s="462">
        <f>G18*Q18</f>
        <v>1812499999.9999998</v>
      </c>
      <c r="AD18" s="711" t="s">
        <v>571</v>
      </c>
      <c r="AE18" s="711"/>
      <c r="AF18" s="711" t="s">
        <v>572</v>
      </c>
      <c r="AG18" s="711"/>
      <c r="AH18" s="711"/>
      <c r="AI18" s="711"/>
      <c r="AJ18" s="453" t="s">
        <v>573</v>
      </c>
      <c r="AM18" s="711" t="s">
        <v>571</v>
      </c>
      <c r="AN18" s="711"/>
      <c r="AO18" s="711" t="s">
        <v>572</v>
      </c>
      <c r="AP18" s="711"/>
      <c r="AQ18" s="711"/>
      <c r="AR18" s="711"/>
      <c r="AS18" s="453" t="s">
        <v>573</v>
      </c>
      <c r="AV18" s="711" t="s">
        <v>571</v>
      </c>
      <c r="AW18" s="711"/>
      <c r="AX18" s="711" t="s">
        <v>572</v>
      </c>
      <c r="AY18" s="711"/>
      <c r="AZ18" s="711"/>
      <c r="BA18" s="711"/>
      <c r="BB18" s="453" t="s">
        <v>573</v>
      </c>
    </row>
    <row r="19" spans="1:54" ht="16.5" x14ac:dyDescent="0.25">
      <c r="A19" s="457" t="str">
        <f t="shared" si="5"/>
        <v/>
      </c>
      <c r="B19" s="392"/>
      <c r="C19" s="392"/>
      <c r="D19" s="392"/>
      <c r="E19" s="393"/>
      <c r="F19" s="393"/>
      <c r="G19" s="394"/>
      <c r="H19" s="396"/>
      <c r="I19" s="396"/>
      <c r="J19" s="397"/>
      <c r="K19" s="397"/>
      <c r="L19" s="393"/>
      <c r="M19" s="393"/>
      <c r="N19" s="458"/>
      <c r="O19" s="458"/>
      <c r="P19" s="459"/>
      <c r="Q19" s="459"/>
      <c r="R19" s="460"/>
      <c r="S19" s="460"/>
      <c r="T19" s="463"/>
      <c r="U19" s="463"/>
      <c r="V19" s="461"/>
      <c r="W19" s="461"/>
      <c r="X19" s="461"/>
      <c r="Y19" s="461"/>
      <c r="Z19" s="462"/>
      <c r="AA19" s="462"/>
      <c r="AC19" s="464"/>
    </row>
    <row r="20" spans="1:54" ht="15.75" customHeight="1" x14ac:dyDescent="0.25">
      <c r="A20" s="457"/>
      <c r="B20" s="392"/>
      <c r="C20" s="392"/>
      <c r="D20" s="392"/>
      <c r="E20" s="393"/>
      <c r="F20" s="393"/>
      <c r="G20" s="394"/>
      <c r="H20" s="396"/>
      <c r="I20" s="396"/>
      <c r="J20" s="396"/>
      <c r="K20" s="396"/>
      <c r="L20" s="393"/>
      <c r="M20" s="393"/>
      <c r="N20" s="458"/>
      <c r="O20" s="458"/>
      <c r="P20" s="459"/>
      <c r="Q20" s="459"/>
      <c r="R20" s="460"/>
      <c r="S20" s="460"/>
      <c r="T20" s="460"/>
      <c r="U20" s="465"/>
      <c r="V20" s="461"/>
      <c r="W20" s="461"/>
      <c r="X20" s="461"/>
      <c r="Y20" s="461"/>
      <c r="Z20" s="462"/>
      <c r="AA20" s="462"/>
    </row>
    <row r="21" spans="1:54" ht="17.25" thickBot="1" x14ac:dyDescent="0.3">
      <c r="A21" s="457" t="str">
        <f t="shared" ref="A21:A84" si="12">D21&amp;LEFT(E21,1)</f>
        <v/>
      </c>
      <c r="B21" s="392"/>
      <c r="C21" s="392"/>
      <c r="D21" s="392"/>
      <c r="E21" s="393"/>
      <c r="F21" s="393"/>
      <c r="G21" s="394"/>
      <c r="H21" s="396"/>
      <c r="I21" s="396"/>
      <c r="J21" s="396"/>
      <c r="K21" s="396"/>
      <c r="L21" s="393"/>
      <c r="M21" s="393"/>
      <c r="N21" s="458"/>
      <c r="O21" s="458"/>
      <c r="P21" s="459"/>
      <c r="Q21" s="459"/>
      <c r="R21" s="460"/>
      <c r="S21" s="460"/>
      <c r="T21" s="460"/>
      <c r="U21" s="465"/>
      <c r="V21" s="461"/>
      <c r="W21" s="461"/>
      <c r="X21" s="461"/>
      <c r="Y21" s="461"/>
      <c r="Z21" s="462"/>
      <c r="AA21" s="462"/>
      <c r="AU21" s="456" t="s">
        <v>549</v>
      </c>
      <c r="AV21" s="679" t="s">
        <v>550</v>
      </c>
      <c r="AW21" s="679"/>
      <c r="AX21" s="679"/>
      <c r="AY21" s="679"/>
      <c r="AZ21" s="679"/>
      <c r="BA21" s="679"/>
      <c r="BB21" s="453" t="s">
        <v>551</v>
      </c>
    </row>
    <row r="22" spans="1:54" ht="15.75" customHeight="1" x14ac:dyDescent="0.25">
      <c r="A22" s="464" t="s">
        <v>630</v>
      </c>
      <c r="E22" s="470"/>
      <c r="F22" s="470"/>
      <c r="G22" s="471"/>
      <c r="H22" s="472"/>
      <c r="I22" s="472"/>
      <c r="J22" s="472"/>
      <c r="K22" s="472"/>
      <c r="L22" s="470"/>
      <c r="M22" s="470"/>
      <c r="N22" s="470"/>
      <c r="O22" s="470"/>
      <c r="P22" s="473"/>
      <c r="Q22" s="473"/>
      <c r="R22" s="471"/>
      <c r="S22" s="471"/>
      <c r="T22" s="471"/>
      <c r="U22" s="474"/>
      <c r="V22" s="462"/>
      <c r="W22" s="462"/>
      <c r="X22" s="462"/>
      <c r="Y22" s="462"/>
      <c r="Z22" s="462"/>
      <c r="AA22" s="462"/>
      <c r="AU22" s="658">
        <v>0.85</v>
      </c>
      <c r="AV22" s="661" t="s">
        <v>552</v>
      </c>
      <c r="AW22" s="714" t="s">
        <v>553</v>
      </c>
      <c r="AX22" s="699" t="s">
        <v>574</v>
      </c>
      <c r="AY22" s="727"/>
      <c r="AZ22" s="728"/>
      <c r="BA22" s="720" t="s">
        <v>558</v>
      </c>
    </row>
    <row r="23" spans="1:54" ht="17.25" customHeight="1" thickBot="1" x14ac:dyDescent="0.3">
      <c r="E23" s="470"/>
      <c r="F23" s="470"/>
      <c r="G23" s="471"/>
      <c r="H23" s="472"/>
      <c r="I23" s="472"/>
      <c r="J23" s="472"/>
      <c r="K23" s="472"/>
      <c r="L23" s="470"/>
      <c r="M23" s="470"/>
      <c r="N23" s="470"/>
      <c r="O23" s="470"/>
      <c r="P23" s="473"/>
      <c r="Q23" s="473"/>
      <c r="R23" s="471"/>
      <c r="S23" s="471"/>
      <c r="T23" s="471"/>
      <c r="U23" s="474"/>
      <c r="V23" s="462"/>
      <c r="W23" s="462"/>
      <c r="X23" s="462"/>
      <c r="Y23" s="462"/>
      <c r="Z23" s="462"/>
      <c r="AA23" s="462"/>
      <c r="AU23" s="659"/>
      <c r="AV23" s="662"/>
      <c r="AW23" s="715"/>
      <c r="AX23" s="701"/>
      <c r="AY23" s="729"/>
      <c r="AZ23" s="730"/>
      <c r="BA23" s="721"/>
      <c r="BB23" s="453" t="s">
        <v>559</v>
      </c>
    </row>
    <row r="24" spans="1:54" ht="15.75" customHeight="1" x14ac:dyDescent="0.25">
      <c r="E24" s="470"/>
      <c r="F24" s="470"/>
      <c r="G24" s="471"/>
      <c r="H24" s="472"/>
      <c r="I24" s="472"/>
      <c r="J24" s="472"/>
      <c r="K24" s="472"/>
      <c r="L24" s="470"/>
      <c r="M24" s="470"/>
      <c r="N24" s="470"/>
      <c r="O24" s="470"/>
      <c r="P24" s="473"/>
      <c r="Q24" s="473"/>
      <c r="R24" s="471"/>
      <c r="S24" s="471"/>
      <c r="T24" s="471"/>
      <c r="U24" s="474"/>
      <c r="V24" s="462"/>
      <c r="W24" s="462"/>
      <c r="X24" s="462"/>
      <c r="Y24" s="462"/>
      <c r="Z24" s="462"/>
      <c r="AA24" s="462"/>
      <c r="AU24" s="659"/>
      <c r="AV24" s="662"/>
      <c r="AW24" s="715"/>
      <c r="AX24" s="704" t="s">
        <v>575</v>
      </c>
      <c r="AY24" s="731"/>
      <c r="AZ24" s="667" t="s">
        <v>558</v>
      </c>
      <c r="BA24" s="664"/>
    </row>
    <row r="25" spans="1:54" ht="16.5" customHeight="1" x14ac:dyDescent="0.25">
      <c r="E25" s="470"/>
      <c r="F25" s="470"/>
      <c r="G25" s="471"/>
      <c r="H25" s="472"/>
      <c r="I25" s="472"/>
      <c r="J25" s="472"/>
      <c r="K25" s="472"/>
      <c r="L25" s="470"/>
      <c r="M25" s="470"/>
      <c r="N25" s="470"/>
      <c r="O25" s="470"/>
      <c r="P25" s="473"/>
      <c r="Q25" s="473"/>
      <c r="R25" s="471"/>
      <c r="S25" s="471"/>
      <c r="T25" s="471"/>
      <c r="U25" s="474"/>
      <c r="V25" s="462"/>
      <c r="W25" s="462"/>
      <c r="X25" s="462"/>
      <c r="Y25" s="462"/>
      <c r="Z25" s="462"/>
      <c r="AA25" s="462"/>
      <c r="AU25" s="659"/>
      <c r="AV25" s="662"/>
      <c r="AW25" s="715"/>
      <c r="AX25" s="707"/>
      <c r="AY25" s="684"/>
      <c r="AZ25" s="668"/>
      <c r="BA25" s="665"/>
    </row>
    <row r="26" spans="1:54" ht="16.5" customHeight="1" x14ac:dyDescent="0.25">
      <c r="E26" s="470"/>
      <c r="F26" s="470"/>
      <c r="G26" s="471"/>
      <c r="H26" s="472"/>
      <c r="I26" s="472"/>
      <c r="J26" s="472"/>
      <c r="K26" s="472"/>
      <c r="L26" s="470"/>
      <c r="M26" s="470"/>
      <c r="N26" s="470"/>
      <c r="O26" s="470"/>
      <c r="P26" s="473"/>
      <c r="Q26" s="473"/>
      <c r="R26" s="471"/>
      <c r="S26" s="471"/>
      <c r="T26" s="471"/>
      <c r="U26" s="474"/>
      <c r="V26" s="462"/>
      <c r="W26" s="462"/>
      <c r="X26" s="462"/>
      <c r="Y26" s="462"/>
      <c r="Z26" s="462"/>
      <c r="AA26" s="462"/>
      <c r="AK26" s="466"/>
      <c r="AT26" s="466"/>
      <c r="AU26" s="659"/>
      <c r="AV26" s="662"/>
      <c r="AW26" s="715"/>
      <c r="AX26" s="707"/>
      <c r="AY26" s="684"/>
      <c r="AZ26" s="668"/>
      <c r="BA26" s="665"/>
    </row>
    <row r="27" spans="1:54" ht="16.5" customHeight="1" thickBot="1" x14ac:dyDescent="0.3">
      <c r="A27" s="453" t="str">
        <f t="shared" si="12"/>
        <v/>
      </c>
      <c r="E27" s="470"/>
      <c r="F27" s="470"/>
      <c r="G27" s="471"/>
      <c r="H27" s="472"/>
      <c r="I27" s="472"/>
      <c r="J27" s="472"/>
      <c r="K27" s="472"/>
      <c r="L27" s="470"/>
      <c r="M27" s="470"/>
      <c r="N27" s="470"/>
      <c r="O27" s="470"/>
      <c r="P27" s="473"/>
      <c r="Q27" s="473"/>
      <c r="R27" s="471"/>
      <c r="S27" s="471"/>
      <c r="T27" s="471"/>
      <c r="U27" s="474"/>
      <c r="V27" s="462"/>
      <c r="W27" s="462"/>
      <c r="X27" s="462"/>
      <c r="Y27" s="462"/>
      <c r="Z27" s="462"/>
      <c r="AA27" s="462"/>
      <c r="AU27" s="659"/>
      <c r="AV27" s="662"/>
      <c r="AW27" s="715"/>
      <c r="AX27" s="709"/>
      <c r="AY27" s="686"/>
      <c r="AZ27" s="669"/>
      <c r="BA27" s="666"/>
      <c r="BB27" s="453" t="s">
        <v>561</v>
      </c>
    </row>
    <row r="28" spans="1:54" ht="15.75" customHeight="1" x14ac:dyDescent="0.25">
      <c r="A28" s="453" t="str">
        <f t="shared" si="12"/>
        <v/>
      </c>
      <c r="E28" s="470"/>
      <c r="F28" s="470"/>
      <c r="G28" s="471"/>
      <c r="H28" s="472"/>
      <c r="I28" s="472"/>
      <c r="J28" s="472"/>
      <c r="K28" s="472"/>
      <c r="L28" s="470"/>
      <c r="M28" s="470"/>
      <c r="N28" s="470"/>
      <c r="O28" s="470"/>
      <c r="P28" s="473"/>
      <c r="Q28" s="473"/>
      <c r="R28" s="471"/>
      <c r="S28" s="471"/>
      <c r="T28" s="471"/>
      <c r="U28" s="474"/>
      <c r="V28" s="462"/>
      <c r="W28" s="462"/>
      <c r="X28" s="462"/>
      <c r="Y28" s="462"/>
      <c r="Z28" s="462"/>
      <c r="AA28" s="462"/>
      <c r="AU28" s="659"/>
      <c r="AV28" s="662"/>
      <c r="AW28" s="715"/>
      <c r="AX28" s="661" t="s">
        <v>558</v>
      </c>
      <c r="AY28" s="667"/>
      <c r="AZ28" s="667"/>
      <c r="BA28" s="664"/>
    </row>
    <row r="29" spans="1:54" ht="16.5" thickBot="1" x14ac:dyDescent="0.3">
      <c r="A29" s="453" t="str">
        <f t="shared" si="12"/>
        <v/>
      </c>
      <c r="E29" s="470"/>
      <c r="F29" s="470"/>
      <c r="G29" s="471"/>
      <c r="H29" s="472"/>
      <c r="I29" s="472"/>
      <c r="J29" s="472"/>
      <c r="K29" s="472"/>
      <c r="L29" s="470"/>
      <c r="M29" s="470"/>
      <c r="N29" s="470"/>
      <c r="O29" s="470"/>
      <c r="P29" s="473"/>
      <c r="Q29" s="473"/>
      <c r="R29" s="471"/>
      <c r="S29" s="471"/>
      <c r="T29" s="471"/>
      <c r="U29" s="474"/>
      <c r="V29" s="462"/>
      <c r="W29" s="462"/>
      <c r="X29" s="462"/>
      <c r="Y29" s="462"/>
      <c r="Z29" s="462"/>
      <c r="AA29" s="462"/>
      <c r="AU29" s="659"/>
      <c r="AV29" s="662"/>
      <c r="AW29" s="715"/>
      <c r="AX29" s="663"/>
      <c r="AY29" s="669"/>
      <c r="AZ29" s="669"/>
      <c r="BA29" s="666"/>
      <c r="BB29" s="453" t="s">
        <v>562</v>
      </c>
    </row>
    <row r="30" spans="1:54" ht="15.75" customHeight="1" x14ac:dyDescent="0.25">
      <c r="A30" s="453" t="str">
        <f t="shared" si="12"/>
        <v/>
      </c>
      <c r="E30" s="470"/>
      <c r="F30" s="470"/>
      <c r="G30" s="471"/>
      <c r="H30" s="472"/>
      <c r="I30" s="472"/>
      <c r="J30" s="472"/>
      <c r="K30" s="472"/>
      <c r="L30" s="470"/>
      <c r="M30" s="470"/>
      <c r="N30" s="470"/>
      <c r="O30" s="470"/>
      <c r="P30" s="473"/>
      <c r="Q30" s="473"/>
      <c r="R30" s="471"/>
      <c r="S30" s="471"/>
      <c r="T30" s="471"/>
      <c r="U30" s="474"/>
      <c r="V30" s="462"/>
      <c r="W30" s="462"/>
      <c r="X30" s="462"/>
      <c r="Y30" s="462"/>
      <c r="Z30" s="462"/>
      <c r="AA30" s="462"/>
      <c r="AU30" s="659"/>
      <c r="AV30" s="662"/>
      <c r="AW30" s="715"/>
      <c r="AX30" s="661" t="s">
        <v>558</v>
      </c>
      <c r="AY30" s="732" t="s">
        <v>576</v>
      </c>
      <c r="AZ30" s="728"/>
      <c r="BA30" s="664" t="s">
        <v>558</v>
      </c>
    </row>
    <row r="31" spans="1:54" ht="16.5" customHeight="1" x14ac:dyDescent="0.25">
      <c r="A31" s="453" t="str">
        <f t="shared" si="12"/>
        <v/>
      </c>
      <c r="E31" s="470"/>
      <c r="F31" s="470"/>
      <c r="G31" s="471"/>
      <c r="H31" s="472"/>
      <c r="I31" s="472"/>
      <c r="J31" s="472"/>
      <c r="K31" s="472"/>
      <c r="L31" s="470"/>
      <c r="M31" s="470"/>
      <c r="N31" s="470"/>
      <c r="O31" s="470"/>
      <c r="P31" s="473"/>
      <c r="Q31" s="473"/>
      <c r="R31" s="471"/>
      <c r="S31" s="471"/>
      <c r="T31" s="471"/>
      <c r="U31" s="474"/>
      <c r="V31" s="462"/>
      <c r="W31" s="462"/>
      <c r="X31" s="462"/>
      <c r="Y31" s="462"/>
      <c r="Z31" s="462"/>
      <c r="AA31" s="462"/>
      <c r="AU31" s="659"/>
      <c r="AV31" s="662"/>
      <c r="AW31" s="715"/>
      <c r="AX31" s="662"/>
      <c r="AY31" s="733"/>
      <c r="AZ31" s="734"/>
      <c r="BA31" s="665"/>
      <c r="BB31" s="453" t="s">
        <v>566</v>
      </c>
    </row>
    <row r="32" spans="1:54" ht="15.75" customHeight="1" x14ac:dyDescent="0.25">
      <c r="A32" s="453" t="str">
        <f t="shared" si="12"/>
        <v/>
      </c>
      <c r="E32" s="470"/>
      <c r="F32" s="470"/>
      <c r="G32" s="471"/>
      <c r="H32" s="472"/>
      <c r="I32" s="472"/>
      <c r="J32" s="472"/>
      <c r="K32" s="472"/>
      <c r="L32" s="470"/>
      <c r="M32" s="470"/>
      <c r="N32" s="470"/>
      <c r="O32" s="470"/>
      <c r="P32" s="473"/>
      <c r="Q32" s="473"/>
      <c r="R32" s="471"/>
      <c r="S32" s="471"/>
      <c r="T32" s="471"/>
      <c r="U32" s="474"/>
      <c r="V32" s="462"/>
      <c r="W32" s="462"/>
      <c r="X32" s="462"/>
      <c r="Y32" s="462"/>
      <c r="Z32" s="462"/>
      <c r="AA32" s="462"/>
      <c r="AU32" s="659"/>
      <c r="AV32" s="662"/>
      <c r="AW32" s="715"/>
      <c r="AX32" s="662"/>
      <c r="AY32" s="733"/>
      <c r="AZ32" s="734"/>
      <c r="BA32" s="665" t="s">
        <v>558</v>
      </c>
    </row>
    <row r="33" spans="1:54" ht="17.25" customHeight="1" thickBot="1" x14ac:dyDescent="0.3">
      <c r="A33" s="453" t="str">
        <f t="shared" si="12"/>
        <v/>
      </c>
      <c r="E33" s="470"/>
      <c r="F33" s="470"/>
      <c r="G33" s="471"/>
      <c r="H33" s="472"/>
      <c r="I33" s="472"/>
      <c r="J33" s="472"/>
      <c r="K33" s="472"/>
      <c r="L33" s="470"/>
      <c r="M33" s="470"/>
      <c r="N33" s="470"/>
      <c r="O33" s="470"/>
      <c r="P33" s="473"/>
      <c r="Q33" s="473"/>
      <c r="R33" s="471"/>
      <c r="S33" s="471"/>
      <c r="T33" s="471"/>
      <c r="U33" s="474"/>
      <c r="V33" s="462"/>
      <c r="W33" s="462"/>
      <c r="X33" s="462"/>
      <c r="Y33" s="462"/>
      <c r="Z33" s="462"/>
      <c r="AA33" s="462"/>
      <c r="AU33" s="659"/>
      <c r="AV33" s="662"/>
      <c r="AW33" s="715"/>
      <c r="AX33" s="663"/>
      <c r="AY33" s="735"/>
      <c r="AZ33" s="730"/>
      <c r="BA33" s="666"/>
      <c r="BB33" s="453" t="s">
        <v>567</v>
      </c>
    </row>
    <row r="34" spans="1:54" ht="15.75" customHeight="1" x14ac:dyDescent="0.25">
      <c r="A34" s="453" t="str">
        <f t="shared" si="12"/>
        <v/>
      </c>
      <c r="E34" s="470"/>
      <c r="F34" s="470"/>
      <c r="G34" s="471"/>
      <c r="H34" s="472"/>
      <c r="I34" s="472"/>
      <c r="J34" s="472"/>
      <c r="K34" s="472"/>
      <c r="L34" s="470"/>
      <c r="M34" s="470"/>
      <c r="N34" s="470"/>
      <c r="O34" s="470"/>
      <c r="P34" s="473"/>
      <c r="Q34" s="473"/>
      <c r="R34" s="471"/>
      <c r="S34" s="471"/>
      <c r="T34" s="471"/>
      <c r="U34" s="474"/>
      <c r="V34" s="462"/>
      <c r="W34" s="462"/>
      <c r="X34" s="462"/>
      <c r="Y34" s="462"/>
      <c r="Z34" s="462"/>
      <c r="AA34" s="462"/>
      <c r="AU34" s="659"/>
      <c r="AV34" s="662"/>
      <c r="AW34" s="715"/>
      <c r="AX34" s="699" t="s">
        <v>577</v>
      </c>
      <c r="AY34" s="727"/>
      <c r="AZ34" s="728"/>
      <c r="BA34" s="664" t="s">
        <v>558</v>
      </c>
    </row>
    <row r="35" spans="1:54" ht="16.5" customHeight="1" x14ac:dyDescent="0.25">
      <c r="A35" s="453" t="str">
        <f t="shared" si="12"/>
        <v/>
      </c>
      <c r="E35" s="470"/>
      <c r="F35" s="470"/>
      <c r="G35" s="471"/>
      <c r="H35" s="472"/>
      <c r="I35" s="472"/>
      <c r="J35" s="472"/>
      <c r="K35" s="472"/>
      <c r="L35" s="470"/>
      <c r="M35" s="470"/>
      <c r="N35" s="470"/>
      <c r="O35" s="470"/>
      <c r="P35" s="473"/>
      <c r="Q35" s="473"/>
      <c r="R35" s="471"/>
      <c r="S35" s="471"/>
      <c r="T35" s="471"/>
      <c r="U35" s="474"/>
      <c r="V35" s="462"/>
      <c r="W35" s="462"/>
      <c r="X35" s="462"/>
      <c r="Y35" s="462"/>
      <c r="Z35" s="462"/>
      <c r="AA35" s="462"/>
      <c r="AU35" s="659"/>
      <c r="AV35" s="662"/>
      <c r="AW35" s="715"/>
      <c r="AX35" s="691"/>
      <c r="AY35" s="692"/>
      <c r="AZ35" s="734"/>
      <c r="BA35" s="712"/>
    </row>
    <row r="36" spans="1:54" ht="17.25" customHeight="1" thickBot="1" x14ac:dyDescent="0.3">
      <c r="A36" s="453" t="str">
        <f t="shared" si="12"/>
        <v/>
      </c>
      <c r="E36" s="470"/>
      <c r="F36" s="470"/>
      <c r="G36" s="471"/>
      <c r="H36" s="472"/>
      <c r="I36" s="472"/>
      <c r="J36" s="472"/>
      <c r="K36" s="472"/>
      <c r="L36" s="470"/>
      <c r="M36" s="470"/>
      <c r="N36" s="470"/>
      <c r="O36" s="470"/>
      <c r="P36" s="473"/>
      <c r="Q36" s="473"/>
      <c r="R36" s="471"/>
      <c r="S36" s="471"/>
      <c r="T36" s="471"/>
      <c r="U36" s="474"/>
      <c r="V36" s="462"/>
      <c r="W36" s="462"/>
      <c r="X36" s="462"/>
      <c r="Y36" s="462"/>
      <c r="Z36" s="462"/>
      <c r="AA36" s="462"/>
      <c r="AU36" s="660"/>
      <c r="AV36" s="663"/>
      <c r="AW36" s="716"/>
      <c r="AX36" s="701"/>
      <c r="AY36" s="729"/>
      <c r="AZ36" s="730"/>
      <c r="BA36" s="713"/>
    </row>
    <row r="37" spans="1:54" x14ac:dyDescent="0.25">
      <c r="A37" s="453" t="str">
        <f t="shared" si="12"/>
        <v/>
      </c>
      <c r="E37" s="470"/>
      <c r="F37" s="470"/>
      <c r="G37" s="471"/>
      <c r="H37" s="472"/>
      <c r="I37" s="472"/>
      <c r="J37" s="472"/>
      <c r="K37" s="472"/>
      <c r="L37" s="470"/>
      <c r="M37" s="470"/>
      <c r="N37" s="470"/>
      <c r="O37" s="470"/>
      <c r="P37" s="473"/>
      <c r="Q37" s="473"/>
      <c r="R37" s="471"/>
      <c r="S37" s="471"/>
      <c r="T37" s="471"/>
      <c r="U37" s="474"/>
      <c r="V37" s="462"/>
      <c r="W37" s="462"/>
      <c r="X37" s="462"/>
      <c r="Y37" s="462"/>
      <c r="Z37" s="462"/>
      <c r="AA37" s="462"/>
      <c r="AV37" s="711" t="s">
        <v>571</v>
      </c>
      <c r="AW37" s="711"/>
      <c r="AX37" s="711" t="s">
        <v>572</v>
      </c>
      <c r="AY37" s="711"/>
      <c r="AZ37" s="711"/>
      <c r="BA37" s="711"/>
      <c r="BB37" s="453" t="s">
        <v>573</v>
      </c>
    </row>
    <row r="38" spans="1:54" x14ac:dyDescent="0.25">
      <c r="A38" s="453" t="str">
        <f t="shared" si="12"/>
        <v/>
      </c>
      <c r="E38" s="470"/>
      <c r="F38" s="470"/>
      <c r="G38" s="471"/>
      <c r="H38" s="472"/>
      <c r="I38" s="472"/>
      <c r="J38" s="472"/>
      <c r="K38" s="472"/>
      <c r="L38" s="470"/>
      <c r="M38" s="470"/>
      <c r="N38" s="470"/>
      <c r="O38" s="470"/>
      <c r="P38" s="473"/>
      <c r="Q38" s="473"/>
      <c r="R38" s="471"/>
      <c r="S38" s="471"/>
      <c r="T38" s="471"/>
      <c r="U38" s="474"/>
      <c r="V38" s="462"/>
      <c r="W38" s="462"/>
      <c r="X38" s="462"/>
      <c r="Y38" s="462"/>
      <c r="Z38" s="462"/>
      <c r="AA38" s="462"/>
      <c r="AU38" s="467"/>
      <c r="AV38" s="468"/>
      <c r="AW38" s="468"/>
      <c r="AX38" s="468"/>
      <c r="AY38" s="468"/>
      <c r="AZ38" s="468"/>
      <c r="BA38" s="469"/>
    </row>
    <row r="39" spans="1:54" x14ac:dyDescent="0.25">
      <c r="A39" s="453" t="str">
        <f t="shared" si="12"/>
        <v/>
      </c>
      <c r="E39" s="470"/>
      <c r="F39" s="470"/>
      <c r="G39" s="471"/>
      <c r="H39" s="472"/>
      <c r="I39" s="472"/>
      <c r="J39" s="472"/>
      <c r="K39" s="472"/>
      <c r="L39" s="470"/>
      <c r="M39" s="470"/>
      <c r="N39" s="470"/>
      <c r="O39" s="470"/>
      <c r="P39" s="473"/>
      <c r="Q39" s="473"/>
      <c r="R39" s="471"/>
      <c r="S39" s="471"/>
      <c r="T39" s="471"/>
      <c r="U39" s="474"/>
      <c r="V39" s="462"/>
      <c r="W39" s="462"/>
      <c r="X39" s="462"/>
      <c r="Y39" s="462"/>
      <c r="Z39" s="462"/>
      <c r="AA39" s="462"/>
      <c r="AU39" s="467"/>
      <c r="AV39" s="468"/>
      <c r="AW39" s="468"/>
      <c r="AX39" s="468"/>
      <c r="AY39" s="468"/>
      <c r="AZ39" s="468"/>
      <c r="BA39" s="469"/>
    </row>
    <row r="40" spans="1:54" x14ac:dyDescent="0.25">
      <c r="A40" s="453" t="str">
        <f t="shared" si="12"/>
        <v/>
      </c>
      <c r="E40" s="470"/>
      <c r="F40" s="470"/>
      <c r="G40" s="471"/>
      <c r="H40" s="472"/>
      <c r="I40" s="472"/>
      <c r="J40" s="472"/>
      <c r="K40" s="472"/>
      <c r="L40" s="470"/>
      <c r="M40" s="470"/>
      <c r="N40" s="470"/>
      <c r="O40" s="470"/>
      <c r="P40" s="473"/>
      <c r="Q40" s="473"/>
      <c r="R40" s="471"/>
      <c r="S40" s="471"/>
      <c r="T40" s="471"/>
      <c r="U40" s="474"/>
      <c r="V40" s="462"/>
      <c r="W40" s="462"/>
      <c r="X40" s="462"/>
      <c r="Y40" s="462"/>
      <c r="Z40" s="462"/>
      <c r="AA40" s="462"/>
      <c r="AV40" s="469"/>
      <c r="AW40" s="469"/>
      <c r="AX40" s="469"/>
      <c r="AY40" s="469"/>
      <c r="AZ40" s="469"/>
      <c r="BA40" s="469"/>
    </row>
    <row r="41" spans="1:54" x14ac:dyDescent="0.25">
      <c r="A41" s="453" t="str">
        <f t="shared" si="12"/>
        <v/>
      </c>
      <c r="E41" s="470"/>
      <c r="F41" s="470"/>
      <c r="G41" s="471"/>
      <c r="H41" s="472"/>
      <c r="I41" s="472"/>
      <c r="J41" s="472"/>
      <c r="K41" s="472"/>
      <c r="L41" s="470"/>
      <c r="M41" s="470"/>
      <c r="N41" s="470"/>
      <c r="O41" s="470"/>
      <c r="P41" s="473"/>
      <c r="Q41" s="473"/>
      <c r="R41" s="471"/>
      <c r="S41" s="471"/>
      <c r="T41" s="471"/>
      <c r="U41" s="474"/>
      <c r="V41" s="462"/>
      <c r="W41" s="462"/>
      <c r="X41" s="462"/>
      <c r="Y41" s="462"/>
      <c r="Z41" s="462"/>
      <c r="AA41" s="462"/>
    </row>
    <row r="42" spans="1:54" x14ac:dyDescent="0.25">
      <c r="A42" s="453" t="str">
        <f t="shared" si="12"/>
        <v/>
      </c>
      <c r="E42" s="470"/>
      <c r="F42" s="470"/>
      <c r="G42" s="471"/>
      <c r="H42" s="472"/>
      <c r="I42" s="472"/>
      <c r="J42" s="472"/>
      <c r="K42" s="472"/>
      <c r="L42" s="470"/>
      <c r="M42" s="470"/>
      <c r="N42" s="470"/>
      <c r="O42" s="470"/>
      <c r="P42" s="473"/>
      <c r="Q42" s="473"/>
      <c r="R42" s="471"/>
      <c r="S42" s="471"/>
      <c r="T42" s="471"/>
      <c r="U42" s="474"/>
      <c r="V42" s="462"/>
      <c r="W42" s="462"/>
      <c r="X42" s="462"/>
      <c r="Y42" s="462"/>
      <c r="Z42" s="462"/>
      <c r="AA42" s="462"/>
    </row>
    <row r="43" spans="1:54" x14ac:dyDescent="0.25">
      <c r="A43" s="453" t="str">
        <f t="shared" si="12"/>
        <v/>
      </c>
      <c r="E43" s="470"/>
      <c r="F43" s="470"/>
      <c r="G43" s="471"/>
      <c r="H43" s="472"/>
      <c r="I43" s="472"/>
      <c r="J43" s="472"/>
      <c r="K43" s="472"/>
      <c r="L43" s="470"/>
      <c r="M43" s="470"/>
      <c r="N43" s="470"/>
      <c r="O43" s="470"/>
      <c r="P43" s="473"/>
      <c r="Q43" s="473"/>
      <c r="R43" s="471"/>
      <c r="S43" s="471"/>
      <c r="T43" s="471"/>
      <c r="U43" s="474"/>
      <c r="V43" s="462"/>
      <c r="W43" s="462"/>
      <c r="X43" s="462"/>
      <c r="Y43" s="462"/>
      <c r="Z43" s="462"/>
      <c r="AA43" s="462"/>
    </row>
    <row r="44" spans="1:54" x14ac:dyDescent="0.25">
      <c r="A44" s="453" t="str">
        <f t="shared" si="12"/>
        <v/>
      </c>
      <c r="E44" s="470"/>
      <c r="F44" s="470"/>
      <c r="G44" s="471"/>
      <c r="H44" s="472"/>
      <c r="I44" s="472"/>
      <c r="J44" s="472"/>
      <c r="K44" s="472"/>
      <c r="L44" s="470"/>
      <c r="M44" s="470"/>
      <c r="N44" s="470"/>
      <c r="O44" s="470"/>
      <c r="P44" s="473"/>
      <c r="Q44" s="473"/>
      <c r="R44" s="471"/>
      <c r="S44" s="471"/>
      <c r="T44" s="471"/>
      <c r="U44" s="474"/>
      <c r="V44" s="462"/>
      <c r="W44" s="462"/>
      <c r="X44" s="462"/>
      <c r="Y44" s="462"/>
      <c r="Z44" s="462"/>
      <c r="AA44" s="462"/>
    </row>
    <row r="45" spans="1:54" x14ac:dyDescent="0.25">
      <c r="A45" s="453" t="str">
        <f t="shared" si="12"/>
        <v/>
      </c>
      <c r="E45" s="470"/>
      <c r="F45" s="470"/>
      <c r="G45" s="471"/>
      <c r="H45" s="472"/>
      <c r="I45" s="472"/>
      <c r="J45" s="472"/>
      <c r="K45" s="472"/>
      <c r="L45" s="470"/>
      <c r="M45" s="470"/>
      <c r="N45" s="470"/>
      <c r="O45" s="470"/>
      <c r="P45" s="473"/>
      <c r="Q45" s="473"/>
      <c r="R45" s="471"/>
      <c r="S45" s="471"/>
      <c r="T45" s="471"/>
      <c r="U45" s="474"/>
      <c r="V45" s="462"/>
      <c r="W45" s="462"/>
      <c r="X45" s="462"/>
      <c r="Y45" s="462"/>
      <c r="Z45" s="462"/>
      <c r="AA45" s="462"/>
    </row>
    <row r="46" spans="1:54" x14ac:dyDescent="0.25">
      <c r="A46" s="453" t="str">
        <f t="shared" si="12"/>
        <v/>
      </c>
      <c r="E46" s="470"/>
      <c r="F46" s="470"/>
      <c r="G46" s="471"/>
      <c r="H46" s="472"/>
      <c r="I46" s="472"/>
      <c r="J46" s="472"/>
      <c r="K46" s="472"/>
      <c r="L46" s="470"/>
      <c r="M46" s="470"/>
      <c r="N46" s="470"/>
      <c r="O46" s="470"/>
      <c r="P46" s="473"/>
      <c r="Q46" s="473"/>
      <c r="R46" s="471"/>
      <c r="S46" s="471"/>
      <c r="T46" s="471"/>
      <c r="U46" s="474"/>
      <c r="V46" s="462"/>
      <c r="W46" s="462"/>
      <c r="X46" s="462"/>
      <c r="Y46" s="462"/>
      <c r="Z46" s="462"/>
      <c r="AA46" s="462"/>
    </row>
    <row r="47" spans="1:54" x14ac:dyDescent="0.25">
      <c r="A47" s="453" t="str">
        <f t="shared" si="12"/>
        <v/>
      </c>
      <c r="E47" s="470"/>
      <c r="F47" s="470"/>
      <c r="G47" s="471"/>
      <c r="H47" s="472"/>
      <c r="I47" s="472"/>
      <c r="J47" s="472"/>
      <c r="K47" s="472"/>
      <c r="L47" s="470"/>
      <c r="M47" s="470"/>
      <c r="N47" s="470"/>
      <c r="O47" s="470"/>
      <c r="P47" s="473"/>
      <c r="Q47" s="473"/>
      <c r="R47" s="471"/>
      <c r="S47" s="471"/>
      <c r="T47" s="471"/>
      <c r="U47" s="474"/>
      <c r="V47" s="462"/>
      <c r="W47" s="462"/>
      <c r="X47" s="462"/>
      <c r="Y47" s="462"/>
      <c r="Z47" s="462"/>
      <c r="AA47" s="462"/>
    </row>
    <row r="48" spans="1:54" x14ac:dyDescent="0.25">
      <c r="A48" s="453" t="str">
        <f t="shared" si="12"/>
        <v/>
      </c>
      <c r="E48" s="470"/>
      <c r="F48" s="470"/>
      <c r="G48" s="471"/>
      <c r="H48" s="472"/>
      <c r="I48" s="472"/>
      <c r="J48" s="472"/>
      <c r="K48" s="472"/>
      <c r="L48" s="470"/>
      <c r="M48" s="470"/>
      <c r="N48" s="470"/>
      <c r="O48" s="470"/>
      <c r="P48" s="473"/>
      <c r="Q48" s="473"/>
      <c r="R48" s="471"/>
      <c r="S48" s="471"/>
      <c r="T48" s="471"/>
      <c r="U48" s="474"/>
      <c r="V48" s="462"/>
      <c r="W48" s="462"/>
      <c r="X48" s="462"/>
      <c r="Y48" s="462"/>
      <c r="Z48" s="462"/>
      <c r="AA48" s="462"/>
    </row>
    <row r="49" spans="1:27" x14ac:dyDescent="0.25">
      <c r="A49" s="453" t="str">
        <f t="shared" si="12"/>
        <v/>
      </c>
      <c r="E49" s="470"/>
      <c r="F49" s="470"/>
      <c r="G49" s="471"/>
      <c r="H49" s="472"/>
      <c r="I49" s="472"/>
      <c r="J49" s="472"/>
      <c r="K49" s="472"/>
      <c r="L49" s="470"/>
      <c r="M49" s="470"/>
      <c r="N49" s="470"/>
      <c r="O49" s="470"/>
      <c r="P49" s="473"/>
      <c r="Q49" s="473"/>
      <c r="R49" s="471"/>
      <c r="S49" s="471"/>
      <c r="T49" s="471"/>
      <c r="U49" s="474"/>
      <c r="V49" s="462"/>
      <c r="W49" s="462"/>
      <c r="X49" s="462"/>
      <c r="Y49" s="462"/>
      <c r="Z49" s="462"/>
      <c r="AA49" s="462"/>
    </row>
    <row r="50" spans="1:27" x14ac:dyDescent="0.25">
      <c r="A50" s="453" t="str">
        <f t="shared" si="12"/>
        <v/>
      </c>
      <c r="E50" s="470"/>
      <c r="F50" s="470"/>
      <c r="G50" s="471"/>
      <c r="H50" s="472"/>
      <c r="I50" s="472"/>
      <c r="J50" s="472"/>
      <c r="K50" s="472"/>
      <c r="L50" s="470"/>
      <c r="M50" s="470"/>
      <c r="N50" s="470"/>
      <c r="O50" s="470"/>
      <c r="P50" s="473"/>
      <c r="Q50" s="473"/>
      <c r="R50" s="471"/>
      <c r="S50" s="471"/>
      <c r="T50" s="471"/>
      <c r="U50" s="474"/>
      <c r="V50" s="462"/>
      <c r="W50" s="462"/>
      <c r="X50" s="462"/>
      <c r="Y50" s="462"/>
      <c r="Z50" s="462"/>
      <c r="AA50" s="462"/>
    </row>
    <row r="51" spans="1:27" x14ac:dyDescent="0.25">
      <c r="A51" s="453" t="str">
        <f t="shared" si="12"/>
        <v/>
      </c>
      <c r="E51" s="470"/>
      <c r="F51" s="470"/>
      <c r="G51" s="471"/>
      <c r="H51" s="472"/>
      <c r="I51" s="472"/>
      <c r="J51" s="472"/>
      <c r="K51" s="472"/>
      <c r="L51" s="470"/>
      <c r="M51" s="470"/>
      <c r="N51" s="470"/>
      <c r="O51" s="470"/>
      <c r="P51" s="473"/>
      <c r="Q51" s="473"/>
      <c r="R51" s="471"/>
      <c r="S51" s="471"/>
      <c r="T51" s="471"/>
      <c r="U51" s="474"/>
      <c r="V51" s="462"/>
      <c r="W51" s="462"/>
      <c r="X51" s="462"/>
      <c r="Y51" s="462"/>
      <c r="Z51" s="462"/>
      <c r="AA51" s="462"/>
    </row>
    <row r="52" spans="1:27" x14ac:dyDescent="0.25">
      <c r="A52" s="453" t="str">
        <f t="shared" si="12"/>
        <v/>
      </c>
      <c r="E52" s="470"/>
      <c r="F52" s="470"/>
      <c r="G52" s="471"/>
      <c r="H52" s="472"/>
      <c r="I52" s="472"/>
      <c r="J52" s="472"/>
      <c r="K52" s="472"/>
      <c r="L52" s="470"/>
      <c r="M52" s="470"/>
      <c r="N52" s="470"/>
      <c r="O52" s="470"/>
      <c r="P52" s="473"/>
      <c r="Q52" s="473"/>
      <c r="R52" s="471"/>
      <c r="S52" s="471"/>
      <c r="T52" s="471"/>
      <c r="U52" s="474"/>
      <c r="V52" s="462"/>
      <c r="W52" s="462"/>
      <c r="X52" s="462"/>
      <c r="Y52" s="462"/>
      <c r="Z52" s="462"/>
      <c r="AA52" s="462"/>
    </row>
    <row r="53" spans="1:27" x14ac:dyDescent="0.25">
      <c r="A53" s="453" t="str">
        <f t="shared" si="12"/>
        <v/>
      </c>
      <c r="E53" s="470"/>
      <c r="F53" s="470"/>
      <c r="G53" s="471"/>
      <c r="H53" s="472"/>
      <c r="I53" s="472"/>
      <c r="J53" s="472"/>
      <c r="K53" s="472"/>
      <c r="L53" s="470"/>
      <c r="M53" s="470"/>
      <c r="N53" s="470"/>
      <c r="O53" s="470"/>
      <c r="P53" s="473"/>
      <c r="Q53" s="473"/>
      <c r="R53" s="471"/>
      <c r="S53" s="471"/>
      <c r="T53" s="471"/>
      <c r="U53" s="474"/>
      <c r="V53" s="462"/>
      <c r="W53" s="462"/>
      <c r="X53" s="462"/>
      <c r="Y53" s="462"/>
      <c r="Z53" s="462"/>
      <c r="AA53" s="462"/>
    </row>
    <row r="54" spans="1:27" x14ac:dyDescent="0.25">
      <c r="A54" s="453" t="str">
        <f t="shared" si="12"/>
        <v/>
      </c>
      <c r="E54" s="470"/>
      <c r="F54" s="470"/>
      <c r="G54" s="471"/>
      <c r="H54" s="472"/>
      <c r="I54" s="472"/>
      <c r="J54" s="472"/>
      <c r="K54" s="472"/>
      <c r="L54" s="470"/>
      <c r="M54" s="470"/>
      <c r="N54" s="470"/>
      <c r="O54" s="470"/>
      <c r="P54" s="473"/>
      <c r="Q54" s="473"/>
      <c r="R54" s="471"/>
      <c r="S54" s="471"/>
      <c r="T54" s="471"/>
      <c r="U54" s="474"/>
      <c r="V54" s="462"/>
      <c r="W54" s="462"/>
      <c r="X54" s="462"/>
      <c r="Y54" s="462"/>
      <c r="Z54" s="462"/>
      <c r="AA54" s="462"/>
    </row>
    <row r="55" spans="1:27" x14ac:dyDescent="0.25">
      <c r="A55" s="453" t="str">
        <f t="shared" si="12"/>
        <v/>
      </c>
      <c r="E55" s="470"/>
      <c r="F55" s="470"/>
      <c r="G55" s="471"/>
      <c r="H55" s="472"/>
      <c r="I55" s="472"/>
      <c r="J55" s="472"/>
      <c r="K55" s="472"/>
      <c r="L55" s="470"/>
      <c r="M55" s="470"/>
      <c r="N55" s="470"/>
      <c r="O55" s="470"/>
      <c r="P55" s="473"/>
      <c r="Q55" s="473"/>
      <c r="R55" s="471"/>
      <c r="S55" s="471"/>
      <c r="T55" s="471"/>
      <c r="U55" s="474"/>
      <c r="V55" s="462"/>
      <c r="W55" s="462"/>
      <c r="X55" s="462"/>
      <c r="Y55" s="462"/>
      <c r="Z55" s="462"/>
      <c r="AA55" s="462"/>
    </row>
    <row r="56" spans="1:27" x14ac:dyDescent="0.25">
      <c r="A56" s="453" t="str">
        <f t="shared" si="12"/>
        <v/>
      </c>
      <c r="E56" s="470"/>
      <c r="F56" s="470"/>
      <c r="G56" s="471"/>
      <c r="H56" s="472"/>
      <c r="I56" s="472"/>
      <c r="J56" s="472"/>
      <c r="K56" s="472"/>
      <c r="L56" s="470"/>
      <c r="M56" s="470"/>
      <c r="N56" s="470"/>
      <c r="O56" s="470"/>
      <c r="P56" s="473"/>
      <c r="Q56" s="473"/>
      <c r="R56" s="471"/>
      <c r="S56" s="471"/>
      <c r="T56" s="471"/>
      <c r="U56" s="474"/>
      <c r="V56" s="462"/>
      <c r="W56" s="462"/>
      <c r="X56" s="462"/>
      <c r="Y56" s="462"/>
      <c r="Z56" s="462"/>
      <c r="AA56" s="462"/>
    </row>
    <row r="57" spans="1:27" x14ac:dyDescent="0.25">
      <c r="A57" s="453" t="str">
        <f t="shared" si="12"/>
        <v/>
      </c>
      <c r="E57" s="470"/>
      <c r="F57" s="470"/>
      <c r="G57" s="471"/>
      <c r="H57" s="472"/>
      <c r="I57" s="472"/>
      <c r="J57" s="472"/>
      <c r="K57" s="472"/>
      <c r="L57" s="470"/>
      <c r="M57" s="470"/>
      <c r="N57" s="470"/>
      <c r="O57" s="470"/>
      <c r="P57" s="473"/>
      <c r="Q57" s="473"/>
      <c r="R57" s="471"/>
      <c r="S57" s="471"/>
      <c r="T57" s="471"/>
      <c r="U57" s="474"/>
      <c r="V57" s="462"/>
      <c r="W57" s="462"/>
      <c r="X57" s="462"/>
      <c r="Y57" s="462"/>
      <c r="Z57" s="462"/>
      <c r="AA57" s="462"/>
    </row>
    <row r="58" spans="1:27" x14ac:dyDescent="0.25">
      <c r="A58" s="453" t="str">
        <f t="shared" si="12"/>
        <v/>
      </c>
      <c r="E58" s="470"/>
      <c r="F58" s="470"/>
      <c r="G58" s="471"/>
      <c r="H58" s="472"/>
      <c r="I58" s="472"/>
      <c r="J58" s="472"/>
      <c r="K58" s="472"/>
      <c r="L58" s="470"/>
      <c r="M58" s="470"/>
      <c r="N58" s="470"/>
      <c r="O58" s="470"/>
      <c r="P58" s="473"/>
      <c r="Q58" s="473"/>
      <c r="R58" s="471"/>
      <c r="S58" s="471"/>
      <c r="T58" s="471"/>
      <c r="U58" s="474"/>
      <c r="V58" s="462"/>
      <c r="W58" s="462"/>
      <c r="X58" s="462"/>
      <c r="Y58" s="462"/>
      <c r="Z58" s="462"/>
      <c r="AA58" s="462"/>
    </row>
    <row r="59" spans="1:27" x14ac:dyDescent="0.25">
      <c r="A59" s="453" t="str">
        <f t="shared" si="12"/>
        <v/>
      </c>
      <c r="E59" s="470"/>
      <c r="F59" s="470"/>
      <c r="G59" s="471"/>
      <c r="H59" s="472"/>
      <c r="I59" s="472"/>
      <c r="J59" s="472"/>
      <c r="K59" s="472"/>
      <c r="L59" s="470"/>
      <c r="M59" s="470"/>
      <c r="N59" s="470"/>
      <c r="O59" s="470"/>
      <c r="P59" s="473"/>
      <c r="Q59" s="473"/>
      <c r="R59" s="471"/>
      <c r="S59" s="471"/>
      <c r="T59" s="471"/>
      <c r="U59" s="474"/>
      <c r="V59" s="462"/>
      <c r="W59" s="462"/>
      <c r="X59" s="462"/>
      <c r="Y59" s="462"/>
      <c r="Z59" s="462"/>
      <c r="AA59" s="462"/>
    </row>
    <row r="60" spans="1:27" x14ac:dyDescent="0.25">
      <c r="A60" s="453" t="str">
        <f t="shared" si="12"/>
        <v/>
      </c>
      <c r="E60" s="470"/>
      <c r="F60" s="470"/>
      <c r="G60" s="471"/>
      <c r="H60" s="472"/>
      <c r="I60" s="472"/>
      <c r="J60" s="472"/>
      <c r="K60" s="472"/>
      <c r="L60" s="470"/>
      <c r="M60" s="470"/>
      <c r="N60" s="470"/>
      <c r="O60" s="470"/>
      <c r="P60" s="473"/>
      <c r="Q60" s="473"/>
      <c r="R60" s="471"/>
      <c r="S60" s="471"/>
      <c r="T60" s="471"/>
      <c r="U60" s="474"/>
      <c r="V60" s="462"/>
      <c r="W60" s="462"/>
      <c r="X60" s="462"/>
      <c r="Y60" s="462"/>
      <c r="Z60" s="462"/>
      <c r="AA60" s="462"/>
    </row>
    <row r="61" spans="1:27" x14ac:dyDescent="0.25">
      <c r="A61" s="453" t="str">
        <f t="shared" si="12"/>
        <v/>
      </c>
      <c r="E61" s="470"/>
      <c r="F61" s="470"/>
      <c r="G61" s="471"/>
      <c r="H61" s="472"/>
      <c r="I61" s="472"/>
      <c r="J61" s="472"/>
      <c r="K61" s="472"/>
      <c r="L61" s="470"/>
      <c r="M61" s="470"/>
      <c r="N61" s="470"/>
      <c r="O61" s="470"/>
      <c r="P61" s="473"/>
      <c r="Q61" s="473"/>
      <c r="R61" s="471"/>
      <c r="S61" s="471"/>
      <c r="T61" s="471"/>
      <c r="U61" s="474"/>
      <c r="V61" s="462"/>
      <c r="W61" s="462"/>
      <c r="X61" s="462"/>
      <c r="Y61" s="462"/>
      <c r="Z61" s="462"/>
      <c r="AA61" s="462"/>
    </row>
    <row r="62" spans="1:27" x14ac:dyDescent="0.25">
      <c r="A62" s="453" t="str">
        <f t="shared" si="12"/>
        <v/>
      </c>
      <c r="E62" s="470"/>
      <c r="F62" s="470"/>
      <c r="G62" s="471"/>
      <c r="H62" s="472"/>
      <c r="I62" s="472"/>
      <c r="J62" s="472"/>
      <c r="K62" s="472"/>
      <c r="L62" s="470"/>
      <c r="M62" s="470"/>
      <c r="N62" s="470"/>
      <c r="O62" s="470"/>
      <c r="P62" s="473"/>
      <c r="Q62" s="473"/>
      <c r="R62" s="471"/>
      <c r="S62" s="471"/>
      <c r="T62" s="471"/>
      <c r="U62" s="474"/>
      <c r="V62" s="462"/>
      <c r="W62" s="462"/>
      <c r="X62" s="462"/>
      <c r="Y62" s="462"/>
      <c r="Z62" s="462"/>
      <c r="AA62" s="462"/>
    </row>
    <row r="63" spans="1:27" x14ac:dyDescent="0.25">
      <c r="A63" s="453" t="str">
        <f t="shared" si="12"/>
        <v/>
      </c>
      <c r="E63" s="470"/>
      <c r="F63" s="470"/>
      <c r="G63" s="471"/>
      <c r="H63" s="472"/>
      <c r="I63" s="472"/>
      <c r="J63" s="472"/>
      <c r="K63" s="472"/>
      <c r="L63" s="470"/>
      <c r="M63" s="470"/>
      <c r="N63" s="470"/>
      <c r="O63" s="470"/>
      <c r="P63" s="473"/>
      <c r="Q63" s="473"/>
      <c r="R63" s="471"/>
      <c r="S63" s="471"/>
      <c r="T63" s="471"/>
      <c r="U63" s="474"/>
      <c r="V63" s="462"/>
      <c r="W63" s="462"/>
      <c r="X63" s="462"/>
      <c r="Y63" s="462"/>
      <c r="Z63" s="462"/>
      <c r="AA63" s="462"/>
    </row>
    <row r="64" spans="1:27" x14ac:dyDescent="0.25">
      <c r="A64" s="453" t="str">
        <f t="shared" si="12"/>
        <v/>
      </c>
      <c r="E64" s="470"/>
      <c r="F64" s="470"/>
      <c r="G64" s="471"/>
      <c r="H64" s="472"/>
      <c r="I64" s="472"/>
      <c r="J64" s="472"/>
      <c r="K64" s="472"/>
      <c r="L64" s="470"/>
      <c r="M64" s="470"/>
      <c r="N64" s="470"/>
      <c r="O64" s="470"/>
      <c r="P64" s="473"/>
      <c r="Q64" s="473"/>
      <c r="R64" s="471"/>
      <c r="S64" s="471"/>
      <c r="T64" s="471"/>
      <c r="U64" s="474"/>
      <c r="V64" s="462"/>
      <c r="W64" s="462"/>
      <c r="X64" s="462"/>
      <c r="Y64" s="462"/>
      <c r="Z64" s="462"/>
      <c r="AA64" s="462"/>
    </row>
    <row r="65" spans="1:27" x14ac:dyDescent="0.25">
      <c r="A65" s="453" t="str">
        <f t="shared" si="12"/>
        <v/>
      </c>
      <c r="E65" s="470"/>
      <c r="F65" s="470"/>
      <c r="G65" s="471"/>
      <c r="H65" s="472"/>
      <c r="I65" s="472"/>
      <c r="J65" s="472"/>
      <c r="K65" s="472"/>
      <c r="L65" s="470"/>
      <c r="M65" s="470"/>
      <c r="N65" s="470"/>
      <c r="O65" s="470"/>
      <c r="P65" s="473"/>
      <c r="Q65" s="473"/>
      <c r="R65" s="471"/>
      <c r="S65" s="471"/>
      <c r="T65" s="471"/>
      <c r="U65" s="474"/>
      <c r="V65" s="462"/>
      <c r="W65" s="462"/>
      <c r="X65" s="462"/>
      <c r="Y65" s="462"/>
      <c r="Z65" s="462"/>
      <c r="AA65" s="462"/>
    </row>
    <row r="66" spans="1:27" x14ac:dyDescent="0.25">
      <c r="A66" s="453" t="str">
        <f t="shared" si="12"/>
        <v/>
      </c>
      <c r="E66" s="470"/>
      <c r="F66" s="470"/>
      <c r="G66" s="471"/>
      <c r="H66" s="472"/>
      <c r="I66" s="472"/>
      <c r="J66" s="472"/>
      <c r="K66" s="472"/>
      <c r="L66" s="470"/>
      <c r="M66" s="470"/>
      <c r="N66" s="470"/>
      <c r="O66" s="470"/>
      <c r="P66" s="473"/>
      <c r="Q66" s="473"/>
      <c r="R66" s="471"/>
      <c r="S66" s="471"/>
      <c r="T66" s="471"/>
      <c r="U66" s="474"/>
      <c r="V66" s="462"/>
      <c r="W66" s="462"/>
      <c r="X66" s="462"/>
      <c r="Y66" s="462"/>
      <c r="Z66" s="462"/>
      <c r="AA66" s="462"/>
    </row>
    <row r="67" spans="1:27" x14ac:dyDescent="0.25">
      <c r="A67" s="453" t="str">
        <f t="shared" si="12"/>
        <v/>
      </c>
      <c r="E67" s="470"/>
      <c r="F67" s="470"/>
      <c r="G67" s="471"/>
      <c r="H67" s="472"/>
      <c r="I67" s="472"/>
      <c r="J67" s="472"/>
      <c r="K67" s="472"/>
      <c r="L67" s="470"/>
      <c r="M67" s="470"/>
      <c r="N67" s="470"/>
      <c r="O67" s="470"/>
      <c r="P67" s="473"/>
      <c r="Q67" s="473"/>
      <c r="R67" s="471"/>
      <c r="S67" s="471"/>
      <c r="T67" s="471"/>
      <c r="U67" s="474"/>
      <c r="V67" s="462"/>
      <c r="W67" s="462"/>
      <c r="X67" s="462"/>
      <c r="Y67" s="462"/>
      <c r="Z67" s="462"/>
      <c r="AA67" s="462"/>
    </row>
    <row r="68" spans="1:27" x14ac:dyDescent="0.25">
      <c r="A68" s="453" t="str">
        <f t="shared" si="12"/>
        <v/>
      </c>
      <c r="E68" s="470"/>
      <c r="F68" s="470"/>
      <c r="G68" s="471"/>
      <c r="H68" s="472"/>
      <c r="I68" s="472"/>
      <c r="J68" s="472"/>
      <c r="K68" s="472"/>
      <c r="L68" s="470"/>
      <c r="M68" s="470"/>
      <c r="N68" s="470"/>
      <c r="O68" s="470"/>
      <c r="P68" s="473"/>
      <c r="Q68" s="473"/>
      <c r="R68" s="471"/>
      <c r="S68" s="471"/>
      <c r="T68" s="471"/>
      <c r="U68" s="474"/>
      <c r="V68" s="462"/>
      <c r="W68" s="462"/>
      <c r="X68" s="462"/>
      <c r="Y68" s="462"/>
      <c r="Z68" s="462"/>
      <c r="AA68" s="462"/>
    </row>
    <row r="69" spans="1:27" x14ac:dyDescent="0.25">
      <c r="A69" s="453" t="str">
        <f t="shared" si="12"/>
        <v/>
      </c>
      <c r="E69" s="470"/>
      <c r="F69" s="470"/>
      <c r="G69" s="471"/>
      <c r="H69" s="472"/>
      <c r="I69" s="472"/>
      <c r="J69" s="472"/>
      <c r="K69" s="472"/>
      <c r="L69" s="470"/>
      <c r="M69" s="470"/>
      <c r="N69" s="470"/>
      <c r="O69" s="470"/>
      <c r="P69" s="473"/>
      <c r="Q69" s="473"/>
      <c r="R69" s="471"/>
      <c r="S69" s="471"/>
      <c r="T69" s="471"/>
      <c r="U69" s="474"/>
      <c r="V69" s="462"/>
      <c r="W69" s="462"/>
      <c r="X69" s="462"/>
      <c r="Y69" s="462"/>
      <c r="Z69" s="462"/>
      <c r="AA69" s="462"/>
    </row>
    <row r="70" spans="1:27" x14ac:dyDescent="0.25">
      <c r="A70" s="453" t="str">
        <f t="shared" si="12"/>
        <v/>
      </c>
      <c r="E70" s="470"/>
      <c r="F70" s="470"/>
      <c r="G70" s="471"/>
      <c r="H70" s="472"/>
      <c r="I70" s="472"/>
      <c r="J70" s="472"/>
      <c r="K70" s="472"/>
      <c r="L70" s="470"/>
      <c r="M70" s="470"/>
      <c r="N70" s="470"/>
      <c r="O70" s="470"/>
      <c r="P70" s="473"/>
      <c r="Q70" s="473"/>
      <c r="R70" s="471"/>
      <c r="S70" s="471"/>
      <c r="T70" s="471"/>
      <c r="U70" s="474"/>
      <c r="V70" s="462"/>
      <c r="W70" s="462"/>
      <c r="X70" s="462"/>
      <c r="Y70" s="462"/>
      <c r="Z70" s="462"/>
      <c r="AA70" s="462"/>
    </row>
    <row r="71" spans="1:27" x14ac:dyDescent="0.25">
      <c r="A71" s="453" t="str">
        <f t="shared" si="12"/>
        <v/>
      </c>
      <c r="E71" s="470"/>
      <c r="F71" s="470"/>
      <c r="G71" s="471"/>
      <c r="H71" s="472"/>
      <c r="I71" s="472"/>
      <c r="J71" s="472"/>
      <c r="K71" s="472"/>
      <c r="L71" s="470"/>
      <c r="M71" s="470"/>
      <c r="N71" s="470"/>
      <c r="O71" s="470"/>
      <c r="P71" s="473"/>
      <c r="Q71" s="473"/>
      <c r="R71" s="471"/>
      <c r="S71" s="471"/>
      <c r="T71" s="471"/>
      <c r="U71" s="474"/>
      <c r="V71" s="462"/>
      <c r="W71" s="462"/>
      <c r="X71" s="462"/>
      <c r="Y71" s="462"/>
      <c r="Z71" s="462"/>
      <c r="AA71" s="462"/>
    </row>
    <row r="72" spans="1:27" x14ac:dyDescent="0.25">
      <c r="A72" s="453" t="str">
        <f t="shared" si="12"/>
        <v/>
      </c>
      <c r="E72" s="470"/>
      <c r="F72" s="470"/>
      <c r="G72" s="471"/>
      <c r="H72" s="472"/>
      <c r="I72" s="472"/>
      <c r="J72" s="472"/>
      <c r="K72" s="472"/>
      <c r="L72" s="470"/>
      <c r="M72" s="470"/>
      <c r="N72" s="470"/>
      <c r="O72" s="470"/>
      <c r="P72" s="473"/>
      <c r="Q72" s="473"/>
      <c r="R72" s="471"/>
      <c r="S72" s="471"/>
      <c r="T72" s="471"/>
      <c r="U72" s="474"/>
      <c r="V72" s="462"/>
      <c r="W72" s="462"/>
      <c r="X72" s="462"/>
      <c r="Y72" s="462"/>
      <c r="Z72" s="462"/>
      <c r="AA72" s="462"/>
    </row>
    <row r="73" spans="1:27" x14ac:dyDescent="0.25">
      <c r="A73" s="453" t="str">
        <f t="shared" si="12"/>
        <v/>
      </c>
      <c r="E73" s="470"/>
      <c r="F73" s="470"/>
      <c r="G73" s="471"/>
      <c r="H73" s="472"/>
      <c r="I73" s="472"/>
      <c r="J73" s="472"/>
      <c r="K73" s="472"/>
      <c r="L73" s="470"/>
      <c r="M73" s="470"/>
      <c r="N73" s="470"/>
      <c r="O73" s="470"/>
      <c r="P73" s="473"/>
      <c r="Q73" s="473"/>
      <c r="R73" s="471"/>
      <c r="S73" s="471"/>
      <c r="T73" s="471"/>
      <c r="U73" s="474"/>
      <c r="V73" s="462"/>
      <c r="W73" s="462"/>
      <c r="X73" s="462"/>
      <c r="Y73" s="462"/>
      <c r="Z73" s="462"/>
      <c r="AA73" s="462"/>
    </row>
    <row r="74" spans="1:27" x14ac:dyDescent="0.25">
      <c r="A74" s="453" t="str">
        <f t="shared" si="12"/>
        <v/>
      </c>
      <c r="E74" s="470"/>
      <c r="F74" s="470"/>
      <c r="G74" s="471"/>
      <c r="H74" s="472"/>
      <c r="I74" s="472"/>
      <c r="J74" s="472"/>
      <c r="K74" s="472"/>
      <c r="L74" s="470"/>
      <c r="M74" s="470"/>
      <c r="N74" s="470"/>
      <c r="O74" s="470"/>
      <c r="P74" s="473"/>
      <c r="Q74" s="473"/>
      <c r="R74" s="471"/>
      <c r="S74" s="471"/>
      <c r="T74" s="471"/>
      <c r="U74" s="474"/>
      <c r="V74" s="462"/>
      <c r="W74" s="462"/>
      <c r="X74" s="462"/>
      <c r="Y74" s="462"/>
      <c r="Z74" s="462"/>
      <c r="AA74" s="462"/>
    </row>
    <row r="75" spans="1:27" x14ac:dyDescent="0.25">
      <c r="A75" s="453" t="str">
        <f t="shared" si="12"/>
        <v/>
      </c>
      <c r="E75" s="470"/>
      <c r="F75" s="470"/>
      <c r="G75" s="471"/>
      <c r="H75" s="472"/>
      <c r="I75" s="472"/>
      <c r="J75" s="472"/>
      <c r="K75" s="472"/>
      <c r="L75" s="470"/>
      <c r="M75" s="470"/>
      <c r="N75" s="470"/>
      <c r="O75" s="470"/>
      <c r="P75" s="473"/>
      <c r="Q75" s="473"/>
      <c r="R75" s="471"/>
      <c r="S75" s="471"/>
      <c r="T75" s="471"/>
      <c r="U75" s="474"/>
      <c r="V75" s="462"/>
      <c r="W75" s="462"/>
      <c r="X75" s="462"/>
      <c r="Y75" s="462"/>
      <c r="Z75" s="462"/>
      <c r="AA75" s="462"/>
    </row>
    <row r="76" spans="1:27" x14ac:dyDescent="0.25">
      <c r="A76" s="453" t="str">
        <f t="shared" si="12"/>
        <v/>
      </c>
      <c r="E76" s="470"/>
      <c r="F76" s="470"/>
      <c r="G76" s="471"/>
      <c r="H76" s="472"/>
      <c r="I76" s="472"/>
      <c r="J76" s="472"/>
      <c r="K76" s="472"/>
      <c r="L76" s="470"/>
      <c r="M76" s="470"/>
      <c r="N76" s="470"/>
      <c r="O76" s="470"/>
      <c r="P76" s="473"/>
      <c r="Q76" s="473"/>
      <c r="R76" s="471"/>
      <c r="S76" s="471"/>
      <c r="T76" s="471"/>
      <c r="U76" s="474"/>
      <c r="V76" s="462"/>
      <c r="W76" s="462"/>
      <c r="X76" s="462"/>
      <c r="Y76" s="462"/>
      <c r="Z76" s="462"/>
      <c r="AA76" s="462"/>
    </row>
    <row r="77" spans="1:27" x14ac:dyDescent="0.25">
      <c r="A77" s="453" t="str">
        <f t="shared" si="12"/>
        <v/>
      </c>
      <c r="E77" s="470"/>
      <c r="F77" s="470"/>
      <c r="G77" s="471"/>
      <c r="H77" s="472"/>
      <c r="I77" s="472"/>
      <c r="J77" s="472"/>
      <c r="K77" s="472"/>
      <c r="L77" s="470"/>
      <c r="M77" s="470"/>
      <c r="N77" s="470"/>
      <c r="O77" s="470"/>
      <c r="P77" s="473"/>
      <c r="Q77" s="473"/>
      <c r="R77" s="471"/>
      <c r="S77" s="471"/>
      <c r="T77" s="471"/>
      <c r="U77" s="474"/>
      <c r="V77" s="462"/>
      <c r="W77" s="462"/>
      <c r="X77" s="462"/>
      <c r="Y77" s="462"/>
      <c r="Z77" s="462"/>
      <c r="AA77" s="462"/>
    </row>
    <row r="78" spans="1:27" x14ac:dyDescent="0.25">
      <c r="A78" s="453" t="str">
        <f t="shared" si="12"/>
        <v/>
      </c>
      <c r="E78" s="470"/>
      <c r="F78" s="470"/>
      <c r="G78" s="471"/>
      <c r="H78" s="472"/>
      <c r="I78" s="472"/>
      <c r="J78" s="472"/>
      <c r="K78" s="472"/>
      <c r="L78" s="470"/>
      <c r="M78" s="470"/>
      <c r="N78" s="470"/>
      <c r="O78" s="470"/>
      <c r="P78" s="473"/>
      <c r="Q78" s="473"/>
      <c r="R78" s="471"/>
      <c r="S78" s="471"/>
      <c r="T78" s="471"/>
      <c r="U78" s="474"/>
      <c r="V78" s="462"/>
      <c r="W78" s="462"/>
      <c r="X78" s="462"/>
      <c r="Y78" s="462"/>
      <c r="Z78" s="462"/>
      <c r="AA78" s="462"/>
    </row>
    <row r="79" spans="1:27" x14ac:dyDescent="0.25">
      <c r="A79" s="453" t="str">
        <f t="shared" si="12"/>
        <v/>
      </c>
      <c r="E79" s="470"/>
      <c r="F79" s="470"/>
      <c r="G79" s="471"/>
      <c r="H79" s="472"/>
      <c r="I79" s="472"/>
      <c r="J79" s="472"/>
      <c r="K79" s="472"/>
      <c r="L79" s="470"/>
      <c r="M79" s="470"/>
      <c r="N79" s="470"/>
      <c r="O79" s="470"/>
      <c r="P79" s="473"/>
      <c r="Q79" s="473"/>
      <c r="R79" s="471"/>
      <c r="S79" s="471"/>
      <c r="T79" s="471"/>
      <c r="U79" s="474"/>
      <c r="V79" s="462"/>
      <c r="W79" s="462"/>
      <c r="X79" s="462"/>
      <c r="Y79" s="462"/>
      <c r="Z79" s="462"/>
      <c r="AA79" s="462"/>
    </row>
    <row r="80" spans="1:27" x14ac:dyDescent="0.25">
      <c r="A80" s="453" t="str">
        <f t="shared" si="12"/>
        <v/>
      </c>
      <c r="E80" s="470"/>
      <c r="F80" s="470"/>
      <c r="G80" s="471"/>
      <c r="H80" s="472"/>
      <c r="I80" s="472"/>
      <c r="J80" s="472"/>
      <c r="K80" s="472"/>
      <c r="L80" s="470"/>
      <c r="M80" s="470"/>
      <c r="N80" s="470"/>
      <c r="O80" s="470"/>
      <c r="P80" s="473"/>
      <c r="Q80" s="473"/>
      <c r="R80" s="471"/>
      <c r="S80" s="471"/>
      <c r="T80" s="471"/>
      <c r="U80" s="474"/>
      <c r="V80" s="462"/>
      <c r="W80" s="462"/>
      <c r="X80" s="462"/>
      <c r="Y80" s="462"/>
      <c r="Z80" s="462"/>
      <c r="AA80" s="462"/>
    </row>
    <row r="81" spans="1:27" x14ac:dyDescent="0.25">
      <c r="A81" s="453" t="str">
        <f t="shared" si="12"/>
        <v/>
      </c>
      <c r="E81" s="470"/>
      <c r="F81" s="470"/>
      <c r="G81" s="471"/>
      <c r="H81" s="472"/>
      <c r="I81" s="472"/>
      <c r="J81" s="472"/>
      <c r="K81" s="472"/>
      <c r="L81" s="470"/>
      <c r="M81" s="470"/>
      <c r="N81" s="470"/>
      <c r="O81" s="470"/>
      <c r="P81" s="473"/>
      <c r="Q81" s="473"/>
      <c r="R81" s="471"/>
      <c r="S81" s="471"/>
      <c r="T81" s="471"/>
      <c r="U81" s="474"/>
      <c r="V81" s="462"/>
      <c r="W81" s="462"/>
      <c r="X81" s="462"/>
      <c r="Y81" s="462"/>
      <c r="Z81" s="462"/>
      <c r="AA81" s="462"/>
    </row>
    <row r="82" spans="1:27" x14ac:dyDescent="0.25">
      <c r="A82" s="453" t="str">
        <f t="shared" si="12"/>
        <v/>
      </c>
      <c r="E82" s="470"/>
      <c r="F82" s="470"/>
      <c r="G82" s="471"/>
      <c r="H82" s="472"/>
      <c r="I82" s="472"/>
      <c r="J82" s="472"/>
      <c r="K82" s="472"/>
      <c r="L82" s="470"/>
      <c r="M82" s="470"/>
      <c r="N82" s="470"/>
      <c r="O82" s="470"/>
      <c r="P82" s="473"/>
      <c r="Q82" s="473"/>
      <c r="R82" s="471"/>
      <c r="S82" s="471"/>
      <c r="T82" s="471"/>
      <c r="U82" s="474"/>
      <c r="V82" s="462"/>
      <c r="W82" s="462"/>
      <c r="X82" s="462"/>
      <c r="Y82" s="462"/>
      <c r="Z82" s="462"/>
      <c r="AA82" s="462"/>
    </row>
    <row r="83" spans="1:27" x14ac:dyDescent="0.25">
      <c r="A83" s="453" t="str">
        <f t="shared" si="12"/>
        <v/>
      </c>
      <c r="E83" s="470"/>
      <c r="F83" s="470"/>
      <c r="G83" s="471"/>
      <c r="H83" s="472"/>
      <c r="I83" s="472"/>
      <c r="J83" s="472"/>
      <c r="K83" s="472"/>
      <c r="L83" s="470"/>
      <c r="M83" s="470"/>
      <c r="N83" s="470"/>
      <c r="O83" s="470"/>
      <c r="P83" s="473"/>
      <c r="Q83" s="473"/>
      <c r="R83" s="471"/>
      <c r="S83" s="471"/>
      <c r="T83" s="471"/>
      <c r="U83" s="474"/>
      <c r="V83" s="462"/>
      <c r="W83" s="462"/>
      <c r="X83" s="462"/>
      <c r="Y83" s="462"/>
      <c r="Z83" s="462"/>
      <c r="AA83" s="462"/>
    </row>
    <row r="84" spans="1:27" x14ac:dyDescent="0.25">
      <c r="A84" s="453" t="str">
        <f t="shared" si="12"/>
        <v/>
      </c>
      <c r="E84" s="470"/>
      <c r="F84" s="470"/>
      <c r="G84" s="471"/>
      <c r="H84" s="472"/>
      <c r="I84" s="472"/>
      <c r="J84" s="472"/>
      <c r="K84" s="472"/>
      <c r="L84" s="470"/>
      <c r="M84" s="470"/>
      <c r="N84" s="470"/>
      <c r="O84" s="470"/>
      <c r="P84" s="473"/>
      <c r="Q84" s="473"/>
      <c r="R84" s="471"/>
      <c r="S84" s="471"/>
      <c r="T84" s="471"/>
      <c r="U84" s="474"/>
      <c r="V84" s="462"/>
      <c r="W84" s="462"/>
      <c r="X84" s="462"/>
      <c r="Y84" s="462"/>
      <c r="Z84" s="462"/>
      <c r="AA84" s="462"/>
    </row>
    <row r="85" spans="1:27" x14ac:dyDescent="0.25">
      <c r="A85" s="453" t="str">
        <f t="shared" ref="A85:A148" si="13">D85&amp;LEFT(E85,1)</f>
        <v/>
      </c>
      <c r="E85" s="470"/>
      <c r="F85" s="470"/>
      <c r="G85" s="471"/>
      <c r="H85" s="472"/>
      <c r="I85" s="472"/>
      <c r="J85" s="472"/>
      <c r="K85" s="472"/>
      <c r="L85" s="470"/>
      <c r="M85" s="470"/>
      <c r="N85" s="470"/>
      <c r="O85" s="470"/>
      <c r="P85" s="473"/>
      <c r="Q85" s="473"/>
      <c r="R85" s="471"/>
      <c r="S85" s="471"/>
      <c r="T85" s="471"/>
      <c r="U85" s="474"/>
      <c r="V85" s="462"/>
      <c r="W85" s="462"/>
      <c r="X85" s="462"/>
      <c r="Y85" s="462"/>
      <c r="Z85" s="462"/>
      <c r="AA85" s="462"/>
    </row>
    <row r="86" spans="1:27" x14ac:dyDescent="0.25">
      <c r="A86" s="453" t="str">
        <f t="shared" si="13"/>
        <v/>
      </c>
      <c r="E86" s="470"/>
      <c r="F86" s="470"/>
      <c r="G86" s="471"/>
      <c r="H86" s="472"/>
      <c r="I86" s="472"/>
      <c r="J86" s="472"/>
      <c r="K86" s="472"/>
      <c r="L86" s="470"/>
      <c r="M86" s="470"/>
      <c r="N86" s="470"/>
      <c r="O86" s="470"/>
      <c r="P86" s="473"/>
      <c r="Q86" s="473"/>
      <c r="R86" s="471"/>
      <c r="S86" s="471"/>
      <c r="T86" s="471"/>
      <c r="U86" s="474"/>
      <c r="V86" s="462"/>
      <c r="W86" s="462"/>
      <c r="X86" s="462"/>
      <c r="Y86" s="462"/>
      <c r="Z86" s="462"/>
      <c r="AA86" s="462"/>
    </row>
    <row r="87" spans="1:27" x14ac:dyDescent="0.25">
      <c r="A87" s="453" t="str">
        <f t="shared" si="13"/>
        <v/>
      </c>
      <c r="E87" s="470"/>
      <c r="F87" s="470"/>
      <c r="G87" s="471"/>
      <c r="H87" s="472"/>
      <c r="I87" s="472"/>
      <c r="J87" s="472"/>
      <c r="K87" s="472"/>
      <c r="L87" s="470"/>
      <c r="M87" s="470"/>
      <c r="N87" s="470"/>
      <c r="O87" s="470"/>
      <c r="P87" s="473"/>
      <c r="Q87" s="473"/>
      <c r="R87" s="471"/>
      <c r="S87" s="471"/>
      <c r="T87" s="471"/>
      <c r="U87" s="474"/>
      <c r="V87" s="462"/>
      <c r="W87" s="462"/>
      <c r="X87" s="462"/>
      <c r="Y87" s="462"/>
      <c r="Z87" s="462"/>
      <c r="AA87" s="462"/>
    </row>
    <row r="88" spans="1:27" x14ac:dyDescent="0.25">
      <c r="A88" s="453" t="str">
        <f t="shared" si="13"/>
        <v/>
      </c>
      <c r="E88" s="470"/>
      <c r="F88" s="470"/>
      <c r="G88" s="471"/>
      <c r="H88" s="472"/>
      <c r="I88" s="472"/>
      <c r="J88" s="472"/>
      <c r="K88" s="472"/>
      <c r="L88" s="470"/>
      <c r="M88" s="470"/>
      <c r="N88" s="470"/>
      <c r="O88" s="470"/>
      <c r="P88" s="473"/>
      <c r="Q88" s="473"/>
      <c r="R88" s="471"/>
      <c r="S88" s="471"/>
      <c r="T88" s="471"/>
      <c r="U88" s="474"/>
      <c r="V88" s="462"/>
      <c r="W88" s="462"/>
      <c r="X88" s="462"/>
      <c r="Y88" s="462"/>
      <c r="Z88" s="462"/>
      <c r="AA88" s="462"/>
    </row>
    <row r="89" spans="1:27" x14ac:dyDescent="0.25">
      <c r="A89" s="453" t="str">
        <f t="shared" si="13"/>
        <v/>
      </c>
      <c r="E89" s="470"/>
      <c r="F89" s="470"/>
      <c r="G89" s="471"/>
      <c r="H89" s="472"/>
      <c r="I89" s="472"/>
      <c r="J89" s="472"/>
      <c r="K89" s="472"/>
      <c r="L89" s="470"/>
      <c r="M89" s="470"/>
      <c r="N89" s="470"/>
      <c r="O89" s="470"/>
      <c r="P89" s="473"/>
      <c r="Q89" s="473"/>
      <c r="R89" s="471"/>
      <c r="S89" s="471"/>
      <c r="T89" s="471"/>
      <c r="U89" s="474"/>
      <c r="V89" s="462"/>
      <c r="W89" s="462"/>
      <c r="X89" s="462"/>
      <c r="Y89" s="462"/>
      <c r="Z89" s="462"/>
      <c r="AA89" s="462"/>
    </row>
    <row r="90" spans="1:27" x14ac:dyDescent="0.25">
      <c r="A90" s="453" t="str">
        <f t="shared" si="13"/>
        <v/>
      </c>
      <c r="E90" s="470"/>
      <c r="F90" s="470"/>
      <c r="G90" s="471"/>
      <c r="H90" s="472"/>
      <c r="I90" s="472"/>
      <c r="J90" s="472"/>
      <c r="K90" s="472"/>
      <c r="L90" s="470"/>
      <c r="M90" s="470"/>
      <c r="N90" s="470"/>
      <c r="O90" s="470"/>
      <c r="P90" s="473"/>
      <c r="Q90" s="473"/>
      <c r="R90" s="471"/>
      <c r="S90" s="471"/>
      <c r="T90" s="471"/>
      <c r="U90" s="474"/>
      <c r="V90" s="462"/>
      <c r="W90" s="462"/>
      <c r="X90" s="462"/>
      <c r="Y90" s="462"/>
      <c r="Z90" s="462"/>
      <c r="AA90" s="462"/>
    </row>
    <row r="91" spans="1:27" x14ac:dyDescent="0.25">
      <c r="A91" s="453" t="str">
        <f t="shared" si="13"/>
        <v/>
      </c>
      <c r="E91" s="470"/>
      <c r="F91" s="470"/>
      <c r="G91" s="471"/>
      <c r="H91" s="472"/>
      <c r="I91" s="472"/>
      <c r="J91" s="472"/>
      <c r="K91" s="472"/>
      <c r="L91" s="470"/>
      <c r="M91" s="470"/>
      <c r="N91" s="470"/>
      <c r="O91" s="470"/>
      <c r="P91" s="473"/>
      <c r="Q91" s="473"/>
      <c r="R91" s="471"/>
      <c r="S91" s="471"/>
      <c r="T91" s="471"/>
      <c r="U91" s="474"/>
      <c r="V91" s="462"/>
      <c r="W91" s="462"/>
      <c r="X91" s="462"/>
      <c r="Y91" s="462"/>
      <c r="Z91" s="462"/>
      <c r="AA91" s="462"/>
    </row>
    <row r="92" spans="1:27" x14ac:dyDescent="0.25">
      <c r="A92" s="453" t="str">
        <f t="shared" si="13"/>
        <v/>
      </c>
      <c r="E92" s="470"/>
      <c r="F92" s="470"/>
      <c r="G92" s="471"/>
      <c r="H92" s="472"/>
      <c r="I92" s="472"/>
      <c r="J92" s="472"/>
      <c r="K92" s="472"/>
      <c r="L92" s="470"/>
      <c r="M92" s="470"/>
      <c r="N92" s="470"/>
      <c r="O92" s="470"/>
      <c r="P92" s="473"/>
      <c r="Q92" s="473"/>
      <c r="R92" s="471"/>
      <c r="S92" s="471"/>
      <c r="T92" s="471"/>
      <c r="U92" s="474"/>
      <c r="V92" s="462"/>
      <c r="W92" s="462"/>
      <c r="X92" s="462"/>
      <c r="Y92" s="462"/>
      <c r="Z92" s="462"/>
      <c r="AA92" s="462"/>
    </row>
    <row r="93" spans="1:27" x14ac:dyDescent="0.25">
      <c r="A93" s="453" t="str">
        <f t="shared" si="13"/>
        <v/>
      </c>
      <c r="E93" s="470"/>
      <c r="F93" s="470"/>
      <c r="G93" s="471"/>
      <c r="H93" s="472"/>
      <c r="I93" s="472"/>
      <c r="J93" s="472"/>
      <c r="K93" s="472"/>
      <c r="L93" s="470"/>
      <c r="M93" s="470"/>
      <c r="N93" s="470"/>
      <c r="O93" s="470"/>
      <c r="P93" s="473"/>
      <c r="Q93" s="473"/>
      <c r="R93" s="471"/>
      <c r="S93" s="471"/>
      <c r="T93" s="471"/>
      <c r="U93" s="474"/>
      <c r="V93" s="462"/>
      <c r="W93" s="462"/>
      <c r="X93" s="462"/>
      <c r="Y93" s="462"/>
      <c r="Z93" s="462"/>
      <c r="AA93" s="462"/>
    </row>
    <row r="94" spans="1:27" x14ac:dyDescent="0.25">
      <c r="A94" s="453" t="str">
        <f t="shared" si="13"/>
        <v/>
      </c>
      <c r="E94" s="470"/>
      <c r="F94" s="470"/>
      <c r="G94" s="471"/>
      <c r="H94" s="472"/>
      <c r="I94" s="472"/>
      <c r="J94" s="472"/>
      <c r="K94" s="472"/>
      <c r="L94" s="470"/>
      <c r="M94" s="470"/>
      <c r="N94" s="470"/>
      <c r="O94" s="470"/>
      <c r="P94" s="473"/>
      <c r="Q94" s="473"/>
      <c r="R94" s="471"/>
      <c r="S94" s="471"/>
      <c r="T94" s="471"/>
      <c r="U94" s="474"/>
      <c r="V94" s="462"/>
      <c r="W94" s="462"/>
      <c r="X94" s="462"/>
      <c r="Y94" s="462"/>
      <c r="Z94" s="462"/>
      <c r="AA94" s="462"/>
    </row>
    <row r="95" spans="1:27" x14ac:dyDescent="0.25">
      <c r="A95" s="453" t="str">
        <f t="shared" si="13"/>
        <v/>
      </c>
      <c r="E95" s="470"/>
      <c r="F95" s="470"/>
      <c r="G95" s="471"/>
      <c r="H95" s="472"/>
      <c r="I95" s="472"/>
      <c r="J95" s="472"/>
      <c r="K95" s="472"/>
      <c r="L95" s="470"/>
      <c r="M95" s="470"/>
      <c r="N95" s="470"/>
      <c r="O95" s="470"/>
      <c r="P95" s="473"/>
      <c r="Q95" s="473"/>
      <c r="R95" s="471"/>
      <c r="S95" s="471"/>
      <c r="T95" s="471"/>
      <c r="U95" s="474"/>
      <c r="V95" s="462"/>
      <c r="W95" s="462"/>
      <c r="X95" s="462"/>
      <c r="Y95" s="462"/>
      <c r="Z95" s="462"/>
      <c r="AA95" s="462"/>
    </row>
    <row r="96" spans="1:27" x14ac:dyDescent="0.25">
      <c r="A96" s="453" t="str">
        <f t="shared" si="13"/>
        <v/>
      </c>
      <c r="E96" s="470"/>
      <c r="F96" s="470"/>
      <c r="G96" s="471"/>
      <c r="H96" s="472"/>
      <c r="I96" s="472"/>
      <c r="J96" s="472"/>
      <c r="K96" s="472"/>
      <c r="L96" s="470"/>
      <c r="M96" s="470"/>
      <c r="N96" s="470"/>
      <c r="O96" s="470"/>
      <c r="P96" s="473"/>
      <c r="Q96" s="473"/>
      <c r="R96" s="471"/>
      <c r="S96" s="471"/>
      <c r="T96" s="471"/>
      <c r="U96" s="474"/>
      <c r="V96" s="462"/>
      <c r="W96" s="462"/>
      <c r="X96" s="462"/>
      <c r="Y96" s="462"/>
      <c r="Z96" s="462"/>
      <c r="AA96" s="462"/>
    </row>
    <row r="97" spans="1:27" x14ac:dyDescent="0.25">
      <c r="A97" s="453" t="str">
        <f t="shared" si="13"/>
        <v/>
      </c>
      <c r="E97" s="470"/>
      <c r="F97" s="470"/>
      <c r="G97" s="471"/>
      <c r="H97" s="472"/>
      <c r="I97" s="472"/>
      <c r="J97" s="472"/>
      <c r="K97" s="472"/>
      <c r="L97" s="470"/>
      <c r="M97" s="470"/>
      <c r="N97" s="470"/>
      <c r="O97" s="470"/>
      <c r="P97" s="473"/>
      <c r="Q97" s="473"/>
      <c r="R97" s="471"/>
      <c r="S97" s="471"/>
      <c r="T97" s="471"/>
      <c r="U97" s="474"/>
      <c r="V97" s="462"/>
      <c r="W97" s="462"/>
      <c r="X97" s="462"/>
      <c r="Y97" s="462"/>
      <c r="Z97" s="462"/>
      <c r="AA97" s="462"/>
    </row>
    <row r="98" spans="1:27" x14ac:dyDescent="0.25">
      <c r="A98" s="453" t="str">
        <f t="shared" si="13"/>
        <v/>
      </c>
      <c r="E98" s="470"/>
      <c r="F98" s="470"/>
      <c r="G98" s="471"/>
      <c r="H98" s="472"/>
      <c r="I98" s="472"/>
      <c r="J98" s="472"/>
      <c r="K98" s="472"/>
      <c r="L98" s="470"/>
      <c r="M98" s="470"/>
      <c r="N98" s="470"/>
      <c r="O98" s="470"/>
      <c r="P98" s="473"/>
      <c r="Q98" s="473"/>
      <c r="R98" s="471"/>
      <c r="S98" s="471"/>
      <c r="T98" s="471"/>
      <c r="U98" s="474"/>
      <c r="V98" s="462"/>
      <c r="W98" s="462"/>
      <c r="X98" s="462"/>
      <c r="Y98" s="462"/>
      <c r="Z98" s="462"/>
      <c r="AA98" s="462"/>
    </row>
    <row r="99" spans="1:27" x14ac:dyDescent="0.25">
      <c r="A99" s="453" t="str">
        <f t="shared" si="13"/>
        <v/>
      </c>
      <c r="E99" s="470"/>
      <c r="F99" s="470"/>
      <c r="G99" s="471"/>
      <c r="H99" s="472"/>
      <c r="I99" s="472"/>
      <c r="J99" s="472"/>
      <c r="K99" s="472"/>
      <c r="L99" s="470"/>
      <c r="M99" s="470"/>
      <c r="N99" s="470"/>
      <c r="O99" s="470"/>
      <c r="P99" s="473"/>
      <c r="Q99" s="473"/>
      <c r="R99" s="471"/>
      <c r="S99" s="471"/>
      <c r="T99" s="471"/>
      <c r="U99" s="474"/>
      <c r="V99" s="462"/>
      <c r="W99" s="462"/>
      <c r="X99" s="462"/>
      <c r="Y99" s="462"/>
      <c r="Z99" s="462"/>
      <c r="AA99" s="462"/>
    </row>
    <row r="100" spans="1:27" x14ac:dyDescent="0.25">
      <c r="A100" s="453" t="str">
        <f t="shared" si="13"/>
        <v/>
      </c>
      <c r="E100" s="470"/>
      <c r="F100" s="470"/>
      <c r="G100" s="471"/>
      <c r="H100" s="472"/>
      <c r="I100" s="472"/>
      <c r="J100" s="472"/>
      <c r="K100" s="472"/>
      <c r="L100" s="470"/>
      <c r="M100" s="470"/>
      <c r="N100" s="470"/>
      <c r="O100" s="470"/>
      <c r="P100" s="473"/>
      <c r="Q100" s="473"/>
      <c r="R100" s="471"/>
      <c r="S100" s="471"/>
      <c r="T100" s="471"/>
      <c r="U100" s="474"/>
      <c r="V100" s="462"/>
      <c r="W100" s="462"/>
      <c r="X100" s="462"/>
      <c r="Y100" s="462"/>
      <c r="Z100" s="462"/>
      <c r="AA100" s="462"/>
    </row>
    <row r="101" spans="1:27" x14ac:dyDescent="0.25">
      <c r="A101" s="453" t="str">
        <f t="shared" si="13"/>
        <v/>
      </c>
      <c r="E101" s="470"/>
      <c r="F101" s="470"/>
      <c r="G101" s="471"/>
      <c r="H101" s="472"/>
      <c r="I101" s="472"/>
      <c r="J101" s="472"/>
      <c r="K101" s="472"/>
      <c r="L101" s="470"/>
      <c r="M101" s="470"/>
      <c r="N101" s="470"/>
      <c r="O101" s="470"/>
      <c r="P101" s="473"/>
      <c r="Q101" s="473"/>
      <c r="R101" s="471"/>
      <c r="S101" s="471"/>
      <c r="T101" s="471"/>
      <c r="U101" s="474"/>
      <c r="V101" s="462"/>
      <c r="W101" s="462"/>
      <c r="X101" s="462"/>
      <c r="Y101" s="462"/>
      <c r="Z101" s="462"/>
      <c r="AA101" s="462"/>
    </row>
    <row r="102" spans="1:27" x14ac:dyDescent="0.25">
      <c r="A102" s="453" t="str">
        <f t="shared" si="13"/>
        <v/>
      </c>
      <c r="E102" s="470"/>
      <c r="F102" s="470"/>
      <c r="G102" s="471"/>
      <c r="H102" s="472"/>
      <c r="I102" s="472"/>
      <c r="J102" s="472"/>
      <c r="K102" s="472"/>
      <c r="L102" s="470"/>
      <c r="M102" s="470"/>
      <c r="N102" s="470"/>
      <c r="O102" s="470"/>
      <c r="P102" s="473"/>
      <c r="Q102" s="473"/>
      <c r="R102" s="471"/>
      <c r="S102" s="471"/>
      <c r="T102" s="471"/>
      <c r="U102" s="474"/>
      <c r="V102" s="462"/>
      <c r="W102" s="462"/>
      <c r="X102" s="462"/>
      <c r="Y102" s="462"/>
      <c r="Z102" s="462"/>
      <c r="AA102" s="462"/>
    </row>
    <row r="103" spans="1:27" x14ac:dyDescent="0.25">
      <c r="A103" s="453" t="str">
        <f t="shared" si="13"/>
        <v/>
      </c>
      <c r="E103" s="470"/>
      <c r="F103" s="470"/>
      <c r="G103" s="471"/>
      <c r="H103" s="472"/>
      <c r="I103" s="472"/>
      <c r="J103" s="472"/>
      <c r="K103" s="472"/>
      <c r="L103" s="470"/>
      <c r="M103" s="470"/>
      <c r="N103" s="470"/>
      <c r="O103" s="470"/>
      <c r="P103" s="473"/>
      <c r="Q103" s="473"/>
      <c r="R103" s="471"/>
      <c r="S103" s="471"/>
      <c r="T103" s="471"/>
      <c r="U103" s="474"/>
      <c r="V103" s="462"/>
      <c r="W103" s="462"/>
      <c r="X103" s="462"/>
      <c r="Y103" s="462"/>
      <c r="Z103" s="462"/>
      <c r="AA103" s="462"/>
    </row>
    <row r="104" spans="1:27" x14ac:dyDescent="0.25">
      <c r="A104" s="453" t="str">
        <f t="shared" si="13"/>
        <v/>
      </c>
      <c r="E104" s="470"/>
      <c r="F104" s="470"/>
      <c r="G104" s="471"/>
      <c r="H104" s="472"/>
      <c r="I104" s="472"/>
      <c r="J104" s="472"/>
      <c r="K104" s="472"/>
      <c r="L104" s="470"/>
      <c r="M104" s="470"/>
      <c r="N104" s="470"/>
      <c r="O104" s="470"/>
      <c r="P104" s="473"/>
      <c r="Q104" s="473"/>
      <c r="R104" s="471"/>
      <c r="S104" s="471"/>
      <c r="T104" s="471"/>
      <c r="U104" s="474"/>
      <c r="V104" s="462"/>
      <c r="W104" s="462"/>
      <c r="X104" s="462"/>
      <c r="Y104" s="462"/>
      <c r="Z104" s="462"/>
      <c r="AA104" s="462"/>
    </row>
    <row r="105" spans="1:27" x14ac:dyDescent="0.25">
      <c r="A105" s="453" t="str">
        <f t="shared" si="13"/>
        <v/>
      </c>
      <c r="E105" s="470"/>
      <c r="F105" s="470"/>
      <c r="G105" s="471"/>
      <c r="H105" s="472"/>
      <c r="I105" s="472"/>
      <c r="J105" s="472"/>
      <c r="K105" s="472"/>
      <c r="L105" s="470"/>
      <c r="M105" s="470"/>
      <c r="N105" s="470"/>
      <c r="O105" s="470"/>
      <c r="P105" s="473"/>
      <c r="Q105" s="473"/>
      <c r="R105" s="471"/>
      <c r="S105" s="471"/>
      <c r="T105" s="471"/>
      <c r="U105" s="474"/>
      <c r="V105" s="462"/>
      <c r="W105" s="462"/>
      <c r="X105" s="462"/>
      <c r="Y105" s="462"/>
      <c r="Z105" s="462"/>
      <c r="AA105" s="462"/>
    </row>
    <row r="106" spans="1:27" x14ac:dyDescent="0.25">
      <c r="A106" s="453" t="str">
        <f t="shared" si="13"/>
        <v/>
      </c>
      <c r="E106" s="470"/>
      <c r="F106" s="470"/>
      <c r="G106" s="471"/>
      <c r="H106" s="472"/>
      <c r="I106" s="472"/>
      <c r="J106" s="472"/>
      <c r="K106" s="472"/>
      <c r="L106" s="470"/>
      <c r="M106" s="470"/>
      <c r="N106" s="470"/>
      <c r="O106" s="470"/>
      <c r="P106" s="473"/>
      <c r="Q106" s="473"/>
      <c r="R106" s="471"/>
      <c r="S106" s="471"/>
      <c r="T106" s="471"/>
      <c r="U106" s="474"/>
      <c r="V106" s="462"/>
      <c r="W106" s="462"/>
      <c r="X106" s="462"/>
      <c r="Y106" s="462"/>
      <c r="Z106" s="462"/>
      <c r="AA106" s="462"/>
    </row>
    <row r="107" spans="1:27" x14ac:dyDescent="0.25">
      <c r="A107" s="453" t="str">
        <f t="shared" si="13"/>
        <v/>
      </c>
      <c r="E107" s="470"/>
      <c r="F107" s="470"/>
      <c r="G107" s="471"/>
      <c r="H107" s="472"/>
      <c r="I107" s="472"/>
      <c r="J107" s="472"/>
      <c r="K107" s="472"/>
      <c r="L107" s="470"/>
      <c r="M107" s="470"/>
      <c r="N107" s="470"/>
      <c r="O107" s="470"/>
      <c r="P107" s="473"/>
      <c r="Q107" s="473"/>
      <c r="R107" s="471"/>
      <c r="S107" s="471"/>
      <c r="T107" s="471"/>
      <c r="U107" s="474"/>
      <c r="V107" s="462"/>
      <c r="W107" s="462"/>
      <c r="X107" s="462"/>
      <c r="Y107" s="462"/>
      <c r="Z107" s="462"/>
      <c r="AA107" s="462"/>
    </row>
    <row r="108" spans="1:27" x14ac:dyDescent="0.25">
      <c r="A108" s="453" t="str">
        <f t="shared" si="13"/>
        <v/>
      </c>
      <c r="E108" s="470"/>
      <c r="F108" s="470"/>
      <c r="G108" s="471"/>
      <c r="H108" s="472"/>
      <c r="I108" s="472"/>
      <c r="J108" s="472"/>
      <c r="K108" s="472"/>
      <c r="L108" s="470"/>
      <c r="M108" s="470"/>
      <c r="N108" s="470"/>
      <c r="O108" s="470"/>
      <c r="P108" s="473"/>
      <c r="Q108" s="473"/>
      <c r="R108" s="471"/>
      <c r="S108" s="471"/>
      <c r="T108" s="471"/>
      <c r="U108" s="474"/>
      <c r="V108" s="462"/>
      <c r="W108" s="462"/>
      <c r="X108" s="462"/>
      <c r="Y108" s="462"/>
      <c r="Z108" s="462"/>
      <c r="AA108" s="462"/>
    </row>
    <row r="109" spans="1:27" x14ac:dyDescent="0.25">
      <c r="A109" s="453" t="str">
        <f t="shared" si="13"/>
        <v/>
      </c>
      <c r="E109" s="470"/>
      <c r="F109" s="470"/>
      <c r="G109" s="471"/>
      <c r="H109" s="472"/>
      <c r="I109" s="472"/>
      <c r="J109" s="472"/>
      <c r="K109" s="472"/>
      <c r="L109" s="470"/>
      <c r="M109" s="470"/>
      <c r="N109" s="470"/>
      <c r="O109" s="470"/>
      <c r="P109" s="473"/>
      <c r="Q109" s="473"/>
      <c r="R109" s="471"/>
      <c r="S109" s="471"/>
      <c r="T109" s="471"/>
      <c r="U109" s="474"/>
      <c r="V109" s="462"/>
      <c r="W109" s="462"/>
      <c r="X109" s="462"/>
      <c r="Y109" s="462"/>
      <c r="Z109" s="462"/>
      <c r="AA109" s="462"/>
    </row>
    <row r="110" spans="1:27" x14ac:dyDescent="0.25">
      <c r="A110" s="453" t="str">
        <f t="shared" si="13"/>
        <v/>
      </c>
      <c r="E110" s="470"/>
      <c r="F110" s="470"/>
      <c r="G110" s="471"/>
      <c r="H110" s="472"/>
      <c r="I110" s="472"/>
      <c r="J110" s="472"/>
      <c r="K110" s="472"/>
      <c r="L110" s="470"/>
      <c r="M110" s="470"/>
      <c r="N110" s="470"/>
      <c r="O110" s="470"/>
      <c r="P110" s="473"/>
      <c r="Q110" s="473"/>
      <c r="R110" s="471"/>
      <c r="S110" s="471"/>
      <c r="T110" s="471"/>
      <c r="U110" s="474"/>
      <c r="V110" s="462"/>
      <c r="W110" s="462"/>
      <c r="X110" s="462"/>
      <c r="Y110" s="462"/>
      <c r="Z110" s="462"/>
      <c r="AA110" s="462"/>
    </row>
    <row r="111" spans="1:27" x14ac:dyDescent="0.25">
      <c r="A111" s="453" t="str">
        <f t="shared" si="13"/>
        <v/>
      </c>
      <c r="E111" s="470"/>
      <c r="F111" s="470"/>
      <c r="G111" s="471"/>
      <c r="H111" s="472"/>
      <c r="I111" s="472"/>
      <c r="J111" s="472"/>
      <c r="K111" s="472"/>
      <c r="L111" s="470"/>
      <c r="M111" s="470"/>
      <c r="N111" s="470"/>
      <c r="O111" s="470"/>
      <c r="P111" s="473"/>
      <c r="Q111" s="473"/>
      <c r="R111" s="471"/>
      <c r="S111" s="471"/>
      <c r="T111" s="471"/>
      <c r="U111" s="474"/>
      <c r="V111" s="462"/>
      <c r="W111" s="462"/>
      <c r="X111" s="462"/>
      <c r="Y111" s="462"/>
      <c r="Z111" s="462"/>
      <c r="AA111" s="462"/>
    </row>
    <row r="112" spans="1:27" x14ac:dyDescent="0.25">
      <c r="A112" s="453" t="str">
        <f t="shared" si="13"/>
        <v/>
      </c>
      <c r="E112" s="470"/>
      <c r="F112" s="470"/>
      <c r="G112" s="471"/>
      <c r="H112" s="472"/>
      <c r="I112" s="472"/>
      <c r="J112" s="472"/>
      <c r="K112" s="472"/>
      <c r="L112" s="470"/>
      <c r="M112" s="470"/>
      <c r="N112" s="470"/>
      <c r="O112" s="470"/>
      <c r="P112" s="473"/>
      <c r="Q112" s="473"/>
      <c r="R112" s="471"/>
      <c r="S112" s="471"/>
      <c r="T112" s="471"/>
      <c r="U112" s="474"/>
      <c r="V112" s="462"/>
      <c r="W112" s="462"/>
      <c r="X112" s="462"/>
      <c r="Y112" s="462"/>
      <c r="Z112" s="462"/>
      <c r="AA112" s="462"/>
    </row>
    <row r="113" spans="1:27" x14ac:dyDescent="0.25">
      <c r="A113" s="453" t="str">
        <f t="shared" si="13"/>
        <v/>
      </c>
      <c r="E113" s="470"/>
      <c r="F113" s="470"/>
      <c r="G113" s="471"/>
      <c r="H113" s="472"/>
      <c r="I113" s="472"/>
      <c r="J113" s="472"/>
      <c r="K113" s="472"/>
      <c r="L113" s="470"/>
      <c r="M113" s="470"/>
      <c r="N113" s="470"/>
      <c r="O113" s="470"/>
      <c r="P113" s="473"/>
      <c r="Q113" s="473"/>
      <c r="R113" s="471"/>
      <c r="S113" s="471"/>
      <c r="T113" s="471"/>
      <c r="U113" s="474"/>
      <c r="V113" s="462"/>
      <c r="W113" s="462"/>
      <c r="X113" s="462"/>
      <c r="Y113" s="462"/>
      <c r="Z113" s="462"/>
      <c r="AA113" s="462"/>
    </row>
    <row r="114" spans="1:27" x14ac:dyDescent="0.25">
      <c r="A114" s="453" t="str">
        <f t="shared" si="13"/>
        <v/>
      </c>
      <c r="E114" s="470"/>
      <c r="F114" s="470"/>
      <c r="G114" s="471"/>
      <c r="H114" s="472"/>
      <c r="I114" s="472"/>
      <c r="J114" s="472"/>
      <c r="K114" s="472"/>
      <c r="L114" s="470"/>
      <c r="M114" s="470"/>
      <c r="N114" s="470"/>
      <c r="O114" s="470"/>
      <c r="P114" s="473"/>
      <c r="Q114" s="473"/>
      <c r="R114" s="471"/>
      <c r="S114" s="471"/>
      <c r="T114" s="471"/>
      <c r="U114" s="474"/>
      <c r="V114" s="462"/>
      <c r="W114" s="462"/>
      <c r="X114" s="462"/>
      <c r="Y114" s="462"/>
      <c r="Z114" s="462"/>
      <c r="AA114" s="462"/>
    </row>
    <row r="115" spans="1:27" x14ac:dyDescent="0.25">
      <c r="A115" s="453" t="str">
        <f t="shared" si="13"/>
        <v/>
      </c>
      <c r="E115" s="470"/>
      <c r="F115" s="470"/>
      <c r="G115" s="471"/>
      <c r="H115" s="472"/>
      <c r="I115" s="472"/>
      <c r="J115" s="472"/>
      <c r="K115" s="472"/>
      <c r="L115" s="470"/>
      <c r="M115" s="470"/>
      <c r="N115" s="470"/>
      <c r="O115" s="470"/>
      <c r="P115" s="473"/>
      <c r="Q115" s="473"/>
      <c r="R115" s="471"/>
      <c r="S115" s="471"/>
      <c r="T115" s="471"/>
      <c r="U115" s="474"/>
      <c r="V115" s="462"/>
      <c r="W115" s="462"/>
      <c r="X115" s="462"/>
      <c r="Y115" s="462"/>
      <c r="Z115" s="462"/>
      <c r="AA115" s="462"/>
    </row>
    <row r="116" spans="1:27" x14ac:dyDescent="0.25">
      <c r="A116" s="453" t="str">
        <f t="shared" si="13"/>
        <v/>
      </c>
      <c r="E116" s="470"/>
      <c r="F116" s="470"/>
      <c r="G116" s="471"/>
      <c r="H116" s="472"/>
      <c r="I116" s="472"/>
      <c r="J116" s="472"/>
      <c r="K116" s="472"/>
      <c r="L116" s="470"/>
      <c r="M116" s="470"/>
      <c r="N116" s="470"/>
      <c r="O116" s="470"/>
      <c r="P116" s="473"/>
      <c r="Q116" s="473"/>
      <c r="R116" s="471"/>
      <c r="S116" s="471"/>
      <c r="T116" s="471"/>
      <c r="U116" s="474"/>
      <c r="V116" s="462"/>
      <c r="W116" s="462"/>
      <c r="X116" s="462"/>
      <c r="Y116" s="462"/>
      <c r="Z116" s="462"/>
      <c r="AA116" s="462"/>
    </row>
    <row r="117" spans="1:27" x14ac:dyDescent="0.25">
      <c r="A117" s="453" t="str">
        <f t="shared" si="13"/>
        <v/>
      </c>
      <c r="E117" s="470"/>
      <c r="F117" s="470"/>
      <c r="G117" s="471"/>
      <c r="H117" s="472"/>
      <c r="I117" s="472"/>
      <c r="J117" s="472"/>
      <c r="K117" s="472"/>
      <c r="L117" s="470"/>
      <c r="M117" s="470"/>
      <c r="N117" s="470"/>
      <c r="O117" s="470"/>
      <c r="P117" s="473"/>
      <c r="Q117" s="473"/>
      <c r="R117" s="471"/>
      <c r="S117" s="471"/>
      <c r="T117" s="471"/>
      <c r="U117" s="474"/>
      <c r="V117" s="462"/>
      <c r="W117" s="462"/>
      <c r="X117" s="462"/>
      <c r="Y117" s="462"/>
      <c r="Z117" s="462"/>
      <c r="AA117" s="462"/>
    </row>
    <row r="118" spans="1:27" x14ac:dyDescent="0.25">
      <c r="A118" s="453" t="str">
        <f t="shared" si="13"/>
        <v/>
      </c>
      <c r="E118" s="470"/>
      <c r="F118" s="470"/>
      <c r="G118" s="471"/>
      <c r="H118" s="472"/>
      <c r="I118" s="472"/>
      <c r="J118" s="472"/>
      <c r="K118" s="472"/>
      <c r="L118" s="470"/>
      <c r="M118" s="470"/>
      <c r="N118" s="470"/>
      <c r="O118" s="470"/>
      <c r="P118" s="473"/>
      <c r="Q118" s="473"/>
      <c r="R118" s="471"/>
      <c r="S118" s="471"/>
      <c r="T118" s="471"/>
      <c r="U118" s="474"/>
      <c r="V118" s="462"/>
      <c r="W118" s="462"/>
      <c r="X118" s="462"/>
      <c r="Y118" s="462"/>
      <c r="Z118" s="462"/>
      <c r="AA118" s="462"/>
    </row>
    <row r="119" spans="1:27" x14ac:dyDescent="0.25">
      <c r="A119" s="453" t="str">
        <f t="shared" si="13"/>
        <v/>
      </c>
      <c r="E119" s="470"/>
      <c r="F119" s="470"/>
      <c r="G119" s="471"/>
      <c r="H119" s="472"/>
      <c r="I119" s="472"/>
      <c r="J119" s="472"/>
      <c r="K119" s="472"/>
      <c r="L119" s="470"/>
      <c r="M119" s="470"/>
      <c r="N119" s="470"/>
      <c r="O119" s="470"/>
      <c r="P119" s="473"/>
      <c r="Q119" s="473"/>
      <c r="R119" s="471"/>
      <c r="S119" s="471"/>
      <c r="T119" s="471"/>
      <c r="U119" s="474"/>
      <c r="V119" s="462"/>
      <c r="W119" s="462"/>
      <c r="X119" s="462"/>
      <c r="Y119" s="462"/>
      <c r="Z119" s="462"/>
      <c r="AA119" s="462"/>
    </row>
    <row r="120" spans="1:27" x14ac:dyDescent="0.25">
      <c r="A120" s="453" t="str">
        <f t="shared" si="13"/>
        <v/>
      </c>
      <c r="E120" s="470"/>
      <c r="F120" s="470"/>
      <c r="G120" s="471"/>
      <c r="H120" s="472"/>
      <c r="I120" s="472"/>
      <c r="J120" s="472"/>
      <c r="K120" s="472"/>
      <c r="L120" s="470"/>
      <c r="M120" s="470"/>
      <c r="N120" s="470"/>
      <c r="O120" s="470"/>
      <c r="P120" s="473"/>
      <c r="Q120" s="473"/>
      <c r="R120" s="471"/>
      <c r="S120" s="471"/>
      <c r="T120" s="471"/>
      <c r="U120" s="474"/>
      <c r="V120" s="462"/>
      <c r="W120" s="462"/>
      <c r="X120" s="462"/>
      <c r="Y120" s="462"/>
      <c r="Z120" s="462"/>
      <c r="AA120" s="462"/>
    </row>
    <row r="121" spans="1:27" x14ac:dyDescent="0.25">
      <c r="A121" s="453" t="str">
        <f t="shared" si="13"/>
        <v/>
      </c>
      <c r="E121" s="470"/>
      <c r="F121" s="470"/>
      <c r="G121" s="471"/>
      <c r="H121" s="472"/>
      <c r="I121" s="472"/>
      <c r="J121" s="472"/>
      <c r="K121" s="472"/>
      <c r="L121" s="470"/>
      <c r="M121" s="470"/>
      <c r="N121" s="470"/>
      <c r="O121" s="470"/>
      <c r="P121" s="473"/>
      <c r="Q121" s="473"/>
      <c r="R121" s="471"/>
      <c r="S121" s="471"/>
      <c r="T121" s="471"/>
      <c r="U121" s="474"/>
      <c r="V121" s="462"/>
      <c r="W121" s="462"/>
      <c r="X121" s="462"/>
      <c r="Y121" s="462"/>
      <c r="Z121" s="462"/>
      <c r="AA121" s="462"/>
    </row>
    <row r="122" spans="1:27" x14ac:dyDescent="0.25">
      <c r="A122" s="453" t="str">
        <f t="shared" si="13"/>
        <v/>
      </c>
      <c r="E122" s="470"/>
      <c r="F122" s="470"/>
      <c r="G122" s="471"/>
      <c r="H122" s="472"/>
      <c r="I122" s="472"/>
      <c r="J122" s="472"/>
      <c r="K122" s="472"/>
      <c r="L122" s="470"/>
      <c r="M122" s="470"/>
      <c r="N122" s="470"/>
      <c r="O122" s="470"/>
      <c r="P122" s="473"/>
      <c r="Q122" s="473"/>
      <c r="R122" s="471"/>
      <c r="S122" s="471"/>
      <c r="T122" s="471"/>
      <c r="U122" s="474"/>
      <c r="V122" s="462"/>
      <c r="W122" s="462"/>
      <c r="X122" s="462"/>
      <c r="Y122" s="462"/>
      <c r="Z122" s="462"/>
      <c r="AA122" s="462"/>
    </row>
    <row r="123" spans="1:27" x14ac:dyDescent="0.25">
      <c r="A123" s="453" t="str">
        <f t="shared" si="13"/>
        <v/>
      </c>
      <c r="E123" s="470"/>
      <c r="F123" s="470"/>
      <c r="G123" s="471"/>
      <c r="H123" s="472"/>
      <c r="I123" s="472"/>
      <c r="J123" s="472"/>
      <c r="K123" s="472"/>
      <c r="L123" s="470"/>
      <c r="M123" s="470"/>
      <c r="N123" s="470"/>
      <c r="O123" s="470"/>
      <c r="P123" s="473"/>
      <c r="Q123" s="473"/>
      <c r="R123" s="471"/>
      <c r="S123" s="471"/>
      <c r="T123" s="471"/>
      <c r="U123" s="474"/>
      <c r="V123" s="462"/>
      <c r="W123" s="462"/>
      <c r="X123" s="462"/>
      <c r="Y123" s="462"/>
      <c r="Z123" s="462"/>
      <c r="AA123" s="462"/>
    </row>
    <row r="124" spans="1:27" x14ac:dyDescent="0.25">
      <c r="A124" s="453" t="str">
        <f t="shared" si="13"/>
        <v/>
      </c>
      <c r="E124" s="470"/>
      <c r="F124" s="470"/>
      <c r="G124" s="471"/>
      <c r="H124" s="472"/>
      <c r="I124" s="472"/>
      <c r="J124" s="472"/>
      <c r="K124" s="472"/>
      <c r="L124" s="470"/>
      <c r="M124" s="470"/>
      <c r="N124" s="470"/>
      <c r="O124" s="470"/>
      <c r="P124" s="473"/>
      <c r="Q124" s="473"/>
      <c r="R124" s="471"/>
      <c r="S124" s="471"/>
      <c r="T124" s="471"/>
      <c r="U124" s="474"/>
      <c r="V124" s="462"/>
      <c r="W124" s="462"/>
      <c r="X124" s="462"/>
      <c r="Y124" s="462"/>
      <c r="Z124" s="462"/>
      <c r="AA124" s="462"/>
    </row>
    <row r="125" spans="1:27" x14ac:dyDescent="0.25">
      <c r="A125" s="453" t="str">
        <f t="shared" si="13"/>
        <v/>
      </c>
      <c r="E125" s="470"/>
      <c r="F125" s="470"/>
      <c r="G125" s="471"/>
      <c r="H125" s="472"/>
      <c r="I125" s="472"/>
      <c r="J125" s="472"/>
      <c r="K125" s="472"/>
      <c r="L125" s="470"/>
      <c r="M125" s="470"/>
      <c r="N125" s="470"/>
      <c r="O125" s="470"/>
      <c r="P125" s="473"/>
      <c r="Q125" s="473"/>
      <c r="R125" s="471"/>
      <c r="S125" s="471"/>
      <c r="T125" s="471"/>
      <c r="U125" s="474"/>
      <c r="V125" s="462"/>
      <c r="W125" s="462"/>
      <c r="X125" s="462"/>
      <c r="Y125" s="462"/>
      <c r="Z125" s="462"/>
      <c r="AA125" s="462"/>
    </row>
    <row r="126" spans="1:27" x14ac:dyDescent="0.25">
      <c r="A126" s="453" t="str">
        <f t="shared" si="13"/>
        <v/>
      </c>
      <c r="E126" s="470"/>
      <c r="F126" s="470"/>
      <c r="G126" s="471"/>
      <c r="H126" s="472"/>
      <c r="I126" s="472"/>
      <c r="J126" s="472"/>
      <c r="K126" s="472"/>
      <c r="L126" s="470"/>
      <c r="M126" s="470"/>
      <c r="N126" s="470"/>
      <c r="O126" s="470"/>
      <c r="P126" s="473"/>
      <c r="Q126" s="473"/>
      <c r="R126" s="471"/>
      <c r="S126" s="471"/>
      <c r="T126" s="471"/>
      <c r="U126" s="474"/>
      <c r="V126" s="462"/>
      <c r="W126" s="462"/>
      <c r="X126" s="462"/>
      <c r="Y126" s="462"/>
      <c r="Z126" s="462"/>
      <c r="AA126" s="462"/>
    </row>
    <row r="127" spans="1:27" x14ac:dyDescent="0.25">
      <c r="A127" s="453" t="str">
        <f t="shared" si="13"/>
        <v/>
      </c>
      <c r="E127" s="470"/>
      <c r="F127" s="470"/>
      <c r="G127" s="471"/>
      <c r="H127" s="472"/>
      <c r="I127" s="472"/>
      <c r="J127" s="472"/>
      <c r="K127" s="472"/>
      <c r="L127" s="470"/>
      <c r="M127" s="470"/>
      <c r="N127" s="470"/>
      <c r="O127" s="470"/>
      <c r="P127" s="473"/>
      <c r="Q127" s="473"/>
      <c r="R127" s="471"/>
      <c r="S127" s="471"/>
      <c r="T127" s="471"/>
      <c r="U127" s="474"/>
      <c r="V127" s="462"/>
      <c r="W127" s="462"/>
      <c r="X127" s="462"/>
      <c r="Y127" s="462"/>
      <c r="Z127" s="462"/>
      <c r="AA127" s="462"/>
    </row>
    <row r="128" spans="1:27" x14ac:dyDescent="0.25">
      <c r="A128" s="453" t="str">
        <f t="shared" si="13"/>
        <v/>
      </c>
      <c r="E128" s="470"/>
      <c r="F128" s="470"/>
      <c r="G128" s="471"/>
      <c r="H128" s="472"/>
      <c r="I128" s="472"/>
      <c r="J128" s="472"/>
      <c r="K128" s="472"/>
      <c r="L128" s="470"/>
      <c r="M128" s="470"/>
      <c r="N128" s="470"/>
      <c r="O128" s="470"/>
      <c r="P128" s="473"/>
      <c r="Q128" s="473"/>
      <c r="R128" s="471"/>
      <c r="S128" s="471"/>
      <c r="T128" s="471"/>
      <c r="U128" s="474"/>
      <c r="V128" s="462"/>
      <c r="W128" s="462"/>
      <c r="X128" s="462"/>
      <c r="Y128" s="462"/>
      <c r="Z128" s="462"/>
      <c r="AA128" s="462"/>
    </row>
    <row r="129" spans="1:27" x14ac:dyDescent="0.25">
      <c r="A129" s="453" t="str">
        <f t="shared" si="13"/>
        <v/>
      </c>
      <c r="E129" s="470"/>
      <c r="F129" s="470"/>
      <c r="G129" s="471"/>
      <c r="H129" s="472"/>
      <c r="I129" s="472"/>
      <c r="J129" s="472"/>
      <c r="K129" s="472"/>
      <c r="L129" s="470"/>
      <c r="M129" s="470"/>
      <c r="N129" s="470"/>
      <c r="O129" s="470"/>
      <c r="P129" s="473"/>
      <c r="Q129" s="473"/>
      <c r="R129" s="471"/>
      <c r="S129" s="471"/>
      <c r="T129" s="471"/>
      <c r="U129" s="474"/>
      <c r="V129" s="462"/>
      <c r="W129" s="462"/>
      <c r="X129" s="462"/>
      <c r="Y129" s="462"/>
      <c r="Z129" s="462"/>
      <c r="AA129" s="462"/>
    </row>
    <row r="130" spans="1:27" x14ac:dyDescent="0.25">
      <c r="A130" s="453" t="str">
        <f t="shared" si="13"/>
        <v/>
      </c>
      <c r="E130" s="470"/>
      <c r="F130" s="470"/>
      <c r="G130" s="471"/>
      <c r="H130" s="472"/>
      <c r="I130" s="472"/>
      <c r="J130" s="472"/>
      <c r="K130" s="472"/>
      <c r="L130" s="470"/>
      <c r="M130" s="470"/>
      <c r="N130" s="470"/>
      <c r="O130" s="470"/>
      <c r="P130" s="473"/>
      <c r="Q130" s="473"/>
      <c r="R130" s="471"/>
      <c r="S130" s="471"/>
      <c r="T130" s="471"/>
      <c r="U130" s="474"/>
      <c r="V130" s="462"/>
      <c r="W130" s="462"/>
      <c r="X130" s="462"/>
      <c r="Y130" s="462"/>
      <c r="Z130" s="462"/>
      <c r="AA130" s="462"/>
    </row>
    <row r="131" spans="1:27" x14ac:dyDescent="0.25">
      <c r="A131" s="453" t="str">
        <f t="shared" si="13"/>
        <v/>
      </c>
      <c r="E131" s="470"/>
      <c r="F131" s="470"/>
      <c r="G131" s="471"/>
      <c r="H131" s="472"/>
      <c r="I131" s="472"/>
      <c r="J131" s="472"/>
      <c r="K131" s="472"/>
      <c r="L131" s="470"/>
      <c r="M131" s="470"/>
      <c r="N131" s="470"/>
      <c r="O131" s="470"/>
      <c r="P131" s="473"/>
      <c r="Q131" s="473"/>
      <c r="R131" s="471"/>
      <c r="S131" s="471"/>
      <c r="T131" s="471"/>
      <c r="U131" s="474"/>
      <c r="V131" s="462"/>
      <c r="W131" s="462"/>
      <c r="X131" s="462"/>
      <c r="Y131" s="462"/>
      <c r="Z131" s="462"/>
      <c r="AA131" s="462"/>
    </row>
    <row r="132" spans="1:27" x14ac:dyDescent="0.25">
      <c r="A132" s="453" t="str">
        <f t="shared" si="13"/>
        <v/>
      </c>
      <c r="E132" s="470"/>
      <c r="F132" s="470"/>
      <c r="G132" s="471"/>
      <c r="H132" s="472"/>
      <c r="I132" s="472"/>
      <c r="J132" s="472"/>
      <c r="K132" s="472"/>
      <c r="L132" s="470"/>
      <c r="M132" s="470"/>
      <c r="N132" s="470"/>
      <c r="O132" s="470"/>
      <c r="P132" s="473"/>
      <c r="Q132" s="473"/>
      <c r="R132" s="471"/>
      <c r="S132" s="471"/>
      <c r="T132" s="471"/>
      <c r="U132" s="474"/>
      <c r="V132" s="462"/>
      <c r="W132" s="462"/>
      <c r="X132" s="462"/>
      <c r="Y132" s="462"/>
      <c r="Z132" s="462"/>
      <c r="AA132" s="462"/>
    </row>
    <row r="133" spans="1:27" x14ac:dyDescent="0.25">
      <c r="A133" s="453" t="str">
        <f t="shared" si="13"/>
        <v/>
      </c>
      <c r="E133" s="470"/>
      <c r="F133" s="470"/>
      <c r="G133" s="471"/>
      <c r="H133" s="472"/>
      <c r="I133" s="472"/>
      <c r="J133" s="472"/>
      <c r="K133" s="472"/>
      <c r="L133" s="470"/>
      <c r="M133" s="470"/>
      <c r="N133" s="470"/>
      <c r="O133" s="470"/>
      <c r="P133" s="473"/>
      <c r="Q133" s="473"/>
      <c r="R133" s="471"/>
      <c r="S133" s="471"/>
      <c r="T133" s="471"/>
      <c r="U133" s="474"/>
      <c r="V133" s="462"/>
      <c r="W133" s="462"/>
      <c r="X133" s="462"/>
      <c r="Y133" s="462"/>
      <c r="Z133" s="462"/>
      <c r="AA133" s="462"/>
    </row>
    <row r="134" spans="1:27" x14ac:dyDescent="0.25">
      <c r="A134" s="453" t="str">
        <f t="shared" si="13"/>
        <v/>
      </c>
      <c r="E134" s="470"/>
      <c r="F134" s="470"/>
      <c r="G134" s="471"/>
      <c r="H134" s="472"/>
      <c r="I134" s="472"/>
      <c r="J134" s="472"/>
      <c r="K134" s="472"/>
      <c r="L134" s="470"/>
      <c r="M134" s="470"/>
      <c r="N134" s="470"/>
      <c r="O134" s="470"/>
      <c r="P134" s="473"/>
      <c r="Q134" s="473"/>
      <c r="R134" s="471"/>
      <c r="S134" s="471"/>
      <c r="T134" s="471"/>
      <c r="U134" s="474"/>
      <c r="V134" s="462"/>
      <c r="W134" s="462"/>
      <c r="X134" s="462"/>
      <c r="Y134" s="462"/>
      <c r="Z134" s="462"/>
      <c r="AA134" s="462"/>
    </row>
    <row r="135" spans="1:27" x14ac:dyDescent="0.25">
      <c r="A135" s="453" t="str">
        <f t="shared" si="13"/>
        <v/>
      </c>
      <c r="E135" s="470"/>
      <c r="F135" s="470"/>
      <c r="G135" s="471"/>
      <c r="H135" s="472"/>
      <c r="I135" s="472"/>
      <c r="J135" s="472"/>
      <c r="K135" s="472"/>
      <c r="L135" s="470"/>
      <c r="M135" s="470"/>
      <c r="N135" s="470"/>
      <c r="O135" s="470"/>
      <c r="P135" s="473"/>
      <c r="Q135" s="473"/>
      <c r="R135" s="471"/>
      <c r="S135" s="471"/>
      <c r="T135" s="471"/>
      <c r="U135" s="474"/>
      <c r="V135" s="462"/>
      <c r="W135" s="462"/>
      <c r="X135" s="462"/>
      <c r="Y135" s="462"/>
      <c r="Z135" s="462"/>
      <c r="AA135" s="462"/>
    </row>
    <row r="136" spans="1:27" x14ac:dyDescent="0.25">
      <c r="A136" s="453" t="str">
        <f t="shared" si="13"/>
        <v/>
      </c>
      <c r="E136" s="470"/>
      <c r="F136" s="470"/>
      <c r="G136" s="471"/>
      <c r="H136" s="472"/>
      <c r="I136" s="472"/>
      <c r="J136" s="472"/>
      <c r="K136" s="472"/>
      <c r="L136" s="470"/>
      <c r="M136" s="470"/>
      <c r="N136" s="470"/>
      <c r="O136" s="470"/>
      <c r="P136" s="473"/>
      <c r="Q136" s="473"/>
      <c r="R136" s="471"/>
      <c r="S136" s="471"/>
      <c r="T136" s="471"/>
      <c r="U136" s="474"/>
      <c r="V136" s="462"/>
      <c r="W136" s="462"/>
      <c r="X136" s="462"/>
      <c r="Y136" s="462"/>
      <c r="Z136" s="462"/>
      <c r="AA136" s="462"/>
    </row>
    <row r="137" spans="1:27" x14ac:dyDescent="0.25">
      <c r="A137" s="453" t="str">
        <f t="shared" si="13"/>
        <v/>
      </c>
      <c r="E137" s="470"/>
      <c r="F137" s="470"/>
      <c r="G137" s="471"/>
      <c r="H137" s="472"/>
      <c r="I137" s="472"/>
      <c r="J137" s="472"/>
      <c r="K137" s="472"/>
      <c r="L137" s="470"/>
      <c r="M137" s="470"/>
      <c r="N137" s="470"/>
      <c r="O137" s="470"/>
      <c r="P137" s="473"/>
      <c r="Q137" s="473"/>
      <c r="R137" s="471"/>
      <c r="S137" s="471"/>
      <c r="T137" s="471"/>
      <c r="U137" s="474"/>
      <c r="V137" s="462"/>
      <c r="W137" s="462"/>
      <c r="X137" s="462"/>
      <c r="Y137" s="462"/>
      <c r="Z137" s="462"/>
      <c r="AA137" s="462"/>
    </row>
    <row r="138" spans="1:27" x14ac:dyDescent="0.25">
      <c r="A138" s="453" t="str">
        <f t="shared" si="13"/>
        <v/>
      </c>
      <c r="E138" s="470"/>
      <c r="F138" s="470"/>
      <c r="G138" s="471"/>
      <c r="H138" s="472"/>
      <c r="I138" s="472"/>
      <c r="J138" s="472"/>
      <c r="K138" s="472"/>
      <c r="L138" s="470"/>
      <c r="M138" s="470"/>
      <c r="N138" s="470"/>
      <c r="O138" s="470"/>
      <c r="P138" s="473"/>
      <c r="Q138" s="473"/>
      <c r="R138" s="471"/>
      <c r="S138" s="471"/>
      <c r="T138" s="471"/>
      <c r="U138" s="474"/>
      <c r="V138" s="462"/>
      <c r="W138" s="462"/>
      <c r="X138" s="462"/>
      <c r="Y138" s="462"/>
      <c r="Z138" s="462"/>
      <c r="AA138" s="462"/>
    </row>
    <row r="139" spans="1:27" x14ac:dyDescent="0.25">
      <c r="A139" s="453" t="str">
        <f t="shared" si="13"/>
        <v/>
      </c>
      <c r="E139" s="470"/>
      <c r="F139" s="470"/>
      <c r="G139" s="471"/>
      <c r="H139" s="472"/>
      <c r="I139" s="472"/>
      <c r="J139" s="472"/>
      <c r="K139" s="472"/>
      <c r="L139" s="470"/>
      <c r="M139" s="470"/>
      <c r="N139" s="470"/>
      <c r="O139" s="470"/>
      <c r="P139" s="473"/>
      <c r="Q139" s="473"/>
      <c r="R139" s="471"/>
      <c r="S139" s="471"/>
      <c r="T139" s="471"/>
      <c r="U139" s="474"/>
      <c r="V139" s="462"/>
      <c r="W139" s="462"/>
      <c r="X139" s="462"/>
      <c r="Y139" s="462"/>
      <c r="Z139" s="462"/>
      <c r="AA139" s="462"/>
    </row>
    <row r="140" spans="1:27" x14ac:dyDescent="0.25">
      <c r="A140" s="453" t="str">
        <f t="shared" si="13"/>
        <v/>
      </c>
      <c r="E140" s="470"/>
      <c r="F140" s="470"/>
      <c r="G140" s="471"/>
      <c r="H140" s="472"/>
      <c r="I140" s="472"/>
      <c r="J140" s="472"/>
      <c r="K140" s="472"/>
      <c r="L140" s="470"/>
      <c r="M140" s="470"/>
      <c r="N140" s="470"/>
      <c r="O140" s="470"/>
      <c r="P140" s="473"/>
      <c r="Q140" s="473"/>
      <c r="R140" s="471"/>
      <c r="S140" s="471"/>
      <c r="T140" s="471"/>
      <c r="U140" s="474"/>
      <c r="V140" s="462"/>
      <c r="W140" s="462"/>
      <c r="X140" s="462"/>
      <c r="Y140" s="462"/>
      <c r="Z140" s="462"/>
      <c r="AA140" s="462"/>
    </row>
    <row r="141" spans="1:27" x14ac:dyDescent="0.25">
      <c r="A141" s="453" t="str">
        <f t="shared" si="13"/>
        <v/>
      </c>
      <c r="E141" s="470"/>
      <c r="F141" s="470"/>
      <c r="G141" s="471"/>
      <c r="H141" s="472"/>
      <c r="I141" s="472"/>
      <c r="J141" s="472"/>
      <c r="K141" s="472"/>
      <c r="L141" s="470"/>
      <c r="M141" s="470"/>
      <c r="N141" s="470"/>
      <c r="O141" s="470"/>
      <c r="P141" s="473"/>
      <c r="Q141" s="473"/>
      <c r="R141" s="471"/>
      <c r="S141" s="471"/>
      <c r="T141" s="471"/>
      <c r="U141" s="474"/>
      <c r="V141" s="462"/>
      <c r="W141" s="462"/>
      <c r="X141" s="462"/>
      <c r="Y141" s="462"/>
      <c r="Z141" s="462"/>
      <c r="AA141" s="462"/>
    </row>
    <row r="142" spans="1:27" x14ac:dyDescent="0.25">
      <c r="A142" s="453" t="str">
        <f t="shared" si="13"/>
        <v/>
      </c>
      <c r="E142" s="470"/>
      <c r="F142" s="470"/>
      <c r="G142" s="471"/>
      <c r="H142" s="472"/>
      <c r="I142" s="472"/>
      <c r="J142" s="472"/>
      <c r="K142" s="472"/>
      <c r="L142" s="470"/>
      <c r="M142" s="470"/>
      <c r="N142" s="470"/>
      <c r="O142" s="470"/>
      <c r="P142" s="473"/>
      <c r="Q142" s="473"/>
      <c r="R142" s="471"/>
      <c r="S142" s="471"/>
      <c r="T142" s="471"/>
      <c r="U142" s="474"/>
      <c r="V142" s="462"/>
      <c r="W142" s="462"/>
      <c r="X142" s="462"/>
      <c r="Y142" s="462"/>
      <c r="Z142" s="462"/>
      <c r="AA142" s="462"/>
    </row>
    <row r="143" spans="1:27" x14ac:dyDescent="0.25">
      <c r="A143" s="453" t="str">
        <f t="shared" si="13"/>
        <v/>
      </c>
      <c r="E143" s="470"/>
      <c r="F143" s="470"/>
      <c r="G143" s="471"/>
      <c r="H143" s="472"/>
      <c r="I143" s="472"/>
      <c r="J143" s="472"/>
      <c r="K143" s="472"/>
      <c r="L143" s="470"/>
      <c r="M143" s="470"/>
      <c r="N143" s="470"/>
      <c r="O143" s="470"/>
      <c r="P143" s="473"/>
      <c r="Q143" s="473"/>
      <c r="R143" s="471"/>
      <c r="S143" s="471"/>
      <c r="T143" s="471"/>
      <c r="U143" s="474"/>
      <c r="V143" s="462"/>
      <c r="W143" s="462"/>
      <c r="X143" s="462"/>
      <c r="Y143" s="462"/>
      <c r="Z143" s="462"/>
      <c r="AA143" s="462"/>
    </row>
    <row r="144" spans="1:27" x14ac:dyDescent="0.25">
      <c r="A144" s="453" t="str">
        <f t="shared" si="13"/>
        <v/>
      </c>
      <c r="E144" s="470"/>
      <c r="F144" s="470"/>
      <c r="G144" s="471"/>
      <c r="H144" s="472"/>
      <c r="I144" s="472"/>
      <c r="J144" s="472"/>
      <c r="K144" s="472"/>
      <c r="L144" s="470"/>
      <c r="M144" s="470"/>
      <c r="N144" s="470"/>
      <c r="O144" s="470"/>
      <c r="P144" s="473"/>
      <c r="Q144" s="473"/>
      <c r="R144" s="471"/>
      <c r="S144" s="471"/>
      <c r="T144" s="471"/>
      <c r="U144" s="474"/>
      <c r="V144" s="462"/>
      <c r="W144" s="462"/>
      <c r="X144" s="462"/>
      <c r="Y144" s="462"/>
      <c r="Z144" s="462"/>
      <c r="AA144" s="462"/>
    </row>
    <row r="145" spans="1:27" x14ac:dyDescent="0.25">
      <c r="A145" s="453" t="str">
        <f t="shared" si="13"/>
        <v/>
      </c>
      <c r="E145" s="470"/>
      <c r="F145" s="470"/>
      <c r="G145" s="471"/>
      <c r="H145" s="472"/>
      <c r="I145" s="472"/>
      <c r="J145" s="472"/>
      <c r="K145" s="472"/>
      <c r="L145" s="470"/>
      <c r="M145" s="470"/>
      <c r="N145" s="470"/>
      <c r="O145" s="470"/>
      <c r="P145" s="473"/>
      <c r="Q145" s="473"/>
      <c r="R145" s="471"/>
      <c r="S145" s="471"/>
      <c r="T145" s="471"/>
      <c r="U145" s="474"/>
      <c r="V145" s="462"/>
      <c r="W145" s="462"/>
      <c r="X145" s="462"/>
      <c r="Y145" s="462"/>
      <c r="Z145" s="462"/>
      <c r="AA145" s="462"/>
    </row>
    <row r="146" spans="1:27" x14ac:dyDescent="0.25">
      <c r="A146" s="453" t="str">
        <f t="shared" si="13"/>
        <v/>
      </c>
      <c r="E146" s="470"/>
      <c r="F146" s="470"/>
      <c r="G146" s="471"/>
      <c r="H146" s="472"/>
      <c r="I146" s="472"/>
      <c r="J146" s="472"/>
      <c r="K146" s="472"/>
      <c r="L146" s="470"/>
      <c r="M146" s="470"/>
      <c r="N146" s="470"/>
      <c r="O146" s="470"/>
      <c r="P146" s="473"/>
      <c r="Q146" s="473"/>
      <c r="R146" s="471"/>
      <c r="S146" s="471"/>
      <c r="T146" s="471"/>
      <c r="U146" s="474"/>
      <c r="V146" s="462"/>
      <c r="W146" s="462"/>
      <c r="X146" s="462"/>
      <c r="Y146" s="462"/>
      <c r="Z146" s="462"/>
      <c r="AA146" s="462"/>
    </row>
    <row r="147" spans="1:27" x14ac:dyDescent="0.25">
      <c r="A147" s="453" t="str">
        <f t="shared" si="13"/>
        <v/>
      </c>
      <c r="E147" s="470"/>
      <c r="F147" s="470"/>
      <c r="G147" s="471"/>
      <c r="H147" s="472"/>
      <c r="I147" s="472"/>
      <c r="J147" s="472"/>
      <c r="K147" s="472"/>
      <c r="L147" s="470"/>
      <c r="M147" s="470"/>
      <c r="N147" s="470"/>
      <c r="O147" s="470"/>
      <c r="P147" s="473"/>
      <c r="Q147" s="473"/>
      <c r="R147" s="471"/>
      <c r="S147" s="471"/>
      <c r="T147" s="471"/>
      <c r="U147" s="474"/>
      <c r="V147" s="462"/>
      <c r="W147" s="462"/>
      <c r="X147" s="462"/>
      <c r="Y147" s="462"/>
      <c r="Z147" s="462"/>
      <c r="AA147" s="462"/>
    </row>
    <row r="148" spans="1:27" x14ac:dyDescent="0.25">
      <c r="A148" s="453" t="str">
        <f t="shared" si="13"/>
        <v/>
      </c>
      <c r="E148" s="470"/>
      <c r="F148" s="470"/>
      <c r="G148" s="471"/>
      <c r="H148" s="472"/>
      <c r="I148" s="472"/>
      <c r="J148" s="472"/>
      <c r="K148" s="472"/>
      <c r="L148" s="470"/>
      <c r="M148" s="470"/>
      <c r="N148" s="470"/>
      <c r="O148" s="470"/>
      <c r="P148" s="473"/>
      <c r="Q148" s="473"/>
      <c r="R148" s="471"/>
      <c r="S148" s="471"/>
      <c r="T148" s="471"/>
      <c r="U148" s="474"/>
      <c r="V148" s="462"/>
      <c r="W148" s="462"/>
      <c r="X148" s="462"/>
      <c r="Y148" s="462"/>
      <c r="Z148" s="462"/>
      <c r="AA148" s="462"/>
    </row>
    <row r="149" spans="1:27" x14ac:dyDescent="0.25">
      <c r="A149" s="453" t="str">
        <f t="shared" ref="A149:A205" si="14">D149&amp;LEFT(E149,1)</f>
        <v/>
      </c>
      <c r="E149" s="470"/>
      <c r="F149" s="470"/>
      <c r="G149" s="471"/>
      <c r="H149" s="472"/>
      <c r="I149" s="472"/>
      <c r="J149" s="472"/>
      <c r="K149" s="472"/>
      <c r="L149" s="470"/>
      <c r="M149" s="470"/>
      <c r="N149" s="470"/>
      <c r="O149" s="470"/>
      <c r="P149" s="473"/>
      <c r="Q149" s="473"/>
      <c r="R149" s="471"/>
      <c r="S149" s="471"/>
      <c r="T149" s="471"/>
      <c r="U149" s="474"/>
      <c r="V149" s="462"/>
      <c r="W149" s="462"/>
      <c r="X149" s="462"/>
      <c r="Y149" s="462"/>
      <c r="Z149" s="462"/>
      <c r="AA149" s="462"/>
    </row>
    <row r="150" spans="1:27" x14ac:dyDescent="0.25">
      <c r="A150" s="453" t="str">
        <f t="shared" si="14"/>
        <v/>
      </c>
      <c r="E150" s="470"/>
      <c r="F150" s="470"/>
      <c r="G150" s="471"/>
      <c r="H150" s="472"/>
      <c r="I150" s="472"/>
      <c r="J150" s="472"/>
      <c r="K150" s="472"/>
      <c r="L150" s="470"/>
      <c r="M150" s="470"/>
      <c r="N150" s="470"/>
      <c r="O150" s="470"/>
      <c r="P150" s="473"/>
      <c r="Q150" s="473"/>
      <c r="R150" s="471"/>
      <c r="S150" s="471"/>
      <c r="T150" s="471"/>
      <c r="U150" s="474"/>
      <c r="V150" s="462"/>
      <c r="W150" s="462"/>
      <c r="X150" s="462"/>
      <c r="Y150" s="462"/>
      <c r="Z150" s="462"/>
      <c r="AA150" s="462"/>
    </row>
    <row r="151" spans="1:27" x14ac:dyDescent="0.25">
      <c r="A151" s="453" t="str">
        <f t="shared" si="14"/>
        <v/>
      </c>
      <c r="E151" s="470"/>
      <c r="F151" s="470"/>
      <c r="G151" s="471"/>
      <c r="H151" s="472"/>
      <c r="I151" s="472"/>
      <c r="J151" s="472"/>
      <c r="K151" s="472"/>
      <c r="L151" s="470"/>
      <c r="M151" s="470"/>
      <c r="N151" s="470"/>
      <c r="O151" s="470"/>
      <c r="P151" s="473"/>
      <c r="Q151" s="473"/>
      <c r="R151" s="471"/>
      <c r="S151" s="471"/>
      <c r="T151" s="471"/>
      <c r="U151" s="474"/>
      <c r="V151" s="462"/>
      <c r="W151" s="462"/>
      <c r="X151" s="462"/>
      <c r="Y151" s="462"/>
      <c r="Z151" s="462"/>
      <c r="AA151" s="462"/>
    </row>
    <row r="152" spans="1:27" x14ac:dyDescent="0.25">
      <c r="A152" s="453" t="str">
        <f t="shared" si="14"/>
        <v/>
      </c>
      <c r="E152" s="470"/>
      <c r="F152" s="470"/>
      <c r="G152" s="471"/>
      <c r="H152" s="472"/>
      <c r="I152" s="472"/>
      <c r="J152" s="472"/>
      <c r="K152" s="472"/>
      <c r="L152" s="470"/>
      <c r="M152" s="470"/>
      <c r="N152" s="470"/>
      <c r="O152" s="470"/>
      <c r="P152" s="473"/>
      <c r="Q152" s="473"/>
      <c r="R152" s="471"/>
      <c r="S152" s="471"/>
      <c r="T152" s="471"/>
      <c r="U152" s="474"/>
      <c r="V152" s="462"/>
      <c r="W152" s="462"/>
      <c r="X152" s="462"/>
      <c r="Y152" s="462"/>
      <c r="Z152" s="462"/>
      <c r="AA152" s="462"/>
    </row>
    <row r="153" spans="1:27" x14ac:dyDescent="0.25">
      <c r="A153" s="453" t="str">
        <f t="shared" si="14"/>
        <v/>
      </c>
      <c r="E153" s="470"/>
      <c r="F153" s="470"/>
      <c r="G153" s="471"/>
      <c r="H153" s="472"/>
      <c r="I153" s="472"/>
      <c r="J153" s="472"/>
      <c r="K153" s="472"/>
      <c r="L153" s="470"/>
      <c r="M153" s="470"/>
      <c r="N153" s="470"/>
      <c r="O153" s="470"/>
      <c r="P153" s="473"/>
      <c r="Q153" s="473"/>
      <c r="R153" s="471"/>
      <c r="S153" s="471"/>
      <c r="T153" s="471"/>
      <c r="U153" s="474"/>
      <c r="V153" s="462"/>
      <c r="W153" s="462"/>
      <c r="X153" s="462"/>
      <c r="Y153" s="462"/>
      <c r="Z153" s="462"/>
      <c r="AA153" s="462"/>
    </row>
    <row r="154" spans="1:27" x14ac:dyDescent="0.25">
      <c r="A154" s="453" t="str">
        <f t="shared" si="14"/>
        <v/>
      </c>
      <c r="E154" s="470"/>
      <c r="F154" s="470"/>
      <c r="G154" s="471"/>
      <c r="H154" s="472"/>
      <c r="I154" s="472"/>
      <c r="J154" s="472"/>
      <c r="K154" s="472"/>
      <c r="L154" s="470"/>
      <c r="M154" s="470"/>
      <c r="N154" s="470"/>
      <c r="O154" s="470"/>
      <c r="P154" s="473"/>
      <c r="Q154" s="473"/>
      <c r="R154" s="471"/>
      <c r="S154" s="471"/>
      <c r="T154" s="471"/>
      <c r="U154" s="474"/>
      <c r="V154" s="462"/>
      <c r="W154" s="462"/>
      <c r="X154" s="462"/>
      <c r="Y154" s="462"/>
      <c r="Z154" s="462"/>
      <c r="AA154" s="462"/>
    </row>
    <row r="155" spans="1:27" x14ac:dyDescent="0.25">
      <c r="A155" s="453" t="str">
        <f t="shared" si="14"/>
        <v/>
      </c>
      <c r="E155" s="470"/>
      <c r="F155" s="470"/>
      <c r="G155" s="471"/>
      <c r="H155" s="472"/>
      <c r="I155" s="472"/>
      <c r="J155" s="472"/>
      <c r="K155" s="472"/>
      <c r="L155" s="470"/>
      <c r="M155" s="470"/>
      <c r="N155" s="470"/>
      <c r="O155" s="470"/>
      <c r="P155" s="473"/>
      <c r="Q155" s="473"/>
      <c r="R155" s="471"/>
      <c r="S155" s="471"/>
      <c r="T155" s="471"/>
      <c r="U155" s="474"/>
      <c r="V155" s="462"/>
      <c r="W155" s="462"/>
      <c r="X155" s="462"/>
      <c r="Y155" s="462"/>
      <c r="Z155" s="462"/>
      <c r="AA155" s="462"/>
    </row>
    <row r="156" spans="1:27" x14ac:dyDescent="0.25">
      <c r="A156" s="453" t="str">
        <f t="shared" si="14"/>
        <v/>
      </c>
      <c r="E156" s="470"/>
      <c r="F156" s="470"/>
      <c r="G156" s="471"/>
      <c r="H156" s="472"/>
      <c r="I156" s="472"/>
      <c r="J156" s="472"/>
      <c r="K156" s="472"/>
      <c r="L156" s="470"/>
      <c r="M156" s="470"/>
      <c r="N156" s="470"/>
      <c r="O156" s="470"/>
      <c r="P156" s="473"/>
      <c r="Q156" s="473"/>
      <c r="R156" s="471"/>
      <c r="S156" s="471"/>
      <c r="T156" s="471"/>
      <c r="U156" s="474"/>
      <c r="V156" s="462"/>
      <c r="W156" s="462"/>
      <c r="X156" s="462"/>
      <c r="Y156" s="462"/>
      <c r="Z156" s="462"/>
      <c r="AA156" s="462"/>
    </row>
    <row r="157" spans="1:27" x14ac:dyDescent="0.25">
      <c r="A157" s="453" t="str">
        <f t="shared" si="14"/>
        <v/>
      </c>
      <c r="E157" s="470"/>
      <c r="F157" s="470"/>
      <c r="G157" s="471"/>
      <c r="H157" s="472"/>
      <c r="I157" s="472"/>
      <c r="J157" s="472"/>
      <c r="K157" s="472"/>
      <c r="L157" s="470"/>
      <c r="M157" s="470"/>
      <c r="N157" s="470"/>
      <c r="O157" s="470"/>
      <c r="P157" s="473"/>
      <c r="Q157" s="473"/>
      <c r="R157" s="471"/>
      <c r="S157" s="471"/>
      <c r="T157" s="471"/>
      <c r="U157" s="474"/>
      <c r="V157" s="462"/>
      <c r="W157" s="462"/>
      <c r="X157" s="462"/>
      <c r="Y157" s="462"/>
      <c r="Z157" s="462"/>
      <c r="AA157" s="462"/>
    </row>
    <row r="158" spans="1:27" x14ac:dyDescent="0.25">
      <c r="A158" s="453" t="str">
        <f t="shared" si="14"/>
        <v/>
      </c>
      <c r="E158" s="470"/>
      <c r="F158" s="470"/>
      <c r="G158" s="471"/>
      <c r="H158" s="472"/>
      <c r="I158" s="472"/>
      <c r="J158" s="472"/>
      <c r="K158" s="472"/>
      <c r="L158" s="470"/>
      <c r="M158" s="470"/>
      <c r="N158" s="470"/>
      <c r="O158" s="470"/>
      <c r="P158" s="473"/>
      <c r="Q158" s="473"/>
      <c r="R158" s="471"/>
      <c r="S158" s="471"/>
      <c r="T158" s="471"/>
      <c r="U158" s="474"/>
      <c r="V158" s="462"/>
      <c r="W158" s="462"/>
      <c r="X158" s="462"/>
      <c r="Y158" s="462"/>
      <c r="Z158" s="462"/>
      <c r="AA158" s="462"/>
    </row>
    <row r="159" spans="1:27" x14ac:dyDescent="0.25">
      <c r="A159" s="453" t="str">
        <f t="shared" si="14"/>
        <v/>
      </c>
      <c r="E159" s="470"/>
      <c r="F159" s="470"/>
      <c r="G159" s="471"/>
      <c r="H159" s="472"/>
      <c r="I159" s="472"/>
      <c r="J159" s="472"/>
      <c r="K159" s="472"/>
      <c r="L159" s="470"/>
      <c r="M159" s="470"/>
      <c r="N159" s="470"/>
      <c r="O159" s="470"/>
      <c r="P159" s="473"/>
      <c r="Q159" s="473"/>
      <c r="R159" s="471"/>
      <c r="S159" s="471"/>
      <c r="T159" s="471"/>
      <c r="U159" s="474"/>
      <c r="V159" s="462"/>
      <c r="W159" s="462"/>
      <c r="X159" s="462"/>
      <c r="Y159" s="462"/>
      <c r="Z159" s="462"/>
      <c r="AA159" s="462"/>
    </row>
    <row r="160" spans="1:27" x14ac:dyDescent="0.25">
      <c r="A160" s="453" t="str">
        <f t="shared" si="14"/>
        <v/>
      </c>
      <c r="E160" s="470"/>
      <c r="F160" s="470"/>
      <c r="G160" s="471"/>
      <c r="H160" s="472"/>
      <c r="I160" s="472"/>
      <c r="J160" s="472"/>
      <c r="K160" s="472"/>
      <c r="L160" s="470"/>
      <c r="M160" s="470"/>
      <c r="N160" s="470"/>
      <c r="O160" s="470"/>
      <c r="P160" s="473"/>
      <c r="Q160" s="473"/>
      <c r="R160" s="471"/>
      <c r="S160" s="471"/>
      <c r="T160" s="471"/>
      <c r="U160" s="474"/>
      <c r="V160" s="462"/>
      <c r="W160" s="462"/>
      <c r="X160" s="462"/>
      <c r="Y160" s="462"/>
      <c r="Z160" s="462"/>
      <c r="AA160" s="462"/>
    </row>
    <row r="161" spans="1:27" x14ac:dyDescent="0.25">
      <c r="A161" s="453" t="str">
        <f t="shared" si="14"/>
        <v/>
      </c>
      <c r="E161" s="470"/>
      <c r="F161" s="470"/>
      <c r="G161" s="471"/>
      <c r="H161" s="472"/>
      <c r="I161" s="472"/>
      <c r="J161" s="472"/>
      <c r="K161" s="472"/>
      <c r="L161" s="470"/>
      <c r="M161" s="470"/>
      <c r="N161" s="470"/>
      <c r="O161" s="470"/>
      <c r="P161" s="473"/>
      <c r="Q161" s="473"/>
      <c r="R161" s="471"/>
      <c r="S161" s="471"/>
      <c r="T161" s="471"/>
      <c r="U161" s="474"/>
      <c r="V161" s="462"/>
      <c r="W161" s="462"/>
      <c r="X161" s="462"/>
      <c r="Y161" s="462"/>
      <c r="Z161" s="462"/>
      <c r="AA161" s="462"/>
    </row>
    <row r="162" spans="1:27" x14ac:dyDescent="0.25">
      <c r="A162" s="453" t="str">
        <f t="shared" si="14"/>
        <v/>
      </c>
      <c r="E162" s="470"/>
      <c r="F162" s="470"/>
      <c r="G162" s="471"/>
      <c r="H162" s="472"/>
      <c r="I162" s="472"/>
      <c r="J162" s="472"/>
      <c r="K162" s="472"/>
      <c r="L162" s="470"/>
      <c r="M162" s="470"/>
      <c r="N162" s="470"/>
      <c r="O162" s="470"/>
      <c r="P162" s="473"/>
      <c r="Q162" s="473"/>
      <c r="R162" s="471"/>
      <c r="S162" s="471"/>
      <c r="T162" s="471"/>
      <c r="U162" s="474"/>
      <c r="V162" s="462"/>
      <c r="W162" s="462"/>
      <c r="X162" s="462"/>
      <c r="Y162" s="462"/>
      <c r="Z162" s="462"/>
      <c r="AA162" s="462"/>
    </row>
    <row r="163" spans="1:27" x14ac:dyDescent="0.25">
      <c r="A163" s="453" t="str">
        <f t="shared" si="14"/>
        <v/>
      </c>
      <c r="E163" s="470"/>
      <c r="F163" s="470"/>
      <c r="G163" s="471"/>
      <c r="H163" s="472"/>
      <c r="I163" s="472"/>
      <c r="J163" s="472"/>
      <c r="K163" s="472"/>
      <c r="L163" s="470"/>
      <c r="M163" s="470"/>
      <c r="N163" s="470"/>
      <c r="O163" s="470"/>
      <c r="P163" s="473"/>
      <c r="Q163" s="473"/>
      <c r="R163" s="471"/>
      <c r="S163" s="471"/>
      <c r="T163" s="471"/>
      <c r="U163" s="474"/>
      <c r="V163" s="462"/>
      <c r="W163" s="462"/>
      <c r="X163" s="462"/>
      <c r="Y163" s="462"/>
      <c r="Z163" s="462"/>
      <c r="AA163" s="462"/>
    </row>
    <row r="164" spans="1:27" x14ac:dyDescent="0.25">
      <c r="A164" s="453" t="str">
        <f t="shared" si="14"/>
        <v/>
      </c>
      <c r="E164" s="470"/>
      <c r="F164" s="470"/>
      <c r="G164" s="471"/>
      <c r="H164" s="472"/>
      <c r="I164" s="472"/>
      <c r="J164" s="472"/>
      <c r="K164" s="472"/>
      <c r="L164" s="470"/>
      <c r="M164" s="470"/>
      <c r="N164" s="470"/>
      <c r="O164" s="470"/>
      <c r="P164" s="473"/>
      <c r="Q164" s="473"/>
      <c r="R164" s="471"/>
      <c r="S164" s="471"/>
      <c r="T164" s="471"/>
      <c r="U164" s="474"/>
      <c r="V164" s="462"/>
      <c r="W164" s="462"/>
      <c r="X164" s="462"/>
      <c r="Y164" s="462"/>
      <c r="Z164" s="462"/>
      <c r="AA164" s="462"/>
    </row>
    <row r="165" spans="1:27" x14ac:dyDescent="0.25">
      <c r="A165" s="453" t="str">
        <f t="shared" si="14"/>
        <v/>
      </c>
      <c r="E165" s="470"/>
      <c r="F165" s="470"/>
      <c r="G165" s="471"/>
      <c r="H165" s="472"/>
      <c r="I165" s="472"/>
      <c r="J165" s="472"/>
      <c r="K165" s="472"/>
      <c r="L165" s="470"/>
      <c r="M165" s="470"/>
      <c r="N165" s="470"/>
      <c r="O165" s="470"/>
      <c r="P165" s="473"/>
      <c r="Q165" s="473"/>
      <c r="R165" s="471"/>
      <c r="S165" s="471"/>
      <c r="T165" s="471"/>
      <c r="U165" s="474"/>
      <c r="V165" s="462"/>
      <c r="W165" s="462"/>
      <c r="X165" s="462"/>
      <c r="Y165" s="462"/>
      <c r="Z165" s="462"/>
      <c r="AA165" s="462"/>
    </row>
    <row r="166" spans="1:27" x14ac:dyDescent="0.25">
      <c r="A166" s="453" t="str">
        <f t="shared" si="14"/>
        <v/>
      </c>
      <c r="E166" s="470"/>
      <c r="F166" s="470"/>
      <c r="G166" s="471"/>
      <c r="H166" s="472"/>
      <c r="I166" s="472"/>
      <c r="J166" s="472"/>
      <c r="K166" s="472"/>
      <c r="L166" s="470"/>
      <c r="M166" s="470"/>
      <c r="N166" s="470"/>
      <c r="O166" s="470"/>
      <c r="P166" s="473"/>
      <c r="Q166" s="473"/>
      <c r="R166" s="471"/>
      <c r="S166" s="471"/>
      <c r="T166" s="471"/>
      <c r="U166" s="474"/>
      <c r="V166" s="462"/>
      <c r="W166" s="462"/>
      <c r="X166" s="462"/>
      <c r="Y166" s="462"/>
      <c r="Z166" s="462"/>
      <c r="AA166" s="462"/>
    </row>
    <row r="167" spans="1:27" x14ac:dyDescent="0.25">
      <c r="A167" s="453" t="str">
        <f t="shared" si="14"/>
        <v/>
      </c>
      <c r="E167" s="470"/>
      <c r="F167" s="470"/>
      <c r="G167" s="471"/>
      <c r="H167" s="472"/>
      <c r="I167" s="472"/>
      <c r="J167" s="472"/>
      <c r="K167" s="472"/>
      <c r="L167" s="470"/>
      <c r="M167" s="470"/>
      <c r="N167" s="470"/>
      <c r="O167" s="470"/>
      <c r="P167" s="473"/>
      <c r="Q167" s="473"/>
      <c r="R167" s="471"/>
      <c r="S167" s="471"/>
      <c r="T167" s="471"/>
      <c r="U167" s="474"/>
      <c r="V167" s="462"/>
      <c r="W167" s="462"/>
      <c r="X167" s="462"/>
      <c r="Y167" s="462"/>
      <c r="Z167" s="462"/>
      <c r="AA167" s="462"/>
    </row>
    <row r="168" spans="1:27" x14ac:dyDescent="0.25">
      <c r="A168" s="453" t="str">
        <f t="shared" si="14"/>
        <v/>
      </c>
      <c r="E168" s="470"/>
      <c r="F168" s="470"/>
      <c r="G168" s="471"/>
      <c r="H168" s="472"/>
      <c r="I168" s="472"/>
      <c r="J168" s="472"/>
      <c r="K168" s="472"/>
      <c r="L168" s="470"/>
      <c r="M168" s="470"/>
      <c r="N168" s="470"/>
      <c r="O168" s="470"/>
      <c r="P168" s="473"/>
      <c r="Q168" s="473"/>
      <c r="R168" s="471"/>
      <c r="S168" s="471"/>
      <c r="T168" s="471"/>
      <c r="U168" s="474"/>
      <c r="V168" s="462"/>
      <c r="W168" s="462"/>
      <c r="X168" s="462"/>
      <c r="Y168" s="462"/>
      <c r="Z168" s="462"/>
      <c r="AA168" s="462"/>
    </row>
    <row r="169" spans="1:27" x14ac:dyDescent="0.25">
      <c r="A169" s="453" t="str">
        <f t="shared" si="14"/>
        <v/>
      </c>
      <c r="E169" s="470"/>
      <c r="F169" s="470"/>
      <c r="G169" s="471"/>
      <c r="H169" s="472"/>
      <c r="I169" s="472"/>
      <c r="J169" s="472"/>
      <c r="K169" s="472"/>
      <c r="L169" s="470"/>
      <c r="M169" s="470"/>
      <c r="N169" s="470"/>
      <c r="O169" s="470"/>
      <c r="P169" s="473"/>
      <c r="Q169" s="473"/>
      <c r="R169" s="471"/>
      <c r="S169" s="471"/>
      <c r="T169" s="471"/>
      <c r="U169" s="474"/>
      <c r="V169" s="462"/>
      <c r="W169" s="462"/>
      <c r="X169" s="462"/>
      <c r="Y169" s="462"/>
      <c r="Z169" s="462"/>
      <c r="AA169" s="462"/>
    </row>
    <row r="170" spans="1:27" x14ac:dyDescent="0.25">
      <c r="A170" s="453" t="str">
        <f t="shared" si="14"/>
        <v/>
      </c>
      <c r="E170" s="470"/>
      <c r="F170" s="470"/>
      <c r="G170" s="471"/>
      <c r="H170" s="472"/>
      <c r="I170" s="472"/>
      <c r="J170" s="472"/>
      <c r="K170" s="472"/>
      <c r="L170" s="470"/>
      <c r="M170" s="470"/>
      <c r="N170" s="470"/>
      <c r="O170" s="470"/>
      <c r="P170" s="473"/>
      <c r="Q170" s="473"/>
      <c r="R170" s="471"/>
      <c r="S170" s="471"/>
      <c r="T170" s="471"/>
      <c r="U170" s="474"/>
      <c r="V170" s="462"/>
      <c r="W170" s="462"/>
      <c r="X170" s="462"/>
      <c r="Y170" s="462"/>
      <c r="Z170" s="462"/>
      <c r="AA170" s="462"/>
    </row>
    <row r="171" spans="1:27" x14ac:dyDescent="0.25">
      <c r="A171" s="453" t="str">
        <f t="shared" si="14"/>
        <v/>
      </c>
      <c r="E171" s="470"/>
      <c r="F171" s="470"/>
      <c r="G171" s="471"/>
      <c r="H171" s="472"/>
      <c r="I171" s="472"/>
      <c r="J171" s="472"/>
      <c r="K171" s="472"/>
      <c r="L171" s="470"/>
      <c r="M171" s="470"/>
      <c r="N171" s="470"/>
      <c r="O171" s="470"/>
      <c r="P171" s="473"/>
      <c r="Q171" s="473"/>
      <c r="R171" s="471"/>
      <c r="S171" s="471"/>
      <c r="T171" s="471"/>
      <c r="U171" s="474"/>
      <c r="V171" s="462"/>
      <c r="W171" s="462"/>
      <c r="X171" s="462"/>
      <c r="Y171" s="462"/>
      <c r="Z171" s="462"/>
      <c r="AA171" s="462"/>
    </row>
    <row r="172" spans="1:27" x14ac:dyDescent="0.25">
      <c r="A172" s="453" t="str">
        <f t="shared" si="14"/>
        <v/>
      </c>
      <c r="E172" s="470"/>
      <c r="F172" s="470"/>
      <c r="G172" s="471"/>
      <c r="H172" s="472"/>
      <c r="I172" s="472"/>
      <c r="J172" s="472"/>
      <c r="K172" s="472"/>
      <c r="L172" s="470"/>
      <c r="M172" s="470"/>
      <c r="N172" s="470"/>
      <c r="O172" s="470"/>
      <c r="P172" s="473"/>
      <c r="Q172" s="473"/>
      <c r="R172" s="471"/>
      <c r="S172" s="471"/>
      <c r="T172" s="471"/>
      <c r="U172" s="474"/>
      <c r="V172" s="462"/>
      <c r="W172" s="462"/>
      <c r="X172" s="462"/>
      <c r="Y172" s="462"/>
      <c r="Z172" s="462"/>
      <c r="AA172" s="462"/>
    </row>
    <row r="173" spans="1:27" x14ac:dyDescent="0.25">
      <c r="A173" s="453" t="str">
        <f t="shared" si="14"/>
        <v/>
      </c>
      <c r="E173" s="470"/>
      <c r="F173" s="470"/>
      <c r="G173" s="471"/>
      <c r="H173" s="472"/>
      <c r="I173" s="472"/>
      <c r="J173" s="472"/>
      <c r="K173" s="472"/>
      <c r="L173" s="470"/>
      <c r="M173" s="470"/>
      <c r="N173" s="470"/>
      <c r="O173" s="470"/>
      <c r="P173" s="473"/>
      <c r="Q173" s="473"/>
      <c r="R173" s="471"/>
      <c r="S173" s="471"/>
      <c r="T173" s="471"/>
      <c r="U173" s="474"/>
      <c r="V173" s="462"/>
      <c r="W173" s="462"/>
      <c r="X173" s="462"/>
      <c r="Y173" s="462"/>
      <c r="Z173" s="462"/>
      <c r="AA173" s="462"/>
    </row>
    <row r="174" spans="1:27" x14ac:dyDescent="0.25">
      <c r="A174" s="453" t="str">
        <f t="shared" si="14"/>
        <v/>
      </c>
      <c r="E174" s="470"/>
      <c r="F174" s="470"/>
      <c r="G174" s="471"/>
      <c r="H174" s="472"/>
      <c r="I174" s="472"/>
      <c r="J174" s="472"/>
      <c r="K174" s="472"/>
      <c r="L174" s="470"/>
      <c r="M174" s="470"/>
      <c r="N174" s="470"/>
      <c r="O174" s="470"/>
      <c r="P174" s="473"/>
      <c r="Q174" s="473"/>
      <c r="R174" s="471"/>
      <c r="S174" s="471"/>
      <c r="T174" s="471"/>
      <c r="U174" s="474"/>
      <c r="V174" s="462"/>
      <c r="W174" s="462"/>
      <c r="X174" s="462"/>
      <c r="Y174" s="462"/>
      <c r="Z174" s="462"/>
      <c r="AA174" s="462"/>
    </row>
    <row r="175" spans="1:27" x14ac:dyDescent="0.25">
      <c r="A175" s="453" t="str">
        <f t="shared" si="14"/>
        <v/>
      </c>
      <c r="E175" s="470"/>
      <c r="F175" s="470"/>
      <c r="G175" s="471"/>
      <c r="H175" s="472"/>
      <c r="I175" s="472"/>
      <c r="J175" s="472"/>
      <c r="K175" s="472"/>
      <c r="L175" s="470"/>
      <c r="M175" s="470"/>
      <c r="N175" s="470"/>
      <c r="O175" s="470"/>
      <c r="P175" s="473"/>
      <c r="Q175" s="473"/>
      <c r="R175" s="471"/>
      <c r="S175" s="471"/>
      <c r="T175" s="471"/>
      <c r="U175" s="474"/>
      <c r="V175" s="462"/>
      <c r="W175" s="462"/>
      <c r="X175" s="462"/>
      <c r="Y175" s="462"/>
      <c r="Z175" s="462"/>
      <c r="AA175" s="462"/>
    </row>
    <row r="176" spans="1:27" x14ac:dyDescent="0.25">
      <c r="A176" s="453" t="str">
        <f t="shared" si="14"/>
        <v/>
      </c>
      <c r="E176" s="470"/>
      <c r="F176" s="470"/>
      <c r="G176" s="471"/>
      <c r="H176" s="472"/>
      <c r="I176" s="472"/>
      <c r="J176" s="472"/>
      <c r="K176" s="472"/>
      <c r="L176" s="470"/>
      <c r="M176" s="470"/>
      <c r="N176" s="470"/>
      <c r="O176" s="470"/>
      <c r="P176" s="473"/>
      <c r="Q176" s="473"/>
      <c r="R176" s="471"/>
      <c r="S176" s="471"/>
      <c r="T176" s="471"/>
      <c r="U176" s="474"/>
      <c r="V176" s="462"/>
      <c r="W176" s="462"/>
      <c r="X176" s="462"/>
      <c r="Y176" s="462"/>
      <c r="Z176" s="462"/>
      <c r="AA176" s="462"/>
    </row>
    <row r="177" spans="1:27" x14ac:dyDescent="0.25">
      <c r="A177" s="453" t="str">
        <f t="shared" si="14"/>
        <v/>
      </c>
      <c r="E177" s="470"/>
      <c r="F177" s="470"/>
      <c r="G177" s="471"/>
      <c r="H177" s="472"/>
      <c r="I177" s="472"/>
      <c r="J177" s="472"/>
      <c r="K177" s="472"/>
      <c r="L177" s="470"/>
      <c r="M177" s="470"/>
      <c r="N177" s="470"/>
      <c r="O177" s="470"/>
      <c r="P177" s="473"/>
      <c r="Q177" s="473"/>
      <c r="R177" s="471"/>
      <c r="S177" s="471"/>
      <c r="T177" s="471"/>
      <c r="U177" s="474"/>
      <c r="V177" s="462"/>
      <c r="W177" s="462"/>
      <c r="X177" s="462"/>
      <c r="Y177" s="462"/>
      <c r="Z177" s="462"/>
      <c r="AA177" s="462"/>
    </row>
    <row r="178" spans="1:27" x14ac:dyDescent="0.25">
      <c r="A178" s="453" t="str">
        <f t="shared" si="14"/>
        <v/>
      </c>
      <c r="E178" s="470"/>
      <c r="F178" s="470"/>
      <c r="G178" s="471"/>
      <c r="H178" s="472"/>
      <c r="I178" s="472"/>
      <c r="J178" s="472"/>
      <c r="K178" s="472"/>
      <c r="L178" s="470"/>
      <c r="M178" s="470"/>
      <c r="N178" s="470"/>
      <c r="O178" s="470"/>
      <c r="P178" s="473"/>
      <c r="Q178" s="473"/>
      <c r="R178" s="471"/>
      <c r="S178" s="471"/>
      <c r="T178" s="471"/>
      <c r="U178" s="474"/>
      <c r="V178" s="462"/>
      <c r="W178" s="462"/>
      <c r="X178" s="462"/>
      <c r="Y178" s="462"/>
      <c r="Z178" s="462"/>
      <c r="AA178" s="462"/>
    </row>
    <row r="179" spans="1:27" x14ac:dyDescent="0.25">
      <c r="A179" s="453" t="str">
        <f t="shared" si="14"/>
        <v/>
      </c>
      <c r="E179" s="470"/>
      <c r="F179" s="470"/>
      <c r="G179" s="471"/>
      <c r="H179" s="472"/>
      <c r="I179" s="472"/>
      <c r="J179" s="472"/>
      <c r="K179" s="472"/>
      <c r="L179" s="470"/>
      <c r="M179" s="470"/>
      <c r="N179" s="470"/>
      <c r="O179" s="470"/>
      <c r="P179" s="473"/>
      <c r="Q179" s="473"/>
      <c r="R179" s="471"/>
      <c r="S179" s="471"/>
      <c r="T179" s="471"/>
      <c r="U179" s="474"/>
      <c r="V179" s="462"/>
      <c r="W179" s="462"/>
      <c r="X179" s="462"/>
      <c r="Y179" s="462"/>
      <c r="Z179" s="462"/>
      <c r="AA179" s="462"/>
    </row>
    <row r="180" spans="1:27" x14ac:dyDescent="0.25">
      <c r="A180" s="453" t="str">
        <f t="shared" si="14"/>
        <v/>
      </c>
      <c r="E180" s="470"/>
      <c r="F180" s="470"/>
      <c r="G180" s="471"/>
      <c r="H180" s="472"/>
      <c r="I180" s="472"/>
      <c r="J180" s="472"/>
      <c r="K180" s="472"/>
      <c r="L180" s="470"/>
      <c r="M180" s="470"/>
      <c r="N180" s="470"/>
      <c r="O180" s="470"/>
      <c r="P180" s="473"/>
      <c r="Q180" s="473"/>
      <c r="R180" s="471"/>
      <c r="S180" s="471"/>
      <c r="T180" s="471"/>
      <c r="U180" s="474"/>
      <c r="V180" s="462"/>
      <c r="W180" s="462"/>
      <c r="X180" s="462"/>
      <c r="Y180" s="462"/>
      <c r="Z180" s="462"/>
      <c r="AA180" s="462"/>
    </row>
    <row r="181" spans="1:27" x14ac:dyDescent="0.25">
      <c r="A181" s="453" t="str">
        <f t="shared" si="14"/>
        <v/>
      </c>
      <c r="E181" s="470"/>
      <c r="F181" s="470"/>
      <c r="G181" s="471"/>
      <c r="H181" s="472"/>
      <c r="I181" s="472"/>
      <c r="J181" s="472"/>
      <c r="K181" s="472"/>
      <c r="L181" s="470"/>
      <c r="M181" s="470"/>
      <c r="N181" s="470"/>
      <c r="O181" s="470"/>
      <c r="P181" s="473"/>
      <c r="Q181" s="473"/>
      <c r="R181" s="471"/>
      <c r="S181" s="471"/>
      <c r="T181" s="471"/>
      <c r="U181" s="474"/>
      <c r="V181" s="462"/>
      <c r="W181" s="462"/>
      <c r="X181" s="462"/>
      <c r="Y181" s="462"/>
      <c r="Z181" s="462"/>
      <c r="AA181" s="462"/>
    </row>
    <row r="182" spans="1:27" x14ac:dyDescent="0.25">
      <c r="A182" s="453" t="str">
        <f t="shared" si="14"/>
        <v/>
      </c>
      <c r="E182" s="470"/>
      <c r="F182" s="470"/>
      <c r="G182" s="471"/>
      <c r="H182" s="472"/>
      <c r="I182" s="472"/>
      <c r="J182" s="472"/>
      <c r="K182" s="472"/>
      <c r="L182" s="470"/>
      <c r="M182" s="470"/>
      <c r="N182" s="470"/>
      <c r="O182" s="470"/>
      <c r="P182" s="473"/>
      <c r="Q182" s="473"/>
      <c r="R182" s="471"/>
      <c r="S182" s="471"/>
      <c r="T182" s="471"/>
      <c r="U182" s="474"/>
      <c r="V182" s="462"/>
      <c r="W182" s="462"/>
      <c r="X182" s="462"/>
      <c r="Y182" s="462"/>
      <c r="Z182" s="462"/>
      <c r="AA182" s="462"/>
    </row>
    <row r="183" spans="1:27" x14ac:dyDescent="0.25">
      <c r="A183" s="453" t="str">
        <f t="shared" si="14"/>
        <v/>
      </c>
      <c r="E183" s="470"/>
      <c r="F183" s="470"/>
      <c r="G183" s="471"/>
      <c r="H183" s="472"/>
      <c r="I183" s="472"/>
      <c r="J183" s="472"/>
      <c r="K183" s="472"/>
      <c r="L183" s="470"/>
      <c r="M183" s="470"/>
      <c r="N183" s="470"/>
      <c r="O183" s="470"/>
      <c r="P183" s="473"/>
      <c r="Q183" s="473"/>
      <c r="R183" s="471"/>
      <c r="S183" s="471"/>
      <c r="T183" s="471"/>
      <c r="U183" s="474"/>
      <c r="V183" s="462"/>
      <c r="W183" s="462"/>
      <c r="X183" s="462"/>
      <c r="Y183" s="462"/>
      <c r="Z183" s="462"/>
      <c r="AA183" s="462"/>
    </row>
    <row r="184" spans="1:27" x14ac:dyDescent="0.25">
      <c r="A184" s="453" t="str">
        <f t="shared" si="14"/>
        <v/>
      </c>
      <c r="E184" s="470"/>
      <c r="F184" s="470"/>
      <c r="G184" s="471"/>
      <c r="H184" s="472"/>
      <c r="I184" s="472"/>
      <c r="J184" s="472"/>
      <c r="K184" s="472"/>
      <c r="L184" s="470"/>
      <c r="M184" s="470"/>
      <c r="N184" s="470"/>
      <c r="O184" s="470"/>
      <c r="P184" s="473"/>
      <c r="Q184" s="473"/>
      <c r="R184" s="471"/>
      <c r="S184" s="471"/>
      <c r="T184" s="471"/>
      <c r="U184" s="474"/>
      <c r="V184" s="462"/>
      <c r="W184" s="462"/>
      <c r="X184" s="462"/>
      <c r="Y184" s="462"/>
      <c r="Z184" s="462"/>
      <c r="AA184" s="462"/>
    </row>
    <row r="185" spans="1:27" x14ac:dyDescent="0.25">
      <c r="A185" s="453" t="str">
        <f t="shared" si="14"/>
        <v/>
      </c>
      <c r="E185" s="470"/>
      <c r="F185" s="470"/>
      <c r="G185" s="471"/>
      <c r="H185" s="472"/>
      <c r="I185" s="472"/>
      <c r="J185" s="472"/>
      <c r="K185" s="472"/>
      <c r="L185" s="470"/>
      <c r="M185" s="470"/>
      <c r="N185" s="470"/>
      <c r="O185" s="470"/>
      <c r="P185" s="473"/>
      <c r="Q185" s="473"/>
      <c r="R185" s="471"/>
      <c r="S185" s="471"/>
      <c r="T185" s="471"/>
      <c r="U185" s="474"/>
      <c r="V185" s="462"/>
      <c r="W185" s="462"/>
      <c r="X185" s="462"/>
      <c r="Y185" s="462"/>
      <c r="Z185" s="462"/>
      <c r="AA185" s="462"/>
    </row>
    <row r="186" spans="1:27" x14ac:dyDescent="0.25">
      <c r="A186" s="453" t="str">
        <f t="shared" si="14"/>
        <v/>
      </c>
      <c r="E186" s="470"/>
      <c r="F186" s="470"/>
      <c r="G186" s="471"/>
      <c r="H186" s="472"/>
      <c r="I186" s="472"/>
      <c r="J186" s="472"/>
      <c r="K186" s="472"/>
      <c r="L186" s="470"/>
      <c r="M186" s="470"/>
      <c r="N186" s="470"/>
      <c r="O186" s="470"/>
      <c r="P186" s="473"/>
      <c r="Q186" s="473"/>
      <c r="R186" s="471"/>
      <c r="S186" s="471"/>
      <c r="T186" s="471"/>
      <c r="U186" s="474"/>
      <c r="V186" s="462"/>
      <c r="W186" s="462"/>
      <c r="X186" s="462"/>
      <c r="Y186" s="462"/>
      <c r="Z186" s="462"/>
      <c r="AA186" s="462"/>
    </row>
    <row r="187" spans="1:27" x14ac:dyDescent="0.25">
      <c r="A187" s="453" t="str">
        <f t="shared" si="14"/>
        <v/>
      </c>
      <c r="E187" s="470"/>
      <c r="F187" s="470"/>
      <c r="G187" s="471"/>
      <c r="H187" s="472"/>
      <c r="I187" s="472"/>
      <c r="J187" s="472"/>
      <c r="K187" s="472"/>
      <c r="L187" s="470"/>
      <c r="M187" s="470"/>
      <c r="N187" s="470"/>
      <c r="O187" s="470"/>
      <c r="P187" s="473"/>
      <c r="Q187" s="473"/>
      <c r="R187" s="471"/>
      <c r="S187" s="471"/>
      <c r="T187" s="471"/>
      <c r="U187" s="474"/>
      <c r="V187" s="462"/>
      <c r="W187" s="462"/>
      <c r="X187" s="462"/>
      <c r="Y187" s="462"/>
      <c r="Z187" s="462"/>
      <c r="AA187" s="462"/>
    </row>
    <row r="188" spans="1:27" x14ac:dyDescent="0.25">
      <c r="A188" s="453" t="str">
        <f t="shared" si="14"/>
        <v/>
      </c>
      <c r="E188" s="470"/>
      <c r="F188" s="470"/>
      <c r="G188" s="471"/>
      <c r="H188" s="472"/>
      <c r="I188" s="472"/>
      <c r="J188" s="472"/>
      <c r="K188" s="472"/>
      <c r="L188" s="470"/>
      <c r="M188" s="470"/>
      <c r="N188" s="470"/>
      <c r="O188" s="470"/>
      <c r="P188" s="473"/>
      <c r="Q188" s="473"/>
      <c r="R188" s="471"/>
      <c r="S188" s="471"/>
      <c r="T188" s="471"/>
      <c r="U188" s="474"/>
      <c r="V188" s="462"/>
      <c r="W188" s="462"/>
      <c r="X188" s="462"/>
      <c r="Y188" s="462"/>
      <c r="Z188" s="462"/>
      <c r="AA188" s="462"/>
    </row>
    <row r="189" spans="1:27" x14ac:dyDescent="0.25">
      <c r="A189" s="453" t="str">
        <f t="shared" si="14"/>
        <v/>
      </c>
      <c r="E189" s="470"/>
      <c r="F189" s="470"/>
      <c r="G189" s="471"/>
      <c r="H189" s="472"/>
      <c r="I189" s="472"/>
      <c r="J189" s="472"/>
      <c r="K189" s="472"/>
      <c r="L189" s="470"/>
      <c r="M189" s="470"/>
      <c r="N189" s="470"/>
      <c r="O189" s="470"/>
      <c r="P189" s="473"/>
      <c r="Q189" s="473"/>
      <c r="R189" s="471"/>
      <c r="S189" s="471"/>
      <c r="T189" s="471"/>
      <c r="U189" s="474"/>
      <c r="V189" s="462"/>
      <c r="W189" s="462"/>
      <c r="X189" s="462"/>
      <c r="Y189" s="462"/>
      <c r="Z189" s="462"/>
      <c r="AA189" s="462"/>
    </row>
    <row r="190" spans="1:27" x14ac:dyDescent="0.25">
      <c r="A190" s="453" t="str">
        <f t="shared" si="14"/>
        <v/>
      </c>
      <c r="E190" s="470"/>
      <c r="F190" s="470"/>
      <c r="G190" s="471"/>
      <c r="H190" s="472"/>
      <c r="I190" s="472"/>
      <c r="J190" s="472"/>
      <c r="K190" s="472"/>
      <c r="L190" s="470"/>
      <c r="M190" s="470"/>
      <c r="N190" s="470"/>
      <c r="O190" s="470"/>
      <c r="P190" s="473"/>
      <c r="Q190" s="473"/>
      <c r="R190" s="471"/>
      <c r="S190" s="471"/>
      <c r="T190" s="471"/>
      <c r="U190" s="474"/>
      <c r="V190" s="462"/>
      <c r="W190" s="462"/>
      <c r="X190" s="462"/>
      <c r="Y190" s="462"/>
      <c r="Z190" s="462"/>
      <c r="AA190" s="462"/>
    </row>
    <row r="191" spans="1:27" x14ac:dyDescent="0.25">
      <c r="A191" s="453" t="str">
        <f t="shared" si="14"/>
        <v/>
      </c>
      <c r="E191" s="470"/>
      <c r="F191" s="470"/>
      <c r="G191" s="471"/>
      <c r="H191" s="472"/>
      <c r="I191" s="472"/>
      <c r="J191" s="472"/>
      <c r="K191" s="472"/>
      <c r="L191" s="470"/>
      <c r="M191" s="470"/>
      <c r="N191" s="470"/>
      <c r="O191" s="470"/>
      <c r="P191" s="473"/>
      <c r="Q191" s="473"/>
      <c r="R191" s="471"/>
      <c r="S191" s="471"/>
      <c r="T191" s="471"/>
      <c r="U191" s="474"/>
      <c r="V191" s="462"/>
      <c r="W191" s="462"/>
      <c r="X191" s="462"/>
      <c r="Y191" s="462"/>
      <c r="Z191" s="462"/>
      <c r="AA191" s="462"/>
    </row>
    <row r="192" spans="1:27" x14ac:dyDescent="0.25">
      <c r="A192" s="453" t="str">
        <f t="shared" si="14"/>
        <v/>
      </c>
      <c r="E192" s="470"/>
      <c r="F192" s="470"/>
      <c r="G192" s="471"/>
      <c r="H192" s="472"/>
      <c r="I192" s="472"/>
      <c r="J192" s="472"/>
      <c r="K192" s="472"/>
      <c r="L192" s="470"/>
      <c r="M192" s="470"/>
      <c r="N192" s="470"/>
      <c r="O192" s="470"/>
      <c r="P192" s="473"/>
      <c r="Q192" s="473"/>
      <c r="R192" s="471"/>
      <c r="S192" s="471"/>
      <c r="T192" s="471"/>
      <c r="U192" s="474"/>
      <c r="V192" s="462"/>
      <c r="W192" s="462"/>
      <c r="X192" s="462"/>
      <c r="Y192" s="462"/>
      <c r="Z192" s="462"/>
      <c r="AA192" s="462"/>
    </row>
    <row r="193" spans="1:27" x14ac:dyDescent="0.25">
      <c r="A193" s="453" t="str">
        <f t="shared" si="14"/>
        <v/>
      </c>
      <c r="E193" s="470"/>
      <c r="F193" s="470"/>
      <c r="G193" s="471"/>
      <c r="H193" s="472"/>
      <c r="I193" s="472"/>
      <c r="J193" s="472"/>
      <c r="K193" s="472"/>
      <c r="L193" s="470"/>
      <c r="M193" s="470"/>
      <c r="N193" s="470"/>
      <c r="O193" s="470"/>
      <c r="P193" s="473"/>
      <c r="Q193" s="473"/>
      <c r="R193" s="471"/>
      <c r="S193" s="471"/>
      <c r="T193" s="471"/>
      <c r="U193" s="474"/>
      <c r="V193" s="462"/>
      <c r="W193" s="462"/>
      <c r="X193" s="462"/>
      <c r="Y193" s="462"/>
      <c r="Z193" s="462"/>
      <c r="AA193" s="462"/>
    </row>
    <row r="194" spans="1:27" x14ac:dyDescent="0.25">
      <c r="A194" s="453" t="str">
        <f t="shared" si="14"/>
        <v/>
      </c>
      <c r="E194" s="470"/>
      <c r="F194" s="470"/>
      <c r="G194" s="471"/>
      <c r="H194" s="472"/>
      <c r="I194" s="472"/>
      <c r="J194" s="472"/>
      <c r="K194" s="472"/>
      <c r="L194" s="470"/>
      <c r="M194" s="470"/>
      <c r="N194" s="470"/>
      <c r="O194" s="470"/>
      <c r="P194" s="473"/>
      <c r="Q194" s="473"/>
      <c r="R194" s="471"/>
      <c r="S194" s="471"/>
      <c r="T194" s="471"/>
      <c r="U194" s="474"/>
      <c r="V194" s="462"/>
      <c r="W194" s="462"/>
      <c r="X194" s="462"/>
      <c r="Y194" s="462"/>
      <c r="Z194" s="462"/>
      <c r="AA194" s="462"/>
    </row>
    <row r="195" spans="1:27" x14ac:dyDescent="0.25">
      <c r="A195" s="453" t="str">
        <f t="shared" si="14"/>
        <v/>
      </c>
      <c r="E195" s="470"/>
      <c r="F195" s="470"/>
      <c r="G195" s="471"/>
      <c r="H195" s="472"/>
      <c r="I195" s="472"/>
      <c r="J195" s="472"/>
      <c r="K195" s="472"/>
      <c r="L195" s="470"/>
      <c r="M195" s="470"/>
      <c r="N195" s="470"/>
      <c r="O195" s="470"/>
      <c r="P195" s="473"/>
      <c r="Q195" s="473"/>
      <c r="R195" s="471"/>
      <c r="S195" s="471"/>
      <c r="T195" s="471"/>
      <c r="U195" s="474"/>
      <c r="V195" s="462"/>
      <c r="W195" s="462"/>
      <c r="X195" s="462"/>
      <c r="Y195" s="462"/>
      <c r="Z195" s="462"/>
      <c r="AA195" s="462"/>
    </row>
    <row r="196" spans="1:27" x14ac:dyDescent="0.25">
      <c r="A196" s="453" t="str">
        <f t="shared" si="14"/>
        <v/>
      </c>
      <c r="E196" s="470"/>
      <c r="F196" s="470"/>
      <c r="G196" s="471"/>
      <c r="H196" s="472"/>
      <c r="I196" s="472"/>
      <c r="J196" s="472"/>
      <c r="K196" s="472"/>
      <c r="L196" s="470"/>
      <c r="M196" s="470"/>
      <c r="N196" s="470"/>
      <c r="O196" s="470"/>
      <c r="P196" s="473"/>
      <c r="Q196" s="473"/>
      <c r="R196" s="471"/>
      <c r="S196" s="471"/>
      <c r="T196" s="471"/>
      <c r="U196" s="474"/>
      <c r="V196" s="462"/>
      <c r="W196" s="462"/>
      <c r="X196" s="462"/>
      <c r="Y196" s="462"/>
      <c r="Z196" s="462"/>
      <c r="AA196" s="462"/>
    </row>
    <row r="197" spans="1:27" x14ac:dyDescent="0.25">
      <c r="A197" s="453" t="str">
        <f t="shared" si="14"/>
        <v/>
      </c>
      <c r="E197" s="470"/>
      <c r="F197" s="470"/>
      <c r="G197" s="471"/>
      <c r="H197" s="472"/>
      <c r="I197" s="472"/>
      <c r="J197" s="472"/>
      <c r="K197" s="472"/>
      <c r="L197" s="470"/>
      <c r="M197" s="470"/>
      <c r="N197" s="470"/>
      <c r="O197" s="470"/>
      <c r="P197" s="473"/>
      <c r="Q197" s="473"/>
      <c r="R197" s="471"/>
      <c r="S197" s="471"/>
      <c r="T197" s="471"/>
      <c r="U197" s="474"/>
      <c r="V197" s="462"/>
      <c r="W197" s="462"/>
      <c r="X197" s="462"/>
      <c r="Y197" s="462"/>
      <c r="Z197" s="462"/>
      <c r="AA197" s="462"/>
    </row>
    <row r="198" spans="1:27" x14ac:dyDescent="0.25">
      <c r="A198" s="453" t="str">
        <f t="shared" si="14"/>
        <v/>
      </c>
      <c r="E198" s="470"/>
      <c r="F198" s="470"/>
      <c r="G198" s="471"/>
      <c r="H198" s="472"/>
      <c r="I198" s="472"/>
      <c r="J198" s="472"/>
      <c r="K198" s="472"/>
      <c r="L198" s="470"/>
      <c r="M198" s="470"/>
      <c r="N198" s="470"/>
      <c r="O198" s="470"/>
      <c r="P198" s="473"/>
      <c r="Q198" s="473"/>
      <c r="R198" s="471"/>
      <c r="S198" s="471"/>
      <c r="T198" s="471"/>
      <c r="U198" s="474"/>
      <c r="V198" s="462"/>
      <c r="W198" s="462"/>
      <c r="X198" s="462"/>
      <c r="Y198" s="462"/>
      <c r="Z198" s="462"/>
      <c r="AA198" s="462"/>
    </row>
    <row r="199" spans="1:27" x14ac:dyDescent="0.25">
      <c r="A199" s="453" t="str">
        <f t="shared" si="14"/>
        <v/>
      </c>
      <c r="E199" s="470"/>
      <c r="F199" s="470"/>
      <c r="G199" s="471"/>
      <c r="H199" s="472"/>
      <c r="I199" s="472"/>
      <c r="J199" s="472"/>
      <c r="K199" s="472"/>
      <c r="L199" s="470"/>
      <c r="M199" s="470"/>
      <c r="N199" s="470"/>
      <c r="O199" s="470"/>
      <c r="P199" s="473"/>
      <c r="Q199" s="473"/>
      <c r="R199" s="471"/>
      <c r="S199" s="471"/>
      <c r="T199" s="471"/>
      <c r="U199" s="474"/>
      <c r="V199" s="462"/>
      <c r="W199" s="462"/>
      <c r="X199" s="462"/>
      <c r="Y199" s="462"/>
      <c r="Z199" s="462"/>
      <c r="AA199" s="462"/>
    </row>
    <row r="200" spans="1:27" x14ac:dyDescent="0.25">
      <c r="A200" s="453" t="str">
        <f t="shared" si="14"/>
        <v/>
      </c>
      <c r="E200" s="470"/>
      <c r="F200" s="470"/>
      <c r="G200" s="471"/>
      <c r="H200" s="472"/>
      <c r="I200" s="472"/>
      <c r="J200" s="472"/>
      <c r="K200" s="472"/>
      <c r="L200" s="470"/>
      <c r="M200" s="470"/>
      <c r="N200" s="470"/>
      <c r="O200" s="470"/>
      <c r="P200" s="473"/>
      <c r="Q200" s="473"/>
      <c r="R200" s="471"/>
      <c r="S200" s="471"/>
      <c r="T200" s="471"/>
      <c r="U200" s="474"/>
      <c r="V200" s="462"/>
      <c r="W200" s="462"/>
      <c r="X200" s="462"/>
      <c r="Y200" s="462"/>
      <c r="Z200" s="462"/>
      <c r="AA200" s="462"/>
    </row>
    <row r="201" spans="1:27" x14ac:dyDescent="0.25">
      <c r="A201" s="453" t="str">
        <f t="shared" si="14"/>
        <v/>
      </c>
      <c r="E201" s="470"/>
      <c r="F201" s="470"/>
      <c r="G201" s="471"/>
      <c r="H201" s="472"/>
      <c r="I201" s="472"/>
      <c r="J201" s="472"/>
      <c r="K201" s="472"/>
      <c r="L201" s="470"/>
      <c r="M201" s="470"/>
      <c r="N201" s="470"/>
      <c r="O201" s="470"/>
      <c r="P201" s="473"/>
      <c r="Q201" s="473"/>
      <c r="R201" s="471"/>
      <c r="S201" s="471"/>
      <c r="T201" s="471"/>
      <c r="U201" s="474"/>
      <c r="V201" s="462"/>
      <c r="W201" s="462"/>
      <c r="X201" s="462"/>
      <c r="Y201" s="462"/>
      <c r="Z201" s="462"/>
      <c r="AA201" s="462"/>
    </row>
    <row r="202" spans="1:27" x14ac:dyDescent="0.25">
      <c r="A202" s="453" t="str">
        <f t="shared" si="14"/>
        <v/>
      </c>
      <c r="E202" s="470"/>
      <c r="F202" s="470"/>
      <c r="G202" s="471"/>
      <c r="H202" s="472"/>
      <c r="I202" s="472"/>
      <c r="J202" s="472"/>
      <c r="K202" s="472"/>
      <c r="L202" s="470"/>
      <c r="M202" s="470"/>
      <c r="N202" s="470"/>
      <c r="O202" s="470"/>
      <c r="P202" s="473"/>
      <c r="Q202" s="473"/>
      <c r="R202" s="471"/>
      <c r="S202" s="471"/>
      <c r="T202" s="471"/>
      <c r="U202" s="474"/>
      <c r="V202" s="462"/>
      <c r="W202" s="462"/>
      <c r="X202" s="462"/>
      <c r="Y202" s="462"/>
      <c r="Z202" s="462"/>
      <c r="AA202" s="462"/>
    </row>
    <row r="203" spans="1:27" x14ac:dyDescent="0.25">
      <c r="A203" s="453" t="str">
        <f t="shared" si="14"/>
        <v/>
      </c>
      <c r="E203" s="470"/>
      <c r="F203" s="470"/>
      <c r="G203" s="471"/>
      <c r="H203" s="472"/>
      <c r="I203" s="472"/>
      <c r="J203" s="472"/>
      <c r="K203" s="472"/>
      <c r="L203" s="470"/>
      <c r="M203" s="470"/>
      <c r="N203" s="470"/>
      <c r="O203" s="470"/>
      <c r="P203" s="473"/>
      <c r="Q203" s="473"/>
      <c r="R203" s="471"/>
      <c r="S203" s="471"/>
      <c r="T203" s="471"/>
      <c r="U203" s="474"/>
      <c r="V203" s="462"/>
      <c r="W203" s="462"/>
      <c r="X203" s="462"/>
      <c r="Y203" s="462"/>
      <c r="Z203" s="462"/>
      <c r="AA203" s="462"/>
    </row>
    <row r="204" spans="1:27" x14ac:dyDescent="0.25">
      <c r="A204" s="453" t="str">
        <f t="shared" si="14"/>
        <v/>
      </c>
      <c r="E204" s="470"/>
      <c r="F204" s="470"/>
      <c r="G204" s="471"/>
      <c r="H204" s="472"/>
      <c r="I204" s="472"/>
      <c r="J204" s="472"/>
      <c r="K204" s="472"/>
      <c r="L204" s="470"/>
      <c r="M204" s="470"/>
      <c r="N204" s="470"/>
      <c r="O204" s="470"/>
      <c r="P204" s="473"/>
      <c r="Q204" s="473"/>
      <c r="R204" s="471"/>
      <c r="S204" s="471"/>
      <c r="T204" s="471"/>
      <c r="U204" s="474"/>
      <c r="V204" s="462"/>
      <c r="W204" s="462"/>
      <c r="X204" s="462"/>
      <c r="Y204" s="462"/>
      <c r="Z204" s="462"/>
      <c r="AA204" s="462"/>
    </row>
    <row r="205" spans="1:27" x14ac:dyDescent="0.25">
      <c r="A205" s="453" t="str">
        <f t="shared" si="14"/>
        <v/>
      </c>
      <c r="E205" s="470"/>
      <c r="F205" s="470"/>
      <c r="G205" s="471"/>
      <c r="H205" s="472"/>
      <c r="I205" s="472"/>
      <c r="J205" s="472"/>
      <c r="K205" s="472"/>
      <c r="L205" s="470"/>
      <c r="M205" s="470"/>
      <c r="N205" s="470"/>
      <c r="O205" s="470"/>
      <c r="P205" s="473"/>
      <c r="Q205" s="473"/>
      <c r="R205" s="471"/>
      <c r="S205" s="471"/>
      <c r="T205" s="471"/>
      <c r="U205" s="474"/>
      <c r="V205" s="462"/>
      <c r="W205" s="462"/>
      <c r="X205" s="462"/>
      <c r="Y205" s="462"/>
      <c r="Z205" s="462"/>
      <c r="AA205" s="462"/>
    </row>
    <row r="206" spans="1:27" x14ac:dyDescent="0.25">
      <c r="P206" s="453"/>
      <c r="Q206" s="453"/>
    </row>
    <row r="207" spans="1:27" x14ac:dyDescent="0.25">
      <c r="P207" s="453"/>
      <c r="Q207" s="453"/>
    </row>
    <row r="208" spans="1:27" x14ac:dyDescent="0.25">
      <c r="P208" s="453"/>
      <c r="Q208" s="453"/>
    </row>
    <row r="209" s="453" customFormat="1" x14ac:dyDescent="0.25"/>
    <row r="210" s="453" customFormat="1" x14ac:dyDescent="0.25"/>
    <row r="211" s="453" customFormat="1" x14ac:dyDescent="0.25"/>
    <row r="212" s="453" customFormat="1" x14ac:dyDescent="0.25"/>
    <row r="213" s="453" customFormat="1" x14ac:dyDescent="0.25"/>
    <row r="214" s="453" customFormat="1" x14ac:dyDescent="0.25"/>
    <row r="215" s="453" customFormat="1" x14ac:dyDescent="0.25"/>
    <row r="216" s="453" customFormat="1" x14ac:dyDescent="0.25"/>
    <row r="217" s="453" customFormat="1" x14ac:dyDescent="0.25"/>
    <row r="218" s="453" customFormat="1" x14ac:dyDescent="0.25"/>
    <row r="219" s="453" customFormat="1" x14ac:dyDescent="0.25"/>
    <row r="220" s="453" customFormat="1" x14ac:dyDescent="0.25"/>
    <row r="221" s="453" customFormat="1" x14ac:dyDescent="0.25"/>
    <row r="222" s="453" customFormat="1" x14ac:dyDescent="0.25"/>
    <row r="223" s="453" customFormat="1" x14ac:dyDescent="0.25"/>
    <row r="224" s="453" customFormat="1" x14ac:dyDescent="0.25"/>
    <row r="225" s="453" customFormat="1" x14ac:dyDescent="0.25"/>
    <row r="226" s="453" customFormat="1" x14ac:dyDescent="0.25"/>
    <row r="227" s="453" customFormat="1" x14ac:dyDescent="0.25"/>
    <row r="228" s="453" customFormat="1" x14ac:dyDescent="0.25"/>
    <row r="229" s="453" customFormat="1" x14ac:dyDescent="0.25"/>
    <row r="230" s="453" customFormat="1" x14ac:dyDescent="0.25"/>
    <row r="231" s="453" customFormat="1" x14ac:dyDescent="0.25"/>
    <row r="232" s="453" customFormat="1" x14ac:dyDescent="0.25"/>
    <row r="233" s="453" customFormat="1" x14ac:dyDescent="0.25"/>
    <row r="234" s="453" customFormat="1" x14ac:dyDescent="0.25"/>
    <row r="235" s="453" customFormat="1" x14ac:dyDescent="0.25"/>
    <row r="236" s="453" customFormat="1" x14ac:dyDescent="0.25"/>
    <row r="237" s="453" customFormat="1" x14ac:dyDescent="0.25"/>
    <row r="238" s="453" customFormat="1" x14ac:dyDescent="0.25"/>
    <row r="239" s="453" customFormat="1" x14ac:dyDescent="0.25"/>
    <row r="240" s="453" customFormat="1" x14ac:dyDescent="0.25"/>
    <row r="241" s="453" customFormat="1" x14ac:dyDescent="0.25"/>
    <row r="242" s="453" customFormat="1" x14ac:dyDescent="0.25"/>
    <row r="243" s="453" customFormat="1" x14ac:dyDescent="0.25"/>
    <row r="244" s="453" customFormat="1" x14ac:dyDescent="0.25"/>
    <row r="245" s="453" customFormat="1" x14ac:dyDescent="0.25"/>
    <row r="246" s="453" customFormat="1" x14ac:dyDescent="0.25"/>
    <row r="247" s="453" customFormat="1" x14ac:dyDescent="0.25"/>
    <row r="248" s="453" customFormat="1" x14ac:dyDescent="0.25"/>
    <row r="249" s="453" customFormat="1" x14ac:dyDescent="0.25"/>
    <row r="250" s="453" customFormat="1" x14ac:dyDescent="0.25"/>
    <row r="251" s="453" customFormat="1" x14ac:dyDescent="0.25"/>
    <row r="252" s="453" customFormat="1" x14ac:dyDescent="0.25"/>
    <row r="253" s="453" customFormat="1" x14ac:dyDescent="0.25"/>
    <row r="254" s="453" customFormat="1" x14ac:dyDescent="0.25"/>
    <row r="255" s="453" customFormat="1" x14ac:dyDescent="0.25"/>
    <row r="256" s="453" customFormat="1" x14ac:dyDescent="0.25"/>
    <row r="257" s="453" customFormat="1" x14ac:dyDescent="0.25"/>
    <row r="258" s="453" customFormat="1" x14ac:dyDescent="0.25"/>
    <row r="259" s="453" customFormat="1" x14ac:dyDescent="0.25"/>
    <row r="260" s="453" customFormat="1" x14ac:dyDescent="0.25"/>
    <row r="261" s="453" customFormat="1" x14ac:dyDescent="0.25"/>
    <row r="262" s="453" customFormat="1" x14ac:dyDescent="0.25"/>
    <row r="263" s="453" customFormat="1" x14ac:dyDescent="0.25"/>
    <row r="264" s="453" customFormat="1" x14ac:dyDescent="0.25"/>
    <row r="265" s="453" customFormat="1" x14ac:dyDescent="0.25"/>
    <row r="266" s="453" customFormat="1" x14ac:dyDescent="0.25"/>
    <row r="267" s="453" customFormat="1" x14ac:dyDescent="0.25"/>
    <row r="268" s="453" customFormat="1" x14ac:dyDescent="0.25"/>
    <row r="269" s="453" customFormat="1" x14ac:dyDescent="0.25"/>
    <row r="270" s="453" customFormat="1" x14ac:dyDescent="0.25"/>
    <row r="271" s="453" customFormat="1" x14ac:dyDescent="0.25"/>
    <row r="272" s="453" customFormat="1" x14ac:dyDescent="0.25"/>
    <row r="273" s="453" customFormat="1" x14ac:dyDescent="0.25"/>
    <row r="274" s="453" customFormat="1" x14ac:dyDescent="0.25"/>
    <row r="275" s="453" customFormat="1" x14ac:dyDescent="0.25"/>
    <row r="276" s="453" customFormat="1" x14ac:dyDescent="0.25"/>
    <row r="277" s="453" customFormat="1" x14ac:dyDescent="0.25"/>
    <row r="278" s="453" customFormat="1" x14ac:dyDescent="0.25"/>
    <row r="279" s="453" customFormat="1" x14ac:dyDescent="0.25"/>
    <row r="280" s="453" customFormat="1" x14ac:dyDescent="0.25"/>
    <row r="281" s="453" customFormat="1" x14ac:dyDescent="0.25"/>
    <row r="282" s="453" customFormat="1" x14ac:dyDescent="0.25"/>
  </sheetData>
  <mergeCells count="56">
    <mergeCell ref="AV37:AW37"/>
    <mergeCell ref="AX37:BA37"/>
    <mergeCell ref="AV21:BA21"/>
    <mergeCell ref="AU22:AU36"/>
    <mergeCell ref="AV22:AV36"/>
    <mergeCell ref="AW22:AW36"/>
    <mergeCell ref="AX22:AZ23"/>
    <mergeCell ref="BA22:BA23"/>
    <mergeCell ref="AX24:AY27"/>
    <mergeCell ref="AZ24:BA27"/>
    <mergeCell ref="AX28:BA29"/>
    <mergeCell ref="AX30:AX33"/>
    <mergeCell ref="AY30:AZ33"/>
    <mergeCell ref="BA30:BA31"/>
    <mergeCell ref="BA32:BA33"/>
    <mergeCell ref="AX34:AZ36"/>
    <mergeCell ref="AD18:AE18"/>
    <mergeCell ref="AF18:AI18"/>
    <mergeCell ref="AM18:AN18"/>
    <mergeCell ref="AO18:AR18"/>
    <mergeCell ref="AV18:AW18"/>
    <mergeCell ref="AX18:BA18"/>
    <mergeCell ref="BA34:BA36"/>
    <mergeCell ref="AU1:BB1"/>
    <mergeCell ref="AV3:AV17"/>
    <mergeCell ref="AW3:AW17"/>
    <mergeCell ref="BA11:BA12"/>
    <mergeCell ref="BA13:BA17"/>
    <mergeCell ref="AV2:BA2"/>
    <mergeCell ref="BA3:BA4"/>
    <mergeCell ref="AZ5:BA10"/>
    <mergeCell ref="AX9:AY10"/>
    <mergeCell ref="AQ15:AR17"/>
    <mergeCell ref="AZ3:AZ4"/>
    <mergeCell ref="AX3:AY8"/>
    <mergeCell ref="AO11:AR14"/>
    <mergeCell ref="AX11:AX14"/>
    <mergeCell ref="AY11:AZ14"/>
    <mergeCell ref="AX15:AZ17"/>
    <mergeCell ref="AU3:AU17"/>
    <mergeCell ref="AC1:AJ1"/>
    <mergeCell ref="AL1:AS1"/>
    <mergeCell ref="AC3:AC17"/>
    <mergeCell ref="AD3:AD17"/>
    <mergeCell ref="AE3:AE17"/>
    <mergeCell ref="AF3:AI14"/>
    <mergeCell ref="AL3:AL17"/>
    <mergeCell ref="AN3:AN17"/>
    <mergeCell ref="AO3:AR6"/>
    <mergeCell ref="AD2:AI2"/>
    <mergeCell ref="AM2:AR2"/>
    <mergeCell ref="AM3:AM17"/>
    <mergeCell ref="AF15:AG17"/>
    <mergeCell ref="AH15:AI17"/>
    <mergeCell ref="AO7:AR10"/>
    <mergeCell ref="AO15:AP17"/>
  </mergeCells>
  <phoneticPr fontId="36" type="noConversion"/>
  <pageMargins left="0.70866141732283472" right="0.70866141732283472" top="0.74803149606299213" bottom="0.74803149606299213" header="0.31496062992125984" footer="0.31496062992125984"/>
  <pageSetup paperSize="9" scale="54" orientation="landscape" r:id="rId1"/>
  <colBreaks count="3" manualBreakCount="3">
    <brk id="13" max="1048575" man="1"/>
    <brk id="25" max="36" man="1"/>
    <brk id="45" max="36"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AA1DBD-3210-452C-BF17-D0849B276657}">
          <x14:formula1>
            <xm:f>'Z:\精算及統計專責單位(產險精算)\01_工作計劃_財務精算\01_RBC制度研究\2016-2022 巨災風險資本\20200603巨災風險資本填報專案會議\[天災風險資本標準係數法試算表_20200528.xlsx]附表2_100RP地震非比例層調整係數'!#REF!</xm:f>
          </x14:formula1>
          <xm:sqref>D1</xm:sqref>
        </x14:dataValidation>
        <x14:dataValidation type="list" allowBlank="1" showInputMessage="1" showErrorMessage="1" xr:uid="{9DECA929-F8A7-4A3F-B3B3-E397350908D2}">
          <x14:formula1>
            <xm:f>'Z:\精算及統計專責單位(產險精算)\01_工作計劃_財務精算\01_RBC制度研究\2016-2022 巨災風險資本\20190930試填彙整\[巨災風險資本額試填201909(範本檔).xlsx]附表3_EQRP100Y層分配比'!#REF!</xm:f>
          </x14:formula1>
          <xm:sqref>D3:D1048576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A1:N106"/>
  <sheetViews>
    <sheetView zoomScale="70" zoomScaleNormal="70" zoomScaleSheetLayoutView="85" workbookViewId="0">
      <selection activeCell="M30" sqref="M30"/>
    </sheetView>
  </sheetViews>
  <sheetFormatPr defaultColWidth="9" defaultRowHeight="15.75" x14ac:dyDescent="0.25"/>
  <cols>
    <col min="1" max="1" width="11.625" style="2" customWidth="1"/>
    <col min="2" max="2" width="35.75" style="2" customWidth="1"/>
    <col min="3" max="3" width="21.375" style="2" bestFit="1" customWidth="1"/>
    <col min="4" max="4" width="23.375" style="8" bestFit="1" customWidth="1"/>
    <col min="5" max="5" width="4.875" style="2" customWidth="1"/>
    <col min="6" max="6" width="32.75" style="2" customWidth="1"/>
    <col min="7" max="7" width="28.5" style="2" customWidth="1"/>
    <col min="8" max="13" width="28.625" style="2" customWidth="1"/>
    <col min="14" max="16384" width="9" style="2"/>
  </cols>
  <sheetData>
    <row r="1" spans="1:14" ht="16.5" x14ac:dyDescent="0.25">
      <c r="A1" s="46" t="s">
        <v>175</v>
      </c>
      <c r="F1" s="7" t="s">
        <v>156</v>
      </c>
    </row>
    <row r="2" spans="1:14" ht="16.5" x14ac:dyDescent="0.25">
      <c r="F2" s="9" t="s">
        <v>148</v>
      </c>
      <c r="G2" s="9" t="s">
        <v>62</v>
      </c>
      <c r="H2" s="9" t="s">
        <v>63</v>
      </c>
      <c r="I2" s="9" t="s">
        <v>64</v>
      </c>
      <c r="J2" s="9" t="s">
        <v>65</v>
      </c>
      <c r="K2" s="9" t="s">
        <v>66</v>
      </c>
      <c r="L2" s="9" t="s">
        <v>67</v>
      </c>
      <c r="M2" s="9" t="s">
        <v>68</v>
      </c>
    </row>
    <row r="3" spans="1:14" ht="16.5" x14ac:dyDescent="0.25">
      <c r="A3" s="736" t="s">
        <v>176</v>
      </c>
      <c r="B3" s="736"/>
      <c r="C3" s="10">
        <v>5000000000</v>
      </c>
      <c r="F3" s="9">
        <v>1</v>
      </c>
      <c r="G3" s="18" t="s">
        <v>53</v>
      </c>
      <c r="H3" s="18" t="s">
        <v>69</v>
      </c>
      <c r="I3" s="18" t="s">
        <v>54</v>
      </c>
      <c r="J3" s="18" t="s">
        <v>54</v>
      </c>
      <c r="K3" s="18" t="s">
        <v>54</v>
      </c>
      <c r="L3" s="18" t="s">
        <v>54</v>
      </c>
      <c r="M3" s="18"/>
    </row>
    <row r="4" spans="1:14" x14ac:dyDescent="0.25">
      <c r="F4" s="9">
        <v>2</v>
      </c>
      <c r="G4" s="18" t="s">
        <v>55</v>
      </c>
      <c r="H4" s="18" t="s">
        <v>70</v>
      </c>
      <c r="I4" s="18" t="s">
        <v>75</v>
      </c>
      <c r="J4" s="18" t="s">
        <v>76</v>
      </c>
      <c r="K4" s="18" t="s">
        <v>77</v>
      </c>
      <c r="L4" s="18" t="s">
        <v>78</v>
      </c>
      <c r="M4" s="18" t="s">
        <v>79</v>
      </c>
    </row>
    <row r="5" spans="1:14" ht="16.5" x14ac:dyDescent="0.25">
      <c r="A5" s="43" t="s">
        <v>149</v>
      </c>
      <c r="B5" s="43" t="s">
        <v>150</v>
      </c>
      <c r="C5" s="43" t="s">
        <v>151</v>
      </c>
      <c r="D5" s="43" t="s">
        <v>152</v>
      </c>
      <c r="F5" s="9">
        <v>3</v>
      </c>
      <c r="G5" s="18" t="s">
        <v>56</v>
      </c>
      <c r="H5" s="18" t="s">
        <v>71</v>
      </c>
      <c r="I5" s="18" t="s">
        <v>80</v>
      </c>
      <c r="J5" s="18" t="s">
        <v>81</v>
      </c>
      <c r="K5" s="18" t="s">
        <v>82</v>
      </c>
      <c r="L5" s="18" t="s">
        <v>83</v>
      </c>
      <c r="M5" s="18" t="s">
        <v>84</v>
      </c>
    </row>
    <row r="6" spans="1:14" ht="16.5" x14ac:dyDescent="0.25">
      <c r="A6" s="12">
        <f>IF(B6="","",ROW(A6)-ROW($A$5))</f>
        <v>1</v>
      </c>
      <c r="B6" s="13" t="s">
        <v>153</v>
      </c>
      <c r="C6" s="14">
        <v>0.1</v>
      </c>
      <c r="D6" s="13">
        <v>0</v>
      </c>
      <c r="F6" s="9">
        <v>4</v>
      </c>
      <c r="G6" s="18" t="s">
        <v>57</v>
      </c>
      <c r="H6" s="18" t="s">
        <v>72</v>
      </c>
      <c r="I6" s="18" t="s">
        <v>85</v>
      </c>
      <c r="J6" s="18" t="s">
        <v>88</v>
      </c>
      <c r="K6" s="18" t="s">
        <v>90</v>
      </c>
      <c r="L6" s="18" t="s">
        <v>93</v>
      </c>
      <c r="M6" s="18" t="s">
        <v>96</v>
      </c>
    </row>
    <row r="7" spans="1:14" ht="16.5" x14ac:dyDescent="0.25">
      <c r="A7" s="12">
        <f t="shared" ref="A7:A70" si="0">IF(B7="","",ROW(A7)-ROW($A$5))</f>
        <v>2</v>
      </c>
      <c r="B7" s="13" t="s">
        <v>154</v>
      </c>
      <c r="C7" s="14">
        <v>6.25E-2</v>
      </c>
      <c r="D7" s="13">
        <v>0</v>
      </c>
      <c r="F7" s="9">
        <v>5</v>
      </c>
      <c r="G7" s="18" t="s">
        <v>58</v>
      </c>
      <c r="H7" s="18" t="s">
        <v>73</v>
      </c>
      <c r="I7" s="18" t="s">
        <v>86</v>
      </c>
      <c r="J7" s="18" t="s">
        <v>86</v>
      </c>
      <c r="K7" s="18" t="s">
        <v>86</v>
      </c>
      <c r="L7" s="18" t="s">
        <v>86</v>
      </c>
      <c r="M7" s="18" t="s">
        <v>98</v>
      </c>
    </row>
    <row r="8" spans="1:14" x14ac:dyDescent="0.25">
      <c r="A8" s="15">
        <f t="shared" si="0"/>
        <v>3</v>
      </c>
      <c r="B8" s="16" t="s">
        <v>103</v>
      </c>
      <c r="C8" s="14">
        <v>0.05</v>
      </c>
      <c r="D8" s="16">
        <v>1</v>
      </c>
      <c r="F8" s="9">
        <v>6</v>
      </c>
      <c r="G8" s="18" t="s">
        <v>59</v>
      </c>
      <c r="H8" s="18" t="s">
        <v>74</v>
      </c>
      <c r="I8" s="18" t="s">
        <v>87</v>
      </c>
      <c r="J8" s="18" t="s">
        <v>89</v>
      </c>
      <c r="K8" s="18" t="s">
        <v>91</v>
      </c>
      <c r="L8" s="18" t="s">
        <v>94</v>
      </c>
      <c r="M8" s="18" t="s">
        <v>97</v>
      </c>
    </row>
    <row r="9" spans="1:14" x14ac:dyDescent="0.25">
      <c r="A9" s="15">
        <f t="shared" si="0"/>
        <v>4</v>
      </c>
      <c r="B9" s="16" t="s">
        <v>104</v>
      </c>
      <c r="C9" s="14">
        <v>0.1</v>
      </c>
      <c r="D9" s="16">
        <v>2</v>
      </c>
      <c r="F9" s="9">
        <v>7</v>
      </c>
      <c r="G9" s="18" t="s">
        <v>60</v>
      </c>
      <c r="H9" s="18" t="s">
        <v>114</v>
      </c>
      <c r="I9" s="18" t="s">
        <v>61</v>
      </c>
      <c r="J9" s="18" t="s">
        <v>113</v>
      </c>
      <c r="K9" s="18" t="s">
        <v>92</v>
      </c>
      <c r="L9" s="18" t="s">
        <v>95</v>
      </c>
      <c r="M9" s="18" t="s">
        <v>99</v>
      </c>
    </row>
    <row r="10" spans="1:14" x14ac:dyDescent="0.25">
      <c r="A10" s="15">
        <f t="shared" si="0"/>
        <v>5</v>
      </c>
      <c r="B10" s="16" t="s">
        <v>105</v>
      </c>
      <c r="C10" s="14">
        <v>0.1</v>
      </c>
      <c r="D10" s="16">
        <v>3</v>
      </c>
    </row>
    <row r="11" spans="1:14" x14ac:dyDescent="0.25">
      <c r="A11" s="15">
        <f t="shared" si="0"/>
        <v>6</v>
      </c>
      <c r="B11" s="16" t="s">
        <v>106</v>
      </c>
      <c r="C11" s="14">
        <v>0.15</v>
      </c>
      <c r="D11" s="16">
        <v>4</v>
      </c>
      <c r="F11" s="11"/>
    </row>
    <row r="12" spans="1:14" x14ac:dyDescent="0.25">
      <c r="A12" s="15">
        <f t="shared" si="0"/>
        <v>7</v>
      </c>
      <c r="B12" s="16" t="s">
        <v>107</v>
      </c>
      <c r="C12" s="14">
        <v>6.25E-2</v>
      </c>
      <c r="D12" s="16">
        <v>1</v>
      </c>
      <c r="N12" s="11" t="s">
        <v>100</v>
      </c>
    </row>
    <row r="13" spans="1:14" x14ac:dyDescent="0.25">
      <c r="A13" s="15">
        <f t="shared" si="0"/>
        <v>8</v>
      </c>
      <c r="B13" s="16" t="s">
        <v>108</v>
      </c>
      <c r="C13" s="14">
        <v>6.25E-2</v>
      </c>
      <c r="D13" s="16">
        <v>2</v>
      </c>
      <c r="F13" s="737" t="s">
        <v>157</v>
      </c>
      <c r="G13" s="737" t="s">
        <v>158</v>
      </c>
      <c r="H13" s="737" t="s">
        <v>159</v>
      </c>
      <c r="I13" s="737" t="s">
        <v>160</v>
      </c>
      <c r="J13" s="737"/>
      <c r="K13" s="737" t="s">
        <v>161</v>
      </c>
      <c r="L13" s="737" t="s">
        <v>162</v>
      </c>
      <c r="M13" s="740" t="s">
        <v>163</v>
      </c>
    </row>
    <row r="14" spans="1:14" x14ac:dyDescent="0.25">
      <c r="A14" s="15">
        <f t="shared" si="0"/>
        <v>9</v>
      </c>
      <c r="B14" s="16" t="s">
        <v>109</v>
      </c>
      <c r="C14" s="14">
        <v>6.25E-2</v>
      </c>
      <c r="D14" s="16">
        <v>3</v>
      </c>
      <c r="F14" s="738"/>
      <c r="G14" s="738"/>
      <c r="H14" s="738"/>
      <c r="I14" s="737"/>
      <c r="J14" s="737"/>
      <c r="K14" s="738"/>
      <c r="L14" s="738"/>
      <c r="M14" s="739"/>
      <c r="N14" s="11"/>
    </row>
    <row r="15" spans="1:14" x14ac:dyDescent="0.25">
      <c r="A15" s="15">
        <f t="shared" si="0"/>
        <v>10</v>
      </c>
      <c r="B15" s="16" t="s">
        <v>110</v>
      </c>
      <c r="C15" s="14">
        <v>0.125</v>
      </c>
      <c r="D15" s="16">
        <v>4</v>
      </c>
      <c r="F15" s="738"/>
      <c r="G15" s="738"/>
      <c r="H15" s="738"/>
      <c r="I15" s="737"/>
      <c r="J15" s="737"/>
      <c r="K15" s="738"/>
      <c r="L15" s="738"/>
      <c r="M15" s="739"/>
      <c r="N15" s="11"/>
    </row>
    <row r="16" spans="1:14" x14ac:dyDescent="0.25">
      <c r="A16" s="15">
        <f t="shared" si="0"/>
        <v>11</v>
      </c>
      <c r="B16" s="16" t="s">
        <v>111</v>
      </c>
      <c r="C16" s="14">
        <v>6.25E-2</v>
      </c>
      <c r="D16" s="16">
        <v>1</v>
      </c>
      <c r="F16" s="738"/>
      <c r="G16" s="738"/>
      <c r="H16" s="738"/>
      <c r="I16" s="737"/>
      <c r="J16" s="737"/>
      <c r="K16" s="738"/>
      <c r="L16" s="738"/>
      <c r="M16" s="739"/>
      <c r="N16" s="11" t="s">
        <v>101</v>
      </c>
    </row>
    <row r="17" spans="1:14" x14ac:dyDescent="0.25">
      <c r="A17" s="15">
        <f t="shared" si="0"/>
        <v>12</v>
      </c>
      <c r="B17" s="16" t="s">
        <v>112</v>
      </c>
      <c r="C17" s="17">
        <v>6.25E-2</v>
      </c>
      <c r="D17" s="16">
        <v>2</v>
      </c>
      <c r="F17" s="741" t="s">
        <v>164</v>
      </c>
      <c r="G17" s="741" t="s">
        <v>165</v>
      </c>
      <c r="H17" s="742"/>
      <c r="I17" s="741" t="s">
        <v>166</v>
      </c>
      <c r="J17" s="742"/>
      <c r="K17" s="743" t="s">
        <v>167</v>
      </c>
      <c r="L17" s="744"/>
      <c r="M17" s="745"/>
    </row>
    <row r="18" spans="1:14" x14ac:dyDescent="0.25">
      <c r="A18" s="15" t="str">
        <f t="shared" si="0"/>
        <v/>
      </c>
      <c r="B18" s="16"/>
      <c r="C18" s="15"/>
      <c r="D18" s="16"/>
      <c r="F18" s="742"/>
      <c r="G18" s="742"/>
      <c r="H18" s="742"/>
      <c r="I18" s="742"/>
      <c r="J18" s="742"/>
      <c r="K18" s="746"/>
      <c r="L18" s="747"/>
      <c r="M18" s="748"/>
      <c r="N18" s="11"/>
    </row>
    <row r="19" spans="1:14" x14ac:dyDescent="0.25">
      <c r="A19" s="15" t="str">
        <f t="shared" si="0"/>
        <v/>
      </c>
      <c r="B19" s="16"/>
      <c r="C19" s="15"/>
      <c r="D19" s="16"/>
      <c r="F19" s="742"/>
      <c r="G19" s="742"/>
      <c r="H19" s="742"/>
      <c r="I19" s="742"/>
      <c r="J19" s="742"/>
      <c r="K19" s="749"/>
      <c r="L19" s="750"/>
      <c r="M19" s="751"/>
      <c r="N19" s="11" t="s">
        <v>102</v>
      </c>
    </row>
    <row r="20" spans="1:14" x14ac:dyDescent="0.25">
      <c r="A20" s="15" t="str">
        <f t="shared" si="0"/>
        <v/>
      </c>
      <c r="B20" s="16"/>
      <c r="C20" s="15"/>
      <c r="D20" s="16"/>
      <c r="F20" s="739" t="s">
        <v>168</v>
      </c>
      <c r="G20" s="739"/>
      <c r="H20" s="739"/>
      <c r="I20" s="739"/>
      <c r="J20" s="739"/>
      <c r="K20" s="739"/>
      <c r="L20" s="739"/>
      <c r="M20" s="739"/>
    </row>
    <row r="21" spans="1:14" x14ac:dyDescent="0.25">
      <c r="A21" s="15" t="str">
        <f t="shared" si="0"/>
        <v/>
      </c>
      <c r="B21" s="16"/>
      <c r="C21" s="15"/>
      <c r="D21" s="16"/>
      <c r="F21" s="739"/>
      <c r="G21" s="739"/>
      <c r="H21" s="739"/>
      <c r="I21" s="739"/>
      <c r="J21" s="739"/>
      <c r="K21" s="739"/>
      <c r="L21" s="739"/>
      <c r="M21" s="739"/>
      <c r="N21" s="11"/>
    </row>
    <row r="22" spans="1:14" x14ac:dyDescent="0.25">
      <c r="A22" s="15" t="str">
        <f t="shared" si="0"/>
        <v/>
      </c>
      <c r="B22" s="16"/>
      <c r="C22" s="15"/>
      <c r="D22" s="16"/>
      <c r="F22" s="739"/>
      <c r="G22" s="739"/>
      <c r="H22" s="739"/>
      <c r="I22" s="739"/>
      <c r="J22" s="739"/>
      <c r="K22" s="739"/>
      <c r="L22" s="739"/>
      <c r="M22" s="739"/>
      <c r="N22" s="11">
        <v>0</v>
      </c>
    </row>
    <row r="23" spans="1:14" x14ac:dyDescent="0.25">
      <c r="A23" s="15" t="str">
        <f t="shared" si="0"/>
        <v/>
      </c>
      <c r="B23" s="16"/>
      <c r="C23" s="15"/>
      <c r="D23" s="16"/>
    </row>
    <row r="24" spans="1:14" ht="16.5" x14ac:dyDescent="0.25">
      <c r="A24" s="15" t="str">
        <f t="shared" si="0"/>
        <v/>
      </c>
      <c r="B24" s="16"/>
      <c r="C24" s="15"/>
      <c r="D24" s="16"/>
      <c r="F24" s="2" t="s">
        <v>155</v>
      </c>
    </row>
    <row r="25" spans="1:14" ht="16.5" x14ac:dyDescent="0.25">
      <c r="A25" s="15" t="str">
        <f t="shared" si="0"/>
        <v/>
      </c>
      <c r="B25" s="16"/>
      <c r="C25" s="15"/>
      <c r="D25" s="16"/>
      <c r="F25" s="45" t="s">
        <v>169</v>
      </c>
    </row>
    <row r="26" spans="1:14" ht="16.5" x14ac:dyDescent="0.25">
      <c r="A26" s="15" t="str">
        <f t="shared" si="0"/>
        <v/>
      </c>
      <c r="B26" s="16"/>
      <c r="C26" s="15"/>
      <c r="D26" s="16"/>
      <c r="F26" s="45" t="s">
        <v>171</v>
      </c>
    </row>
    <row r="27" spans="1:14" ht="16.5" x14ac:dyDescent="0.25">
      <c r="A27" s="15" t="str">
        <f t="shared" si="0"/>
        <v/>
      </c>
      <c r="B27" s="16"/>
      <c r="C27" s="15"/>
      <c r="D27" s="16"/>
      <c r="F27" s="45" t="s">
        <v>170</v>
      </c>
    </row>
    <row r="28" spans="1:14" ht="16.5" x14ac:dyDescent="0.25">
      <c r="A28" s="15" t="str">
        <f t="shared" si="0"/>
        <v/>
      </c>
      <c r="B28" s="16"/>
      <c r="C28" s="15"/>
      <c r="D28" s="16"/>
      <c r="F28" s="45" t="s">
        <v>172</v>
      </c>
    </row>
    <row r="29" spans="1:14" ht="16.5" x14ac:dyDescent="0.25">
      <c r="A29" s="15" t="str">
        <f t="shared" si="0"/>
        <v/>
      </c>
      <c r="B29" s="16"/>
      <c r="C29" s="15"/>
      <c r="D29" s="16"/>
      <c r="F29" s="44" t="s">
        <v>173</v>
      </c>
    </row>
    <row r="30" spans="1:14" ht="16.5" x14ac:dyDescent="0.25">
      <c r="A30" s="15" t="str">
        <f t="shared" si="0"/>
        <v/>
      </c>
      <c r="B30" s="16"/>
      <c r="C30" s="15"/>
      <c r="D30" s="16"/>
      <c r="F30" s="44" t="s">
        <v>174</v>
      </c>
    </row>
    <row r="31" spans="1:14" x14ac:dyDescent="0.25">
      <c r="A31" s="15" t="str">
        <f t="shared" si="0"/>
        <v/>
      </c>
      <c r="B31" s="16"/>
      <c r="C31" s="15"/>
      <c r="D31" s="16"/>
    </row>
    <row r="32" spans="1:14" x14ac:dyDescent="0.25">
      <c r="A32" s="15" t="str">
        <f t="shared" si="0"/>
        <v/>
      </c>
      <c r="B32" s="16"/>
      <c r="C32" s="15"/>
      <c r="D32" s="16"/>
    </row>
    <row r="33" spans="1:4" x14ac:dyDescent="0.25">
      <c r="A33" s="15" t="str">
        <f t="shared" si="0"/>
        <v/>
      </c>
      <c r="B33" s="16"/>
      <c r="C33" s="15"/>
      <c r="D33" s="16"/>
    </row>
    <row r="34" spans="1:4" x14ac:dyDescent="0.25">
      <c r="A34" s="15" t="str">
        <f t="shared" si="0"/>
        <v/>
      </c>
      <c r="B34" s="16"/>
      <c r="C34" s="15"/>
      <c r="D34" s="16"/>
    </row>
    <row r="35" spans="1:4" x14ac:dyDescent="0.25">
      <c r="A35" s="15" t="str">
        <f t="shared" si="0"/>
        <v/>
      </c>
      <c r="B35" s="16"/>
      <c r="C35" s="15"/>
      <c r="D35" s="16"/>
    </row>
    <row r="36" spans="1:4" x14ac:dyDescent="0.25">
      <c r="A36" s="15" t="str">
        <f t="shared" si="0"/>
        <v/>
      </c>
      <c r="B36" s="16"/>
      <c r="C36" s="15"/>
      <c r="D36" s="16"/>
    </row>
    <row r="37" spans="1:4" x14ac:dyDescent="0.25">
      <c r="A37" s="15" t="str">
        <f t="shared" si="0"/>
        <v/>
      </c>
      <c r="B37" s="16"/>
      <c r="C37" s="15"/>
      <c r="D37" s="16"/>
    </row>
    <row r="38" spans="1:4" ht="15.75" customHeight="1" x14ac:dyDescent="0.25">
      <c r="A38" s="15" t="str">
        <f t="shared" si="0"/>
        <v/>
      </c>
      <c r="B38" s="16"/>
      <c r="C38" s="15"/>
      <c r="D38" s="16"/>
    </row>
    <row r="39" spans="1:4" ht="15.75" customHeight="1" x14ac:dyDescent="0.25">
      <c r="A39" s="15" t="str">
        <f t="shared" si="0"/>
        <v/>
      </c>
      <c r="B39" s="16"/>
      <c r="C39" s="15"/>
      <c r="D39" s="16"/>
    </row>
    <row r="40" spans="1:4" x14ac:dyDescent="0.25">
      <c r="A40" s="15" t="str">
        <f t="shared" si="0"/>
        <v/>
      </c>
      <c r="B40" s="16"/>
      <c r="C40" s="15"/>
      <c r="D40" s="16"/>
    </row>
    <row r="41" spans="1:4" x14ac:dyDescent="0.25">
      <c r="A41" s="15" t="str">
        <f t="shared" si="0"/>
        <v/>
      </c>
      <c r="B41" s="16"/>
      <c r="C41" s="15"/>
      <c r="D41" s="16"/>
    </row>
    <row r="42" spans="1:4" ht="15.75" customHeight="1" x14ac:dyDescent="0.25">
      <c r="A42" s="15" t="str">
        <f t="shared" si="0"/>
        <v/>
      </c>
      <c r="B42" s="16"/>
      <c r="C42" s="15"/>
      <c r="D42" s="16"/>
    </row>
    <row r="43" spans="1:4" ht="15.75" customHeight="1" x14ac:dyDescent="0.25">
      <c r="A43" s="15" t="str">
        <f t="shared" si="0"/>
        <v/>
      </c>
      <c r="B43" s="16"/>
      <c r="C43" s="15"/>
      <c r="D43" s="16"/>
    </row>
    <row r="44" spans="1:4" x14ac:dyDescent="0.25">
      <c r="A44" s="15" t="str">
        <f t="shared" si="0"/>
        <v/>
      </c>
      <c r="B44" s="16"/>
      <c r="C44" s="15"/>
      <c r="D44" s="16"/>
    </row>
    <row r="45" spans="1:4" x14ac:dyDescent="0.25">
      <c r="A45" s="15" t="str">
        <f t="shared" si="0"/>
        <v/>
      </c>
      <c r="B45" s="16"/>
      <c r="C45" s="15"/>
      <c r="D45" s="16"/>
    </row>
    <row r="46" spans="1:4" x14ac:dyDescent="0.25">
      <c r="A46" s="15" t="str">
        <f t="shared" si="0"/>
        <v/>
      </c>
      <c r="B46" s="16"/>
      <c r="C46" s="15"/>
      <c r="D46" s="16"/>
    </row>
    <row r="47" spans="1:4" x14ac:dyDescent="0.25">
      <c r="A47" s="15" t="str">
        <f t="shared" si="0"/>
        <v/>
      </c>
      <c r="B47" s="16"/>
      <c r="C47" s="15"/>
      <c r="D47" s="16"/>
    </row>
    <row r="48" spans="1:4" x14ac:dyDescent="0.25">
      <c r="A48" s="15" t="str">
        <f t="shared" si="0"/>
        <v/>
      </c>
      <c r="B48" s="16"/>
      <c r="C48" s="15"/>
      <c r="D48" s="16"/>
    </row>
    <row r="49" spans="1:4" x14ac:dyDescent="0.25">
      <c r="A49" s="15" t="str">
        <f t="shared" si="0"/>
        <v/>
      </c>
      <c r="B49" s="16"/>
      <c r="C49" s="15"/>
      <c r="D49" s="16"/>
    </row>
    <row r="50" spans="1:4" x14ac:dyDescent="0.25">
      <c r="A50" s="15" t="str">
        <f t="shared" si="0"/>
        <v/>
      </c>
      <c r="B50" s="16"/>
      <c r="C50" s="15"/>
      <c r="D50" s="16"/>
    </row>
    <row r="51" spans="1:4" x14ac:dyDescent="0.25">
      <c r="A51" s="15" t="str">
        <f t="shared" si="0"/>
        <v/>
      </c>
      <c r="B51" s="16"/>
      <c r="C51" s="15"/>
      <c r="D51" s="16"/>
    </row>
    <row r="52" spans="1:4" x14ac:dyDescent="0.25">
      <c r="A52" s="15" t="str">
        <f t="shared" si="0"/>
        <v/>
      </c>
      <c r="B52" s="16"/>
      <c r="C52" s="15"/>
      <c r="D52" s="16"/>
    </row>
    <row r="53" spans="1:4" x14ac:dyDescent="0.25">
      <c r="A53" s="15" t="str">
        <f t="shared" si="0"/>
        <v/>
      </c>
      <c r="B53" s="16"/>
      <c r="C53" s="15"/>
      <c r="D53" s="16"/>
    </row>
    <row r="54" spans="1:4" x14ac:dyDescent="0.25">
      <c r="A54" s="15" t="str">
        <f t="shared" si="0"/>
        <v/>
      </c>
      <c r="B54" s="16"/>
      <c r="C54" s="15"/>
      <c r="D54" s="16"/>
    </row>
    <row r="55" spans="1:4" x14ac:dyDescent="0.25">
      <c r="A55" s="15" t="str">
        <f t="shared" si="0"/>
        <v/>
      </c>
      <c r="B55" s="16"/>
      <c r="C55" s="15"/>
      <c r="D55" s="16"/>
    </row>
    <row r="56" spans="1:4" x14ac:dyDescent="0.25">
      <c r="A56" s="15" t="str">
        <f t="shared" si="0"/>
        <v/>
      </c>
      <c r="B56" s="16"/>
      <c r="C56" s="15"/>
      <c r="D56" s="16"/>
    </row>
    <row r="57" spans="1:4" x14ac:dyDescent="0.25">
      <c r="A57" s="15" t="str">
        <f t="shared" si="0"/>
        <v/>
      </c>
      <c r="B57" s="16"/>
      <c r="C57" s="15"/>
      <c r="D57" s="16"/>
    </row>
    <row r="58" spans="1:4" x14ac:dyDescent="0.25">
      <c r="A58" s="15" t="str">
        <f t="shared" si="0"/>
        <v/>
      </c>
      <c r="B58" s="16"/>
      <c r="C58" s="15"/>
      <c r="D58" s="16"/>
    </row>
    <row r="59" spans="1:4" x14ac:dyDescent="0.25">
      <c r="A59" s="15" t="str">
        <f t="shared" si="0"/>
        <v/>
      </c>
      <c r="B59" s="16"/>
      <c r="C59" s="15"/>
      <c r="D59" s="16"/>
    </row>
    <row r="60" spans="1:4" x14ac:dyDescent="0.25">
      <c r="A60" s="15" t="str">
        <f t="shared" si="0"/>
        <v/>
      </c>
      <c r="B60" s="16"/>
      <c r="C60" s="15"/>
      <c r="D60" s="16"/>
    </row>
    <row r="61" spans="1:4" x14ac:dyDescent="0.25">
      <c r="A61" s="15" t="str">
        <f t="shared" si="0"/>
        <v/>
      </c>
      <c r="B61" s="16"/>
      <c r="C61" s="15"/>
      <c r="D61" s="16"/>
    </row>
    <row r="62" spans="1:4" x14ac:dyDescent="0.25">
      <c r="A62" s="15" t="str">
        <f t="shared" si="0"/>
        <v/>
      </c>
      <c r="B62" s="16"/>
      <c r="C62" s="15"/>
      <c r="D62" s="16"/>
    </row>
    <row r="63" spans="1:4" x14ac:dyDescent="0.25">
      <c r="A63" s="15" t="str">
        <f t="shared" si="0"/>
        <v/>
      </c>
      <c r="B63" s="16"/>
      <c r="C63" s="15"/>
      <c r="D63" s="16"/>
    </row>
    <row r="64" spans="1:4" x14ac:dyDescent="0.25">
      <c r="A64" s="15" t="str">
        <f t="shared" si="0"/>
        <v/>
      </c>
      <c r="B64" s="16"/>
      <c r="C64" s="15"/>
      <c r="D64" s="16"/>
    </row>
    <row r="65" spans="1:4" x14ac:dyDescent="0.25">
      <c r="A65" s="15" t="str">
        <f t="shared" si="0"/>
        <v/>
      </c>
      <c r="B65" s="16"/>
      <c r="C65" s="15"/>
      <c r="D65" s="16"/>
    </row>
    <row r="66" spans="1:4" x14ac:dyDescent="0.25">
      <c r="A66" s="15" t="str">
        <f t="shared" si="0"/>
        <v/>
      </c>
      <c r="B66" s="16"/>
      <c r="C66" s="15"/>
      <c r="D66" s="16"/>
    </row>
    <row r="67" spans="1:4" x14ac:dyDescent="0.25">
      <c r="A67" s="15" t="str">
        <f t="shared" si="0"/>
        <v/>
      </c>
      <c r="B67" s="16"/>
      <c r="C67" s="15"/>
      <c r="D67" s="16"/>
    </row>
    <row r="68" spans="1:4" x14ac:dyDescent="0.25">
      <c r="A68" s="15" t="str">
        <f t="shared" si="0"/>
        <v/>
      </c>
      <c r="B68" s="16"/>
      <c r="C68" s="15"/>
      <c r="D68" s="16"/>
    </row>
    <row r="69" spans="1:4" x14ac:dyDescent="0.25">
      <c r="A69" s="15" t="str">
        <f t="shared" si="0"/>
        <v/>
      </c>
      <c r="B69" s="16"/>
      <c r="C69" s="15"/>
      <c r="D69" s="16"/>
    </row>
    <row r="70" spans="1:4" x14ac:dyDescent="0.25">
      <c r="A70" s="15" t="str">
        <f t="shared" si="0"/>
        <v/>
      </c>
      <c r="B70" s="16"/>
      <c r="C70" s="15"/>
      <c r="D70" s="16"/>
    </row>
    <row r="71" spans="1:4" x14ac:dyDescent="0.25">
      <c r="A71" s="15" t="str">
        <f t="shared" ref="A71:A106" si="1">IF(B71="","",ROW(A71)-ROW($A$5))</f>
        <v/>
      </c>
      <c r="B71" s="16"/>
      <c r="C71" s="15"/>
      <c r="D71" s="16"/>
    </row>
    <row r="72" spans="1:4" x14ac:dyDescent="0.25">
      <c r="A72" s="15" t="str">
        <f t="shared" si="1"/>
        <v/>
      </c>
      <c r="B72" s="16"/>
      <c r="C72" s="15"/>
      <c r="D72" s="16"/>
    </row>
    <row r="73" spans="1:4" x14ac:dyDescent="0.25">
      <c r="A73" s="15" t="str">
        <f t="shared" si="1"/>
        <v/>
      </c>
      <c r="B73" s="16"/>
      <c r="C73" s="15"/>
      <c r="D73" s="16"/>
    </row>
    <row r="74" spans="1:4" x14ac:dyDescent="0.25">
      <c r="A74" s="15" t="str">
        <f t="shared" si="1"/>
        <v/>
      </c>
      <c r="B74" s="16"/>
      <c r="C74" s="15"/>
      <c r="D74" s="16"/>
    </row>
    <row r="75" spans="1:4" x14ac:dyDescent="0.25">
      <c r="A75" s="15" t="str">
        <f t="shared" si="1"/>
        <v/>
      </c>
      <c r="B75" s="16"/>
      <c r="C75" s="15"/>
      <c r="D75" s="16"/>
    </row>
    <row r="76" spans="1:4" x14ac:dyDescent="0.25">
      <c r="A76" s="15" t="str">
        <f t="shared" si="1"/>
        <v/>
      </c>
      <c r="B76" s="16"/>
      <c r="C76" s="15"/>
      <c r="D76" s="16"/>
    </row>
    <row r="77" spans="1:4" x14ac:dyDescent="0.25">
      <c r="A77" s="15" t="str">
        <f t="shared" si="1"/>
        <v/>
      </c>
      <c r="B77" s="16"/>
      <c r="C77" s="15"/>
      <c r="D77" s="16"/>
    </row>
    <row r="78" spans="1:4" x14ac:dyDescent="0.25">
      <c r="A78" s="15" t="str">
        <f t="shared" si="1"/>
        <v/>
      </c>
      <c r="B78" s="16"/>
      <c r="C78" s="15"/>
      <c r="D78" s="16"/>
    </row>
    <row r="79" spans="1:4" x14ac:dyDescent="0.25">
      <c r="A79" s="15" t="str">
        <f t="shared" si="1"/>
        <v/>
      </c>
      <c r="B79" s="16"/>
      <c r="C79" s="15"/>
      <c r="D79" s="16"/>
    </row>
    <row r="80" spans="1:4" x14ac:dyDescent="0.25">
      <c r="A80" s="15" t="str">
        <f t="shared" si="1"/>
        <v/>
      </c>
      <c r="B80" s="16"/>
      <c r="C80" s="15"/>
      <c r="D80" s="16"/>
    </row>
    <row r="81" spans="1:4" x14ac:dyDescent="0.25">
      <c r="A81" s="15" t="str">
        <f t="shared" si="1"/>
        <v/>
      </c>
      <c r="B81" s="16"/>
      <c r="C81" s="15"/>
      <c r="D81" s="16"/>
    </row>
    <row r="82" spans="1:4" x14ac:dyDescent="0.25">
      <c r="A82" s="15" t="str">
        <f t="shared" si="1"/>
        <v/>
      </c>
      <c r="B82" s="16"/>
      <c r="C82" s="15"/>
      <c r="D82" s="16"/>
    </row>
    <row r="83" spans="1:4" x14ac:dyDescent="0.25">
      <c r="A83" s="15" t="str">
        <f t="shared" si="1"/>
        <v/>
      </c>
      <c r="B83" s="16"/>
      <c r="C83" s="15"/>
      <c r="D83" s="16"/>
    </row>
    <row r="84" spans="1:4" x14ac:dyDescent="0.25">
      <c r="A84" s="15" t="str">
        <f t="shared" si="1"/>
        <v/>
      </c>
      <c r="B84" s="16"/>
      <c r="C84" s="15"/>
      <c r="D84" s="16"/>
    </row>
    <row r="85" spans="1:4" x14ac:dyDescent="0.25">
      <c r="A85" s="15" t="str">
        <f t="shared" si="1"/>
        <v/>
      </c>
      <c r="B85" s="16"/>
      <c r="C85" s="15"/>
      <c r="D85" s="16"/>
    </row>
    <row r="86" spans="1:4" x14ac:dyDescent="0.25">
      <c r="A86" s="15" t="str">
        <f t="shared" si="1"/>
        <v/>
      </c>
      <c r="B86" s="16"/>
      <c r="C86" s="15"/>
      <c r="D86" s="16"/>
    </row>
    <row r="87" spans="1:4" x14ac:dyDescent="0.25">
      <c r="A87" s="15" t="str">
        <f t="shared" si="1"/>
        <v/>
      </c>
      <c r="B87" s="16"/>
      <c r="C87" s="15"/>
      <c r="D87" s="16"/>
    </row>
    <row r="88" spans="1:4" x14ac:dyDescent="0.25">
      <c r="A88" s="15" t="str">
        <f t="shared" si="1"/>
        <v/>
      </c>
      <c r="B88" s="16"/>
      <c r="C88" s="15"/>
      <c r="D88" s="16"/>
    </row>
    <row r="89" spans="1:4" x14ac:dyDescent="0.25">
      <c r="A89" s="15" t="str">
        <f t="shared" si="1"/>
        <v/>
      </c>
      <c r="B89" s="16"/>
      <c r="C89" s="15"/>
      <c r="D89" s="16"/>
    </row>
    <row r="90" spans="1:4" x14ac:dyDescent="0.25">
      <c r="A90" s="15" t="str">
        <f t="shared" si="1"/>
        <v/>
      </c>
      <c r="B90" s="16"/>
      <c r="C90" s="15"/>
      <c r="D90" s="16"/>
    </row>
    <row r="91" spans="1:4" x14ac:dyDescent="0.25">
      <c r="A91" s="15" t="str">
        <f t="shared" si="1"/>
        <v/>
      </c>
      <c r="B91" s="16"/>
      <c r="C91" s="15"/>
      <c r="D91" s="16"/>
    </row>
    <row r="92" spans="1:4" x14ac:dyDescent="0.25">
      <c r="A92" s="15" t="str">
        <f t="shared" si="1"/>
        <v/>
      </c>
      <c r="B92" s="16"/>
      <c r="C92" s="15"/>
      <c r="D92" s="16"/>
    </row>
    <row r="93" spans="1:4" x14ac:dyDescent="0.25">
      <c r="A93" s="15" t="str">
        <f t="shared" si="1"/>
        <v/>
      </c>
      <c r="B93" s="16"/>
      <c r="C93" s="15"/>
      <c r="D93" s="16"/>
    </row>
    <row r="94" spans="1:4" x14ac:dyDescent="0.25">
      <c r="A94" s="15" t="str">
        <f t="shared" si="1"/>
        <v/>
      </c>
      <c r="B94" s="16"/>
      <c r="C94" s="15"/>
      <c r="D94" s="16"/>
    </row>
    <row r="95" spans="1:4" x14ac:dyDescent="0.25">
      <c r="A95" s="15" t="str">
        <f t="shared" si="1"/>
        <v/>
      </c>
      <c r="B95" s="16"/>
      <c r="C95" s="15"/>
      <c r="D95" s="16"/>
    </row>
    <row r="96" spans="1:4" x14ac:dyDescent="0.25">
      <c r="A96" s="15" t="str">
        <f t="shared" si="1"/>
        <v/>
      </c>
      <c r="B96" s="16"/>
      <c r="C96" s="15"/>
      <c r="D96" s="16"/>
    </row>
    <row r="97" spans="1:4" x14ac:dyDescent="0.25">
      <c r="A97" s="15" t="str">
        <f t="shared" si="1"/>
        <v/>
      </c>
      <c r="B97" s="16"/>
      <c r="C97" s="15"/>
      <c r="D97" s="16"/>
    </row>
    <row r="98" spans="1:4" x14ac:dyDescent="0.25">
      <c r="A98" s="15" t="str">
        <f t="shared" si="1"/>
        <v/>
      </c>
      <c r="B98" s="16"/>
      <c r="C98" s="15"/>
      <c r="D98" s="16"/>
    </row>
    <row r="99" spans="1:4" x14ac:dyDescent="0.25">
      <c r="A99" s="15" t="str">
        <f t="shared" si="1"/>
        <v/>
      </c>
      <c r="B99" s="16"/>
      <c r="C99" s="15"/>
      <c r="D99" s="16"/>
    </row>
    <row r="100" spans="1:4" x14ac:dyDescent="0.25">
      <c r="A100" s="15" t="str">
        <f t="shared" si="1"/>
        <v/>
      </c>
      <c r="B100" s="16"/>
      <c r="C100" s="15"/>
      <c r="D100" s="16"/>
    </row>
    <row r="101" spans="1:4" x14ac:dyDescent="0.25">
      <c r="A101" s="15" t="str">
        <f t="shared" si="1"/>
        <v/>
      </c>
      <c r="B101" s="16"/>
      <c r="C101" s="15"/>
      <c r="D101" s="16"/>
    </row>
    <row r="102" spans="1:4" x14ac:dyDescent="0.25">
      <c r="A102" s="15" t="str">
        <f t="shared" si="1"/>
        <v/>
      </c>
      <c r="B102" s="16"/>
      <c r="C102" s="15"/>
      <c r="D102" s="16"/>
    </row>
    <row r="103" spans="1:4" x14ac:dyDescent="0.25">
      <c r="A103" s="15" t="str">
        <f t="shared" si="1"/>
        <v/>
      </c>
      <c r="B103" s="16"/>
      <c r="C103" s="15"/>
      <c r="D103" s="16"/>
    </row>
    <row r="104" spans="1:4" x14ac:dyDescent="0.25">
      <c r="A104" s="15" t="str">
        <f t="shared" si="1"/>
        <v/>
      </c>
      <c r="B104" s="16"/>
      <c r="C104" s="15"/>
      <c r="D104" s="16"/>
    </row>
    <row r="105" spans="1:4" x14ac:dyDescent="0.25">
      <c r="A105" s="15" t="str">
        <f t="shared" si="1"/>
        <v/>
      </c>
      <c r="B105" s="16"/>
      <c r="C105" s="15"/>
      <c r="D105" s="16"/>
    </row>
    <row r="106" spans="1:4" x14ac:dyDescent="0.25">
      <c r="A106" s="15" t="str">
        <f t="shared" si="1"/>
        <v/>
      </c>
      <c r="B106" s="16"/>
      <c r="C106" s="15"/>
      <c r="D106" s="16"/>
    </row>
  </sheetData>
  <mergeCells count="13">
    <mergeCell ref="F20:M22"/>
    <mergeCell ref="L13:L16"/>
    <mergeCell ref="M13:M16"/>
    <mergeCell ref="F17:F19"/>
    <mergeCell ref="G17:H19"/>
    <mergeCell ref="I17:J19"/>
    <mergeCell ref="K17:M19"/>
    <mergeCell ref="K13:K16"/>
    <mergeCell ref="A3:B3"/>
    <mergeCell ref="F13:F16"/>
    <mergeCell ref="G13:G16"/>
    <mergeCell ref="H13:H16"/>
    <mergeCell ref="I13:J16"/>
  </mergeCells>
  <phoneticPr fontId="4" type="noConversion"/>
  <pageMargins left="0.7" right="0.7" top="0.75" bottom="0.75" header="0.3" footer="0.3"/>
  <pageSetup paperSize="9"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具名範圍</vt:lpstr>
      </vt:variant>
      <vt:variant>
        <vt:i4>14</vt:i4>
      </vt:variant>
    </vt:vector>
  </HeadingPairs>
  <TitlesOfParts>
    <vt:vector size="34" baseType="lpstr">
      <vt:lpstr>表1_RBC表30-1</vt:lpstr>
      <vt:lpstr>表2_RBC表30-5-2</vt:lpstr>
      <vt:lpstr>表2-1_RBC表30-4</vt:lpstr>
      <vt:lpstr>表3_RBC表30-8</vt:lpstr>
      <vt:lpstr>表3-1_RBC表30-8-8</vt:lpstr>
      <vt:lpstr>表4_公司資料表</vt:lpstr>
      <vt:lpstr>表5_地震損失評估</vt:lpstr>
      <vt:lpstr>表6_颱風洪水損失評估</vt:lpstr>
      <vt:lpstr>表7_特殊業務資料表(地震)</vt:lpstr>
      <vt:lpstr>表8_特殊業務資料表(颱風洪水)</vt:lpstr>
      <vt:lpstr>附表1_模型產出係數</vt:lpstr>
      <vt:lpstr>附表1_模型產出係數(水工)</vt:lpstr>
      <vt:lpstr>附表2_火險100RP地震非比例層調整係數</vt:lpstr>
      <vt:lpstr>附表2_火險200RP地震非比例層調整係數</vt:lpstr>
      <vt:lpstr>附表2_工程險200RP地震非比例層調整係數</vt:lpstr>
      <vt:lpstr>附表3_火險100RP颱洪非比例層調整係數</vt:lpstr>
      <vt:lpstr>附表3_火險200RP颱洪非比例層調整係數</vt:lpstr>
      <vt:lpstr>附表3_工程險200RP颱洪非比例層調整係數</vt:lpstr>
      <vt:lpstr>附表4_特殊業務表填報範例</vt:lpstr>
      <vt:lpstr>附表5_非比例性再保合約再保人信評填報範例</vt:lpstr>
      <vt:lpstr>'表2_RBC表30-5-2'!Print_Area</vt:lpstr>
      <vt:lpstr>'表2-1_RBC表30-4'!Print_Area</vt:lpstr>
      <vt:lpstr>'表3_RBC表30-8'!Print_Area</vt:lpstr>
      <vt:lpstr>'表3-1_RBC表30-8-8'!Print_Area</vt:lpstr>
      <vt:lpstr>表4_公司資料表!Print_Area</vt:lpstr>
      <vt:lpstr>表5_地震損失評估!Print_Area</vt:lpstr>
      <vt:lpstr>表6_颱風洪水損失評估!Print_Area</vt:lpstr>
      <vt:lpstr>'附表1_模型產出係數(水工)'!Print_Area</vt:lpstr>
      <vt:lpstr>附表2_工程險200RP地震非比例層調整係數!Print_Area</vt:lpstr>
      <vt:lpstr>附表2_火險100RP地震非比例層調整係數!Print_Area</vt:lpstr>
      <vt:lpstr>附表2_火險200RP地震非比例層調整係數!Print_Area</vt:lpstr>
      <vt:lpstr>附表3_火險100RP颱洪非比例層調整係數!Print_Area</vt:lpstr>
      <vt:lpstr>附表3_火險200RP颱洪非比例層調整係數!Print_Area</vt:lpstr>
      <vt:lpstr>附表4_特殊業務表填報範例!Print_Area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葉建志</dc:creator>
  <cp:lastModifiedBy>吳志偉</cp:lastModifiedBy>
  <cp:lastPrinted>2022-12-20T02:47:14Z</cp:lastPrinted>
  <dcterms:created xsi:type="dcterms:W3CDTF">2018-07-23T01:37:19Z</dcterms:created>
  <dcterms:modified xsi:type="dcterms:W3CDTF">2023-03-02T06:05:10Z</dcterms:modified>
</cp:coreProperties>
</file>