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Kantor\WFH\187. WFH 11 Januari\IIRFA MEETING 2020 ALL\Bahan IIRFA Meeting 2020\IIRFA Market Update\"/>
    </mc:Choice>
  </mc:AlternateContent>
  <bookViews>
    <workbookView xWindow="0" yWindow="0" windowWidth="19560" windowHeight="8220" tabRatio="720" firstSheet="1" activeTab="7"/>
  </bookViews>
  <sheets>
    <sheet name="Life and Nonlife_" sheetId="1" state="hidden" r:id="rId1"/>
    <sheet name="Life and Nonlife" sheetId="12" r:id="rId2"/>
    <sheet name="No. of Company_" sheetId="6" state="hidden" r:id="rId3"/>
    <sheet name="No. of Company" sheetId="9" r:id="rId4"/>
    <sheet name="GI Overview " sheetId="8" r:id="rId5"/>
    <sheet name="IPRB GI Prem Loss_" sheetId="7" state="hidden" r:id="rId6"/>
    <sheet name="GI Prem Loss" sheetId="11" r:id="rId7"/>
    <sheet name="GI Line of biz" sheetId="5" r:id="rId8"/>
    <sheet name="IPRB Line of biz data" sheetId="10" state="hidden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2" l="1"/>
  <c r="J14" i="12" l="1"/>
  <c r="H14" i="12"/>
  <c r="G14" i="12"/>
  <c r="F14" i="12"/>
  <c r="E14" i="12"/>
  <c r="D14" i="12"/>
  <c r="C14" i="12" s="1"/>
  <c r="C9" i="12" l="1"/>
  <c r="C7" i="12"/>
  <c r="C12" i="12"/>
  <c r="C6" i="12"/>
  <c r="C8" i="12"/>
  <c r="C11" i="12"/>
  <c r="I12" i="9"/>
  <c r="I11" i="9" l="1"/>
  <c r="I9" i="9"/>
  <c r="I8" i="9"/>
  <c r="I7" i="9"/>
  <c r="P12" i="11" l="1"/>
  <c r="O12" i="11"/>
  <c r="N12" i="11"/>
  <c r="Q12" i="11" l="1"/>
  <c r="F11" i="7" l="1"/>
  <c r="K40" i="10" l="1"/>
  <c r="K25" i="10" s="1"/>
  <c r="K23" i="10"/>
  <c r="G25" i="10"/>
  <c r="G32" i="10"/>
  <c r="L47" i="10"/>
  <c r="L32" i="10" s="1"/>
  <c r="K47" i="10"/>
  <c r="K32" i="10" s="1"/>
  <c r="J47" i="10"/>
  <c r="J32" i="10" s="1"/>
  <c r="L46" i="10"/>
  <c r="L31" i="10" s="1"/>
  <c r="K46" i="10"/>
  <c r="K31" i="10" s="1"/>
  <c r="J46" i="10"/>
  <c r="J31" i="10" s="1"/>
  <c r="L45" i="10"/>
  <c r="L30" i="10" s="1"/>
  <c r="K45" i="10"/>
  <c r="K30" i="10" s="1"/>
  <c r="J45" i="10"/>
  <c r="J30" i="10" s="1"/>
  <c r="L44" i="10"/>
  <c r="L29" i="10" s="1"/>
  <c r="K44" i="10"/>
  <c r="K29" i="10" s="1"/>
  <c r="J44" i="10"/>
  <c r="J29" i="10" s="1"/>
  <c r="L43" i="10"/>
  <c r="K43" i="10"/>
  <c r="K42" i="10" s="1"/>
  <c r="K27" i="10" s="1"/>
  <c r="J43" i="10"/>
  <c r="J28" i="10" s="1"/>
  <c r="L41" i="10"/>
  <c r="L26" i="10" s="1"/>
  <c r="K41" i="10"/>
  <c r="K26" i="10" s="1"/>
  <c r="J41" i="10"/>
  <c r="J26" i="10" s="1"/>
  <c r="L40" i="10"/>
  <c r="L25" i="10" s="1"/>
  <c r="J40" i="10"/>
  <c r="J25" i="10" s="1"/>
  <c r="L39" i="10"/>
  <c r="L24" i="10" s="1"/>
  <c r="K39" i="10"/>
  <c r="K24" i="10" s="1"/>
  <c r="J39" i="10"/>
  <c r="J24" i="10" s="1"/>
  <c r="L38" i="10"/>
  <c r="L23" i="10" s="1"/>
  <c r="K38" i="10"/>
  <c r="J38" i="10"/>
  <c r="J23" i="10" s="1"/>
  <c r="L37" i="10"/>
  <c r="L22" i="10" s="1"/>
  <c r="K37" i="10"/>
  <c r="K22" i="10" s="1"/>
  <c r="K6" i="10" s="1"/>
  <c r="J37" i="10"/>
  <c r="F43" i="10"/>
  <c r="F28" i="10" s="1"/>
  <c r="G43" i="10"/>
  <c r="G28" i="10" s="1"/>
  <c r="F44" i="10"/>
  <c r="F29" i="10" s="1"/>
  <c r="G44" i="10"/>
  <c r="G29" i="10" s="1"/>
  <c r="F45" i="10"/>
  <c r="F30" i="10" s="1"/>
  <c r="G45" i="10"/>
  <c r="G30" i="10" s="1"/>
  <c r="F46" i="10"/>
  <c r="F31" i="10" s="1"/>
  <c r="G46" i="10"/>
  <c r="G31" i="10" s="1"/>
  <c r="F47" i="10"/>
  <c r="F32" i="10" s="1"/>
  <c r="G47" i="10"/>
  <c r="E47" i="10"/>
  <c r="E44" i="10"/>
  <c r="E45" i="10"/>
  <c r="E46" i="10"/>
  <c r="E43" i="10"/>
  <c r="E42" i="10" s="1"/>
  <c r="F41" i="10"/>
  <c r="F26" i="10" s="1"/>
  <c r="G41" i="10"/>
  <c r="G26" i="10" s="1"/>
  <c r="E41" i="10"/>
  <c r="F40" i="10"/>
  <c r="F25" i="10" s="1"/>
  <c r="G40" i="10"/>
  <c r="E40" i="10"/>
  <c r="F37" i="10"/>
  <c r="F22" i="10" s="1"/>
  <c r="G37" i="10"/>
  <c r="G22" i="10" s="1"/>
  <c r="F38" i="10"/>
  <c r="F23" i="10" s="1"/>
  <c r="G38" i="10"/>
  <c r="G23" i="10" s="1"/>
  <c r="G7" i="10" s="1"/>
  <c r="F39" i="10"/>
  <c r="F24" i="10" s="1"/>
  <c r="G39" i="10"/>
  <c r="G24" i="10" s="1"/>
  <c r="E39" i="10"/>
  <c r="E38" i="10"/>
  <c r="E37" i="10"/>
  <c r="F74" i="10"/>
  <c r="G74" i="10"/>
  <c r="E74" i="10"/>
  <c r="L42" i="10" l="1"/>
  <c r="L27" i="10" s="1"/>
  <c r="E48" i="10"/>
  <c r="L28" i="10"/>
  <c r="J22" i="10"/>
  <c r="K28" i="10"/>
  <c r="F42" i="10"/>
  <c r="G42" i="10"/>
  <c r="J42" i="10"/>
  <c r="J27" i="10" s="1"/>
  <c r="L48" i="10"/>
  <c r="L33" i="10" s="1"/>
  <c r="K48" i="10"/>
  <c r="K33" i="10" s="1"/>
  <c r="G48" i="10" l="1"/>
  <c r="G33" i="10" s="1"/>
  <c r="G27" i="10"/>
  <c r="J48" i="10"/>
  <c r="J33" i="10" s="1"/>
  <c r="F48" i="10"/>
  <c r="F33" i="10" s="1"/>
  <c r="F27" i="10"/>
  <c r="C7" i="10"/>
  <c r="C8" i="10"/>
  <c r="C9" i="10"/>
  <c r="C10" i="10"/>
  <c r="C11" i="10"/>
  <c r="C12" i="10"/>
  <c r="C13" i="10"/>
  <c r="C14" i="10"/>
  <c r="C15" i="10"/>
  <c r="C16" i="10"/>
  <c r="C6" i="10"/>
  <c r="K17" i="10"/>
  <c r="L11" i="10"/>
  <c r="K11" i="10"/>
  <c r="G16" i="10"/>
  <c r="F11" i="10"/>
  <c r="G11" i="10"/>
  <c r="G17" i="10"/>
  <c r="F17" i="10"/>
  <c r="K16" i="10"/>
  <c r="L15" i="10"/>
  <c r="K15" i="10"/>
  <c r="F15" i="10"/>
  <c r="L14" i="10"/>
  <c r="K14" i="10"/>
  <c r="G14" i="10"/>
  <c r="F14" i="10"/>
  <c r="L13" i="10"/>
  <c r="G13" i="10"/>
  <c r="F13" i="10"/>
  <c r="G12" i="10"/>
  <c r="L10" i="10"/>
  <c r="K10" i="10"/>
  <c r="G10" i="10"/>
  <c r="F10" i="10"/>
  <c r="L9" i="10"/>
  <c r="K9" i="10"/>
  <c r="F9" i="10"/>
  <c r="L8" i="10"/>
  <c r="G8" i="10"/>
  <c r="F8" i="10"/>
  <c r="K7" i="10"/>
  <c r="F7" i="10"/>
  <c r="L6" i="10"/>
  <c r="G6" i="10"/>
  <c r="F6" i="10"/>
  <c r="O17" i="10"/>
  <c r="N17" i="10"/>
  <c r="I17" i="10"/>
  <c r="D17" i="10"/>
  <c r="O16" i="10"/>
  <c r="N16" i="10"/>
  <c r="I16" i="10"/>
  <c r="D16" i="10"/>
  <c r="O15" i="10"/>
  <c r="N15" i="10"/>
  <c r="I15" i="10"/>
  <c r="G15" i="10"/>
  <c r="D15" i="10"/>
  <c r="O14" i="10"/>
  <c r="N14" i="10"/>
  <c r="I14" i="10"/>
  <c r="D14" i="10"/>
  <c r="O13" i="10"/>
  <c r="N13" i="10"/>
  <c r="K13" i="10"/>
  <c r="I13" i="10"/>
  <c r="D13" i="10"/>
  <c r="O12" i="10"/>
  <c r="N12" i="10"/>
  <c r="L12" i="10"/>
  <c r="K12" i="10"/>
  <c r="I12" i="10"/>
  <c r="F12" i="10"/>
  <c r="D12" i="10"/>
  <c r="O11" i="10"/>
  <c r="N11" i="10"/>
  <c r="I11" i="10"/>
  <c r="D11" i="10"/>
  <c r="O10" i="10"/>
  <c r="N10" i="10"/>
  <c r="I10" i="10"/>
  <c r="D10" i="10"/>
  <c r="O9" i="10"/>
  <c r="N9" i="10"/>
  <c r="I9" i="10"/>
  <c r="G9" i="10"/>
  <c r="D9" i="10"/>
  <c r="O8" i="10"/>
  <c r="N8" i="10"/>
  <c r="K8" i="10"/>
  <c r="I8" i="10"/>
  <c r="D8" i="10"/>
  <c r="O7" i="10"/>
  <c r="N7" i="10"/>
  <c r="L7" i="10"/>
  <c r="I7" i="10"/>
  <c r="D7" i="10"/>
  <c r="O6" i="10"/>
  <c r="N6" i="10"/>
  <c r="I6" i="10"/>
  <c r="D6" i="10"/>
  <c r="H15" i="10" l="1"/>
  <c r="M9" i="10"/>
  <c r="M7" i="10"/>
  <c r="M12" i="10"/>
  <c r="H8" i="10"/>
  <c r="M13" i="10"/>
  <c r="M14" i="10"/>
  <c r="M6" i="10"/>
  <c r="M10" i="10"/>
  <c r="H13" i="10"/>
  <c r="M8" i="10"/>
  <c r="H9" i="10"/>
  <c r="H12" i="10"/>
  <c r="H6" i="10"/>
  <c r="H10" i="10"/>
  <c r="L17" i="10"/>
  <c r="M17" i="10" s="1"/>
  <c r="M11" i="10"/>
  <c r="H7" i="10"/>
  <c r="H17" i="10"/>
  <c r="H11" i="10"/>
  <c r="M15" i="10"/>
  <c r="H14" i="10"/>
  <c r="F16" i="10"/>
  <c r="H16" i="10" s="1"/>
  <c r="L16" i="10"/>
  <c r="M16" i="10" s="1"/>
  <c r="E11" i="7" l="1"/>
  <c r="G11" i="7" s="1"/>
  <c r="D11" i="7"/>
  <c r="Q44" i="6" l="1"/>
  <c r="O44" i="6"/>
  <c r="M44" i="6"/>
  <c r="K44" i="6"/>
  <c r="I44" i="6"/>
  <c r="G44" i="6"/>
  <c r="E44" i="6"/>
  <c r="C44" i="6"/>
  <c r="I33" i="6"/>
  <c r="I31" i="6"/>
  <c r="I29" i="6"/>
  <c r="I27" i="6"/>
  <c r="I25" i="6"/>
  <c r="I23" i="6"/>
  <c r="I21" i="6"/>
  <c r="I19" i="6"/>
  <c r="G8" i="7"/>
  <c r="G7" i="7"/>
  <c r="G6" i="7"/>
  <c r="I8" i="6"/>
  <c r="I9" i="6"/>
  <c r="I10" i="6"/>
  <c r="I11" i="6"/>
  <c r="I12" i="6"/>
  <c r="I5" i="6"/>
  <c r="I6" i="6"/>
  <c r="I7" i="6"/>
</calcChain>
</file>

<file path=xl/sharedStrings.xml><?xml version="1.0" encoding="utf-8"?>
<sst xmlns="http://schemas.openxmlformats.org/spreadsheetml/2006/main" count="559" uniqueCount="205">
  <si>
    <t>Country</t>
  </si>
  <si>
    <t xml:space="preserve">Market Share (%) </t>
  </si>
  <si>
    <t>2016 (US$ million)</t>
  </si>
  <si>
    <t>2017 (US$ million)</t>
  </si>
  <si>
    <t>Total Premiums</t>
  </si>
  <si>
    <t>Life Premiums</t>
  </si>
  <si>
    <t>Non-Life Premiums</t>
  </si>
  <si>
    <t>Life Premiums (%YoY)</t>
  </si>
  <si>
    <t>Non-Life Premiums (%YoY)</t>
  </si>
  <si>
    <t>China</t>
  </si>
  <si>
    <t>Japan</t>
  </si>
  <si>
    <t>(-8.06%)</t>
  </si>
  <si>
    <t>(-2.09%)</t>
  </si>
  <si>
    <t>Korea</t>
  </si>
  <si>
    <t>(-1.39%)</t>
  </si>
  <si>
    <t>Taiwan</t>
  </si>
  <si>
    <t>(-3.32%)</t>
  </si>
  <si>
    <t>India</t>
  </si>
  <si>
    <t>Thailand</t>
  </si>
  <si>
    <t>Indonesia</t>
  </si>
  <si>
    <t>Malaysia</t>
  </si>
  <si>
    <t>(-0.06%)</t>
  </si>
  <si>
    <t>IIRFA Members Total Premiums</t>
  </si>
  <si>
    <t>Total Life and Non-Life Insurance Premiums of IIRFA Members</t>
  </si>
  <si>
    <t>No.</t>
  </si>
  <si>
    <t>Line of Business</t>
  </si>
  <si>
    <t>Organization</t>
  </si>
  <si>
    <t>Direct Premiums</t>
  </si>
  <si>
    <t>Total</t>
  </si>
  <si>
    <t>IPRB</t>
  </si>
  <si>
    <t>Countries</t>
  </si>
  <si>
    <t>Takaful</t>
  </si>
  <si>
    <t>Reinsurance</t>
  </si>
  <si>
    <t>-</t>
  </si>
  <si>
    <t>Life Insurance</t>
  </si>
  <si>
    <t>Non-life Insurance</t>
  </si>
  <si>
    <t>Composite Insurance</t>
  </si>
  <si>
    <t>Health Insurance</t>
  </si>
  <si>
    <t>Year</t>
  </si>
  <si>
    <t>Earned Premiums</t>
  </si>
  <si>
    <t>Loss Incurred</t>
  </si>
  <si>
    <t>Loss Ratio</t>
  </si>
  <si>
    <t>*Currency at 31/12/2017</t>
  </si>
  <si>
    <t>General Insurance Industry</t>
  </si>
  <si>
    <t>Direct Premiums and Loss Ratio (2012-2017)</t>
  </si>
  <si>
    <t>1. Motor Insurance</t>
  </si>
  <si>
    <t>2. Fire Insurance</t>
  </si>
  <si>
    <t>3. Marine Insurance</t>
  </si>
  <si>
    <t>4. Miscellaneous</t>
  </si>
  <si>
    <t xml:space="preserve">    4.1 Industrial All Risks</t>
  </si>
  <si>
    <t xml:space="preserve">    4.2 Public Liability</t>
  </si>
  <si>
    <t xml:space="preserve">    4.3 Personal Accident</t>
  </si>
  <si>
    <t xml:space="preserve">    4.4 Health</t>
  </si>
  <si>
    <t xml:space="preserve">    4.5 Others</t>
  </si>
  <si>
    <t>Number of Insurance Company</t>
  </si>
  <si>
    <t>Remark: data as of October 2018</t>
  </si>
  <si>
    <t>1.1 Motor Compulsory</t>
  </si>
  <si>
    <t>1.2 Motor Voluntary</t>
  </si>
  <si>
    <t>Unit: Million US$</t>
  </si>
  <si>
    <t>Market share (%)</t>
  </si>
  <si>
    <t>Direct Premiums (Million US$)</t>
  </si>
  <si>
    <t>Annual Growth (%)</t>
  </si>
  <si>
    <t>Change (Million US$)</t>
  </si>
  <si>
    <t>Loss Ratio(%)</t>
  </si>
  <si>
    <t>Earned Premium (Million US$)</t>
  </si>
  <si>
    <t>Incurred Claims (Million US$)</t>
  </si>
  <si>
    <t>General Insurance by Line of Business in 2017 and 2016</t>
  </si>
  <si>
    <t>Market Update</t>
  </si>
  <si>
    <t>IAC</t>
  </si>
  <si>
    <t>IIB</t>
  </si>
  <si>
    <t>OJK</t>
  </si>
  <si>
    <t>GIROJ</t>
  </si>
  <si>
    <t>KIDI</t>
  </si>
  <si>
    <t>ISM</t>
  </si>
  <si>
    <t>TII</t>
  </si>
  <si>
    <r>
      <rPr>
        <b/>
        <sz val="10"/>
        <color theme="1"/>
        <rFont val="Tahoma"/>
        <family val="2"/>
      </rPr>
      <t>Loss Incurred after Deduction</t>
    </r>
    <r>
      <rPr>
        <sz val="10"/>
        <color theme="1"/>
        <rFont val="Tahoma"/>
        <family val="2"/>
      </rPr>
      <t xml:space="preserve"> = Loss Incurred - Recovery</t>
    </r>
  </si>
  <si>
    <t>Incurred Claims</t>
  </si>
  <si>
    <t>ประเภทของการประกันภัย</t>
  </si>
  <si>
    <t>ไตรมาส 4 ปี 2560</t>
  </si>
  <si>
    <t>1. การประกันอัคคีภัย</t>
  </si>
  <si>
    <t>รวม</t>
  </si>
  <si>
    <t>2. การประกันภัยทางทะเลและขนส่ง</t>
  </si>
  <si>
    <t>2.1 การประกันภัยตัวเรือ</t>
  </si>
  <si>
    <t>2.2 การประกันภัยสินค้า</t>
  </si>
  <si>
    <t>3. การประกันภัยรถ</t>
  </si>
  <si>
    <t>3.1 การประกันภัยรถโดยข้อบังคับแห่งกฎหมาย</t>
  </si>
  <si>
    <t>3.2 การประกันภัยรถโดยสมัครใจ</t>
  </si>
  <si>
    <t>4. การประกันภัยเบ็ดเตล็ด</t>
  </si>
  <si>
    <t>4.1 การประกันความเสี่ยงภัยทุกชนิดและการประกันภัยทรัพย์สิน</t>
  </si>
  <si>
    <t>4.2 การประกันภัยความรับผิดตามกฎหมาย</t>
  </si>
  <si>
    <t>4.3 การประกันภัยอุบัติเหตุ</t>
  </si>
  <si>
    <t>4.4 การประกันภัยสุขภาพ</t>
  </si>
  <si>
    <t>4.5 การประกันภัยการเดินทาง</t>
  </si>
  <si>
    <t>4.6 การประกันภัยอิสรภาพ</t>
  </si>
  <si>
    <t>4.7 การประกันภัยอื่น</t>
  </si>
  <si>
    <t>รวมการรับประกันภัยทุกประเภท</t>
  </si>
  <si>
    <t>ค่าสินไหมทดแทนที่เกิดขึ้นระหว่างปี</t>
  </si>
  <si>
    <t>Earned Premium</t>
  </si>
  <si>
    <t>Direct Premium</t>
  </si>
  <si>
    <t>2016 Million Baht</t>
  </si>
  <si>
    <t>2017 Million Baht</t>
  </si>
  <si>
    <t>เบี้ยประกันภัยที่ถือเป็นรายได้</t>
  </si>
  <si>
    <t>เบี้ยประกันภัย</t>
  </si>
  <si>
    <t>ปี 2559</t>
  </si>
  <si>
    <t>1. Direct Premiums</t>
  </si>
  <si>
    <t>2. Annual Growth of Direct Premiums</t>
  </si>
  <si>
    <t>3. Net Earned Premiums</t>
  </si>
  <si>
    <t>4. Loss Ratio</t>
  </si>
  <si>
    <t>5. General Operating Expenses Ratio</t>
  </si>
  <si>
    <t>6. Expense Ratio</t>
  </si>
  <si>
    <t>Thailand - IPRB</t>
  </si>
  <si>
    <t>Million Baht</t>
  </si>
  <si>
    <t>Please fill here</t>
  </si>
  <si>
    <t>Example</t>
  </si>
  <si>
    <t>Direct Premium (Million US$)</t>
  </si>
  <si>
    <t>Loss Incurred (Million US$)</t>
  </si>
  <si>
    <t>Loss Ratio (%)</t>
  </si>
  <si>
    <t xml:space="preserve">7. Combined Ratio [ 4+6 ] </t>
  </si>
  <si>
    <t>8 Total Number of General Insurance Company</t>
  </si>
  <si>
    <r>
      <rPr>
        <b/>
        <sz val="10"/>
        <color theme="1"/>
        <rFont val="Tahoma"/>
        <family val="2"/>
      </rPr>
      <t>1. Loss Ratio</t>
    </r>
    <r>
      <rPr>
        <sz val="10"/>
        <color theme="1"/>
        <rFont val="Tahoma"/>
        <family val="2"/>
      </rPr>
      <t xml:space="preserve"> = Loss Incurred after Deduction/Net Earned Premiums (EP)</t>
    </r>
  </si>
  <si>
    <r>
      <rPr>
        <b/>
        <sz val="10"/>
        <color theme="1"/>
        <rFont val="Tahoma"/>
        <family val="2"/>
      </rPr>
      <t>5. General Operating Expense (GOE) Ratio</t>
    </r>
    <r>
      <rPr>
        <sz val="10"/>
        <color theme="1"/>
        <rFont val="Tahoma"/>
        <family val="2"/>
      </rPr>
      <t xml:space="preserve"> = [Underwriting Expense + Operating Expenses]/EP</t>
    </r>
  </si>
  <si>
    <r>
      <rPr>
        <b/>
        <sz val="10"/>
        <color theme="1"/>
        <rFont val="Tahoma"/>
        <family val="2"/>
      </rPr>
      <t>6. Expense Ratio</t>
    </r>
    <r>
      <rPr>
        <sz val="10"/>
        <color theme="1"/>
        <rFont val="Tahoma"/>
        <family val="2"/>
      </rPr>
      <t xml:space="preserve"> = [ GOE + Net Commission and Brokerage]/EP</t>
    </r>
  </si>
  <si>
    <t>Definitions</t>
  </si>
  <si>
    <r>
      <rPr>
        <b/>
        <sz val="10"/>
        <color theme="1"/>
        <rFont val="Tahoma"/>
        <family val="2"/>
      </rPr>
      <t>7. Combined Ratio</t>
    </r>
    <r>
      <rPr>
        <sz val="10"/>
        <color theme="1"/>
        <rFont val="Tahoma"/>
        <family val="2"/>
      </rPr>
      <t xml:space="preserve"> = Loss Ratio + Expense Ratio</t>
    </r>
  </si>
  <si>
    <r>
      <rPr>
        <b/>
        <sz val="10"/>
        <color theme="1"/>
        <rFont val="Tahoma"/>
        <family val="2"/>
      </rPr>
      <t>8. Total  Number of General Insurance Company</t>
    </r>
    <r>
      <rPr>
        <sz val="10"/>
        <color theme="1"/>
        <rFont val="Tahoma"/>
        <family val="2"/>
      </rPr>
      <t xml:space="preserve"> =  Non-Life Insurers + Health Insurers + Agriculture Insurers + Reinsurers</t>
    </r>
  </si>
  <si>
    <t>Million Rupiah</t>
  </si>
  <si>
    <t>Million US$</t>
  </si>
  <si>
    <t>2018 (US$ million)</t>
  </si>
  <si>
    <t>2019 (US$ million)</t>
  </si>
  <si>
    <t>Number of Insurance Company in 2019</t>
  </si>
  <si>
    <t>Direct Premiums and Loss Ratio (2014-2019)</t>
  </si>
  <si>
    <t>General Insurance Overview in 2019</t>
  </si>
  <si>
    <t>General Insurance by Line of Business in 2019 and 2018</t>
  </si>
  <si>
    <t>unaudited data</t>
  </si>
  <si>
    <t>Compulsory</t>
  </si>
  <si>
    <t>Motor</t>
  </si>
  <si>
    <t>Voluntary</t>
  </si>
  <si>
    <t>Marine</t>
  </si>
  <si>
    <t>Fire</t>
  </si>
  <si>
    <t>Miscellaneous</t>
  </si>
  <si>
    <t>IAR</t>
  </si>
  <si>
    <t>Public Liability</t>
  </si>
  <si>
    <t>PA</t>
  </si>
  <si>
    <t>Health</t>
  </si>
  <si>
    <t>Other</t>
  </si>
  <si>
    <t>Statistics Division of Examination Planing and Development Department of OIC</t>
  </si>
  <si>
    <t xml:space="preserve">Source : </t>
  </si>
  <si>
    <t>Central Bank of Indonesia ForEx Ref. Rate PER 31 Des 2019</t>
  </si>
  <si>
    <t xml:space="preserve"> Fire</t>
  </si>
  <si>
    <t xml:space="preserve"> Marine &amp; Inland Transit</t>
  </si>
  <si>
    <t xml:space="preserve"> Voluntary Automobile</t>
  </si>
  <si>
    <t xml:space="preserve"> Personal Accident</t>
  </si>
  <si>
    <t xml:space="preserve"> Miscellaneous</t>
  </si>
  <si>
    <t xml:space="preserve"> Compulsory Automobile Liability</t>
  </si>
  <si>
    <t>CHINA</t>
  </si>
  <si>
    <t>Commercial property Insurance</t>
  </si>
  <si>
    <t>Home property Insurance</t>
  </si>
  <si>
    <t>Motor Insurance</t>
  </si>
  <si>
    <t>Engineering Insurance</t>
  </si>
  <si>
    <t>Liability Insurance</t>
  </si>
  <si>
    <t>Credit Insurance</t>
  </si>
  <si>
    <t>Surety Insurance</t>
  </si>
  <si>
    <t>Hull Insurance</t>
  </si>
  <si>
    <t>Cargo insurance</t>
  </si>
  <si>
    <t>Special Risk Insurance</t>
  </si>
  <si>
    <t>Agriculture insurance</t>
  </si>
  <si>
    <t>Others</t>
  </si>
  <si>
    <t>Guarantee</t>
  </si>
  <si>
    <t>Casualties</t>
  </si>
  <si>
    <t>Overseas Direct</t>
  </si>
  <si>
    <t>Long Term(Non-par)</t>
  </si>
  <si>
    <t>Annuity</t>
  </si>
  <si>
    <t>Retirement</t>
  </si>
  <si>
    <t>Index</t>
  </si>
  <si>
    <t>Etc</t>
  </si>
  <si>
    <t>Property</t>
  </si>
  <si>
    <t>Motor Vehicle</t>
  </si>
  <si>
    <t>Marine Cargo</t>
  </si>
  <si>
    <t>Marine Hull</t>
  </si>
  <si>
    <t>Aviation</t>
  </si>
  <si>
    <t>Satellite</t>
  </si>
  <si>
    <t>Energy On Shore</t>
  </si>
  <si>
    <t>Energy Off Shore</t>
  </si>
  <si>
    <t>Engineering</t>
  </si>
  <si>
    <t>Liability</t>
  </si>
  <si>
    <t>Personal Accident &amp; Health and Life Insurance</t>
  </si>
  <si>
    <t>Credit</t>
  </si>
  <si>
    <t xml:space="preserve">Suretybond  </t>
  </si>
  <si>
    <t>1. Motor</t>
  </si>
  <si>
    <t>1.1 Motor 'Act'</t>
  </si>
  <si>
    <t>1.2 Motor 'Others'</t>
  </si>
  <si>
    <t>2. Fire</t>
  </si>
  <si>
    <t>3. Marine, Aviation and Transit</t>
  </si>
  <si>
    <t xml:space="preserve">    3.1 Marine Cargo</t>
  </si>
  <si>
    <t xml:space="preserve">    3.2 Marine Hull</t>
  </si>
  <si>
    <t xml:space="preserve">    3.3 Aviation</t>
  </si>
  <si>
    <t xml:space="preserve">    3.4 Offshore Oil-Related</t>
  </si>
  <si>
    <t>4. Medical and Health</t>
  </si>
  <si>
    <t>5. Personal Accident</t>
  </si>
  <si>
    <t>6. Miscellaneous</t>
  </si>
  <si>
    <t xml:space="preserve">    6.1 Bonds</t>
  </si>
  <si>
    <t xml:space="preserve">    6.2 Contractors' All Risk and Engineering</t>
  </si>
  <si>
    <t xml:space="preserve">    6.3 Liability</t>
  </si>
  <si>
    <t xml:space="preserve">    6.4 Workmen's Compensation and Employers' Liability</t>
  </si>
  <si>
    <t xml:space="preserve">    6.5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</si>
</sst>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.000000000_);_(* \(#,##0.000000000\);_(* &quot;-&quot;_);_(@_)"/>
    <numFmt numFmtId="168" formatCode="_-* #,##0.000_-;\-* #,##0.000_-;_-* &quot;-&quot;??_-;_-@_-"/>
    <numFmt numFmtId="169" formatCode="_-* #,##0.0000_-;\-* #,##0.0000_-;_-* &quot;-&quot;??_-;_-@_-"/>
    <numFmt numFmtId="170" formatCode="_-* #,##0.00000000_-;\-* #,##0.00000000_-;_-* &quot;-&quot;??_-;_-@_-"/>
    <numFmt numFmtId="171" formatCode="_(* #,##0.00000000_);_(* \(#,##0.00000000\);_(* &quot;-&quot;????????_);_(@_)"/>
    <numFmt numFmtId="172" formatCode="_-* #,##0.000000000_-;\-* #,##0.000000000_-;_-* &quot;-&quot;??_-;_-@_-"/>
    <numFmt numFmtId="173" formatCode="0.000"/>
    <numFmt numFmtId="174" formatCode="0.00000"/>
    <numFmt numFmtId="175" formatCode="0.0000"/>
    <numFmt numFmtId="176" formatCode="_(* #,##0.00_);_(* \(#,##0.00\);_(* &quot;-&quot;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0"/>
      <color rgb="FF002060"/>
      <name val="Tahoma"/>
      <family val="2"/>
    </font>
    <font>
      <sz val="10"/>
      <color rgb="FFFF0000"/>
      <name val="Tahoma"/>
      <family val="2"/>
    </font>
    <font>
      <sz val="10"/>
      <color rgb="FF1F4E79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charset val="22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sz val="10"/>
      <color theme="4" tint="-0.499984740745262"/>
      <name val="Tahoma"/>
      <family val="2"/>
    </font>
    <font>
      <b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0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0" fontId="9" fillId="0" borderId="0" xfId="0" applyNumberFormat="1" applyFont="1" applyBorder="1" applyAlignment="1">
      <alignment horizontal="right" vertical="center" wrapText="1"/>
    </xf>
    <xf numFmtId="10" fontId="3" fillId="0" borderId="0" xfId="0" applyNumberFormat="1" applyFont="1" applyBorder="1" applyAlignment="1">
      <alignment horizontal="right" vertical="center" wrapText="1"/>
    </xf>
    <xf numFmtId="0" fontId="10" fillId="0" borderId="0" xfId="0" applyFont="1"/>
    <xf numFmtId="10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165" fontId="6" fillId="0" borderId="0" xfId="1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0" fillId="0" borderId="0" xfId="0" applyBorder="1"/>
    <xf numFmtId="17" fontId="0" fillId="0" borderId="0" xfId="0" applyNumberFormat="1"/>
    <xf numFmtId="0" fontId="6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6" fillId="0" borderId="6" xfId="0" applyFont="1" applyBorder="1"/>
    <xf numFmtId="165" fontId="6" fillId="0" borderId="0" xfId="1" applyNumberFormat="1" applyFont="1" applyBorder="1"/>
    <xf numFmtId="166" fontId="6" fillId="0" borderId="12" xfId="2" applyNumberFormat="1" applyFont="1" applyBorder="1"/>
    <xf numFmtId="0" fontId="6" fillId="2" borderId="0" xfId="0" applyFont="1" applyFill="1"/>
    <xf numFmtId="10" fontId="6" fillId="0" borderId="0" xfId="2" applyNumberFormat="1" applyFont="1"/>
    <xf numFmtId="0" fontId="6" fillId="0" borderId="8" xfId="0" applyFont="1" applyBorder="1"/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6" fontId="6" fillId="0" borderId="0" xfId="2" applyNumberFormat="1" applyFont="1" applyBorder="1"/>
    <xf numFmtId="0" fontId="10" fillId="0" borderId="0" xfId="0" applyFont="1" applyBorder="1" applyAlignment="1">
      <alignment vertical="center"/>
    </xf>
    <xf numFmtId="0" fontId="6" fillId="0" borderId="0" xfId="0" applyFont="1" applyFill="1" applyBorder="1"/>
    <xf numFmtId="0" fontId="13" fillId="0" borderId="0" xfId="0" applyFont="1"/>
    <xf numFmtId="0" fontId="0" fillId="0" borderId="0" xfId="0" applyFont="1"/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indent="2"/>
    </xf>
    <xf numFmtId="0" fontId="6" fillId="0" borderId="14" xfId="0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 wrapText="1" readingOrder="1"/>
    </xf>
    <xf numFmtId="0" fontId="14" fillId="0" borderId="0" xfId="0" applyFont="1"/>
    <xf numFmtId="0" fontId="14" fillId="2" borderId="0" xfId="0" applyFont="1" applyFill="1" applyBorder="1"/>
    <xf numFmtId="0" fontId="14" fillId="2" borderId="0" xfId="0" applyFont="1" applyFill="1"/>
    <xf numFmtId="0" fontId="10" fillId="2" borderId="2" xfId="0" applyFont="1" applyFill="1" applyBorder="1" applyAlignment="1">
      <alignment vertical="center"/>
    </xf>
    <xf numFmtId="166" fontId="6" fillId="0" borderId="0" xfId="2" applyNumberFormat="1" applyFont="1"/>
    <xf numFmtId="165" fontId="6" fillId="0" borderId="0" xfId="0" applyNumberFormat="1" applyFont="1"/>
    <xf numFmtId="165" fontId="6" fillId="0" borderId="0" xfId="1" applyNumberFormat="1" applyFont="1"/>
    <xf numFmtId="164" fontId="6" fillId="0" borderId="0" xfId="0" applyNumberFormat="1" applyFont="1"/>
    <xf numFmtId="164" fontId="0" fillId="0" borderId="0" xfId="1" applyNumberFormat="1" applyFont="1"/>
    <xf numFmtId="166" fontId="0" fillId="0" borderId="0" xfId="2" applyNumberFormat="1" applyFont="1"/>
    <xf numFmtId="10" fontId="6" fillId="2" borderId="0" xfId="2" applyNumberFormat="1" applyFont="1" applyFill="1"/>
    <xf numFmtId="165" fontId="6" fillId="2" borderId="0" xfId="1" applyNumberFormat="1" applyFont="1" applyFill="1" applyBorder="1"/>
    <xf numFmtId="165" fontId="0" fillId="2" borderId="0" xfId="1" applyNumberFormat="1" applyFont="1" applyFill="1"/>
    <xf numFmtId="166" fontId="0" fillId="2" borderId="0" xfId="2" applyNumberFormat="1" applyFont="1" applyFill="1"/>
    <xf numFmtId="164" fontId="0" fillId="2" borderId="0" xfId="1" applyNumberFormat="1" applyFont="1" applyFill="1"/>
    <xf numFmtId="165" fontId="6" fillId="2" borderId="0" xfId="0" applyNumberFormat="1" applyFont="1" applyFill="1"/>
    <xf numFmtId="166" fontId="6" fillId="2" borderId="11" xfId="2" applyNumberFormat="1" applyFont="1" applyFill="1" applyBorder="1"/>
    <xf numFmtId="166" fontId="6" fillId="2" borderId="12" xfId="2" applyNumberFormat="1" applyFont="1" applyFill="1" applyBorder="1"/>
    <xf numFmtId="10" fontId="6" fillId="3" borderId="14" xfId="2" applyNumberFormat="1" applyFont="1" applyFill="1" applyBorder="1"/>
    <xf numFmtId="165" fontId="6" fillId="3" borderId="14" xfId="0" applyNumberFormat="1" applyFont="1" applyFill="1" applyBorder="1"/>
    <xf numFmtId="165" fontId="0" fillId="3" borderId="14" xfId="1" applyNumberFormat="1" applyFont="1" applyFill="1" applyBorder="1"/>
    <xf numFmtId="166" fontId="0" fillId="3" borderId="14" xfId="2" applyNumberFormat="1" applyFont="1" applyFill="1" applyBorder="1"/>
    <xf numFmtId="166" fontId="6" fillId="3" borderId="4" xfId="2" applyNumberFormat="1" applyFont="1" applyFill="1" applyBorder="1"/>
    <xf numFmtId="0" fontId="10" fillId="2" borderId="5" xfId="0" applyFont="1" applyFill="1" applyBorder="1"/>
    <xf numFmtId="0" fontId="10" fillId="2" borderId="7" xfId="0" applyFont="1" applyFill="1" applyBorder="1"/>
    <xf numFmtId="10" fontId="6" fillId="0" borderId="0" xfId="0" applyNumberFormat="1" applyFont="1" applyBorder="1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indent="2"/>
    </xf>
    <xf numFmtId="0" fontId="10" fillId="0" borderId="7" xfId="0" applyFont="1" applyFill="1" applyBorder="1"/>
    <xf numFmtId="0" fontId="10" fillId="0" borderId="10" xfId="0" applyFont="1" applyFill="1" applyBorder="1"/>
    <xf numFmtId="164" fontId="6" fillId="0" borderId="0" xfId="1" applyFont="1"/>
    <xf numFmtId="0" fontId="10" fillId="0" borderId="0" xfId="0" applyFont="1" applyBorder="1" applyAlignment="1"/>
    <xf numFmtId="3" fontId="6" fillId="0" borderId="0" xfId="0" applyNumberFormat="1" applyFont="1" applyAlignment="1">
      <alignment vertical="center"/>
    </xf>
    <xf numFmtId="0" fontId="10" fillId="0" borderId="0" xfId="0" applyFont="1" applyBorder="1"/>
    <xf numFmtId="10" fontId="15" fillId="0" borderId="0" xfId="2" applyNumberFormat="1" applyFont="1" applyBorder="1" applyAlignment="1">
      <alignment horizontal="right" vertical="center" wrapText="1"/>
    </xf>
    <xf numFmtId="10" fontId="15" fillId="0" borderId="0" xfId="0" applyNumberFormat="1" applyFont="1" applyBorder="1" applyAlignment="1">
      <alignment horizontal="right" vertical="center" wrapText="1"/>
    </xf>
    <xf numFmtId="165" fontId="10" fillId="0" borderId="0" xfId="1" applyNumberFormat="1" applyFont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6" fillId="0" borderId="0" xfId="0" applyFont="1"/>
    <xf numFmtId="0" fontId="10" fillId="0" borderId="15" xfId="0" applyFont="1" applyBorder="1" applyAlignment="1">
      <alignment vertical="center"/>
    </xf>
    <xf numFmtId="166" fontId="10" fillId="0" borderId="15" xfId="2" applyNumberFormat="1" applyFont="1" applyBorder="1"/>
    <xf numFmtId="0" fontId="6" fillId="4" borderId="0" xfId="0" applyFont="1" applyFill="1" applyBorder="1"/>
    <xf numFmtId="0" fontId="6" fillId="4" borderId="2" xfId="0" applyFont="1" applyFill="1" applyBorder="1"/>
    <xf numFmtId="0" fontId="6" fillId="4" borderId="11" xfId="0" applyFont="1" applyFill="1" applyBorder="1"/>
    <xf numFmtId="0" fontId="10" fillId="4" borderId="6" xfId="0" applyFont="1" applyFill="1" applyBorder="1" applyAlignment="1">
      <alignment horizontal="right"/>
    </xf>
    <xf numFmtId="0" fontId="6" fillId="4" borderId="12" xfId="0" applyFont="1" applyFill="1" applyBorder="1"/>
    <xf numFmtId="0" fontId="6" fillId="4" borderId="6" xfId="0" applyFont="1" applyFill="1" applyBorder="1" applyAlignment="1">
      <alignment horizontal="right"/>
    </xf>
    <xf numFmtId="0" fontId="6" fillId="4" borderId="6" xfId="0" applyFont="1" applyFill="1" applyBorder="1"/>
    <xf numFmtId="0" fontId="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/>
    <xf numFmtId="0" fontId="3" fillId="0" borderId="15" xfId="0" applyFont="1" applyBorder="1" applyAlignment="1">
      <alignment horizontal="justify" vertical="center" wrapText="1"/>
    </xf>
    <xf numFmtId="10" fontId="3" fillId="0" borderId="15" xfId="2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10" fontId="15" fillId="0" borderId="15" xfId="0" applyNumberFormat="1" applyFont="1" applyBorder="1" applyAlignment="1">
      <alignment horizontal="right" vertical="center" wrapText="1"/>
    </xf>
    <xf numFmtId="165" fontId="6" fillId="0" borderId="15" xfId="1" applyNumberFormat="1" applyFont="1" applyBorder="1" applyAlignment="1">
      <alignment horizontal="right" vertical="center" wrapText="1"/>
    </xf>
    <xf numFmtId="0" fontId="6" fillId="0" borderId="0" xfId="0" applyFont="1" applyBorder="1" applyAlignment="1"/>
    <xf numFmtId="0" fontId="16" fillId="0" borderId="15" xfId="0" applyFont="1" applyBorder="1" applyAlignment="1">
      <alignment vertical="top"/>
    </xf>
    <xf numFmtId="0" fontId="6" fillId="0" borderId="15" xfId="0" applyFont="1" applyBorder="1"/>
    <xf numFmtId="0" fontId="10" fillId="2" borderId="15" xfId="0" applyFont="1" applyFill="1" applyBorder="1" applyAlignment="1">
      <alignment vertical="center"/>
    </xf>
    <xf numFmtId="0" fontId="10" fillId="0" borderId="15" xfId="0" applyFont="1" applyBorder="1"/>
    <xf numFmtId="0" fontId="6" fillId="0" borderId="15" xfId="0" applyFont="1" applyFill="1" applyBorder="1"/>
    <xf numFmtId="165" fontId="8" fillId="0" borderId="15" xfId="0" applyNumberFormat="1" applyFont="1" applyBorder="1"/>
    <xf numFmtId="164" fontId="8" fillId="0" borderId="15" xfId="1" applyFont="1" applyFill="1" applyBorder="1"/>
    <xf numFmtId="10" fontId="8" fillId="0" borderId="15" xfId="2" applyNumberFormat="1" applyFont="1" applyBorder="1"/>
    <xf numFmtId="167" fontId="8" fillId="0" borderId="15" xfId="3" applyNumberFormat="1" applyFont="1" applyBorder="1"/>
    <xf numFmtId="164" fontId="8" fillId="0" borderId="15" xfId="0" applyNumberFormat="1" applyFont="1" applyBorder="1"/>
    <xf numFmtId="0" fontId="8" fillId="0" borderId="15" xfId="0" applyFont="1" applyBorder="1"/>
    <xf numFmtId="0" fontId="10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14" fillId="0" borderId="0" xfId="0" applyFont="1" applyBorder="1"/>
    <xf numFmtId="0" fontId="10" fillId="2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right" vertical="center"/>
    </xf>
    <xf numFmtId="10" fontId="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65" fontId="6" fillId="0" borderId="15" xfId="1" applyNumberFormat="1" applyFont="1" applyBorder="1"/>
    <xf numFmtId="166" fontId="6" fillId="0" borderId="15" xfId="2" applyNumberFormat="1" applyFont="1" applyBorder="1"/>
    <xf numFmtId="0" fontId="6" fillId="2" borderId="15" xfId="0" applyFont="1" applyFill="1" applyBorder="1"/>
    <xf numFmtId="165" fontId="10" fillId="0" borderId="15" xfId="0" applyNumberFormat="1" applyFont="1" applyBorder="1"/>
    <xf numFmtId="165" fontId="8" fillId="0" borderId="15" xfId="1" applyNumberFormat="1" applyFont="1" applyBorder="1"/>
    <xf numFmtId="166" fontId="8" fillId="0" borderId="15" xfId="2" applyNumberFormat="1" applyFont="1" applyBorder="1"/>
    <xf numFmtId="10" fontId="6" fillId="0" borderId="15" xfId="2" applyNumberFormat="1" applyFont="1" applyBorder="1"/>
    <xf numFmtId="0" fontId="10" fillId="3" borderId="15" xfId="0" applyFont="1" applyFill="1" applyBorder="1" applyAlignment="1">
      <alignment horizontal="center" vertical="center"/>
    </xf>
    <xf numFmtId="166" fontId="8" fillId="3" borderId="15" xfId="2" applyNumberFormat="1" applyFont="1" applyFill="1" applyBorder="1"/>
    <xf numFmtId="165" fontId="6" fillId="0" borderId="15" xfId="1" applyNumberFormat="1" applyFont="1" applyFill="1" applyBorder="1"/>
    <xf numFmtId="165" fontId="6" fillId="0" borderId="15" xfId="0" applyNumberFormat="1" applyFont="1" applyFill="1" applyBorder="1"/>
    <xf numFmtId="166" fontId="6" fillId="0" borderId="15" xfId="2" applyNumberFormat="1" applyFont="1" applyFill="1" applyBorder="1"/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165" fontId="10" fillId="3" borderId="15" xfId="0" applyNumberFormat="1" applyFont="1" applyFill="1" applyBorder="1"/>
    <xf numFmtId="166" fontId="10" fillId="3" borderId="15" xfId="2" applyNumberFormat="1" applyFont="1" applyFill="1" applyBorder="1"/>
    <xf numFmtId="10" fontId="6" fillId="0" borderId="15" xfId="0" applyNumberFormat="1" applyFont="1" applyBorder="1"/>
    <xf numFmtId="165" fontId="6" fillId="0" borderId="15" xfId="1" applyNumberFormat="1" applyFont="1" applyBorder="1" applyAlignment="1">
      <alignment vertical="center"/>
    </xf>
    <xf numFmtId="0" fontId="10" fillId="4" borderId="1" xfId="0" applyFont="1" applyFill="1" applyBorder="1"/>
    <xf numFmtId="41" fontId="6" fillId="0" borderId="0" xfId="3" applyFont="1"/>
    <xf numFmtId="41" fontId="6" fillId="0" borderId="0" xfId="0" applyNumberFormat="1" applyFont="1"/>
    <xf numFmtId="10" fontId="6" fillId="0" borderId="0" xfId="3" applyNumberFormat="1" applyFont="1"/>
    <xf numFmtId="0" fontId="6" fillId="4" borderId="8" xfId="0" applyFont="1" applyFill="1" applyBorder="1"/>
    <xf numFmtId="0" fontId="6" fillId="4" borderId="9" xfId="0" applyFont="1" applyFill="1" applyBorder="1"/>
    <xf numFmtId="0" fontId="6" fillId="4" borderId="13" xfId="0" applyFont="1" applyFill="1" applyBorder="1"/>
    <xf numFmtId="0" fontId="0" fillId="2" borderId="0" xfId="0" applyFill="1"/>
    <xf numFmtId="0" fontId="10" fillId="0" borderId="15" xfId="0" applyFont="1" applyBorder="1" applyAlignment="1">
      <alignment horizontal="center"/>
    </xf>
    <xf numFmtId="168" fontId="0" fillId="0" borderId="0" xfId="1" applyNumberFormat="1" applyFont="1"/>
    <xf numFmtId="170" fontId="0" fillId="0" borderId="0" xfId="1" applyNumberFormat="1" applyFont="1"/>
    <xf numFmtId="171" fontId="0" fillId="0" borderId="0" xfId="0" applyNumberFormat="1"/>
    <xf numFmtId="169" fontId="0" fillId="0" borderId="0" xfId="0" applyNumberFormat="1"/>
    <xf numFmtId="172" fontId="8" fillId="0" borderId="15" xfId="3" applyNumberFormat="1" applyFont="1" applyBorder="1"/>
    <xf numFmtId="9" fontId="15" fillId="0" borderId="15" xfId="0" applyNumberFormat="1" applyFont="1" applyBorder="1" applyAlignment="1">
      <alignment horizontal="right" vertical="center" wrapText="1"/>
    </xf>
    <xf numFmtId="10" fontId="6" fillId="0" borderId="15" xfId="2" applyNumberFormat="1" applyFont="1" applyFill="1" applyBorder="1"/>
    <xf numFmtId="173" fontId="6" fillId="0" borderId="15" xfId="2" applyNumberFormat="1" applyFont="1" applyBorder="1"/>
    <xf numFmtId="174" fontId="6" fillId="0" borderId="15" xfId="0" applyNumberFormat="1" applyFont="1" applyBorder="1"/>
    <xf numFmtId="174" fontId="6" fillId="0" borderId="15" xfId="2" applyNumberFormat="1" applyFont="1" applyBorder="1"/>
    <xf numFmtId="166" fontId="6" fillId="0" borderId="15" xfId="0" applyNumberFormat="1" applyFont="1" applyBorder="1"/>
    <xf numFmtId="10" fontId="10" fillId="3" borderId="15" xfId="2" applyNumberFormat="1" applyFont="1" applyFill="1" applyBorder="1"/>
    <xf numFmtId="165" fontId="6" fillId="0" borderId="15" xfId="0" applyNumberFormat="1" applyFont="1" applyBorder="1"/>
    <xf numFmtId="10" fontId="0" fillId="0" borderId="15" xfId="0" applyNumberFormat="1" applyBorder="1"/>
    <xf numFmtId="165" fontId="0" fillId="0" borderId="15" xfId="0" applyNumberFormat="1" applyBorder="1"/>
    <xf numFmtId="165" fontId="6" fillId="0" borderId="15" xfId="3" applyNumberFormat="1" applyFont="1" applyFill="1" applyBorder="1"/>
    <xf numFmtId="165" fontId="0" fillId="0" borderId="15" xfId="2" applyNumberFormat="1" applyFont="1" applyFill="1" applyBorder="1"/>
    <xf numFmtId="10" fontId="0" fillId="0" borderId="15" xfId="2" applyNumberFormat="1" applyFont="1" applyFill="1" applyBorder="1"/>
    <xf numFmtId="165" fontId="0" fillId="0" borderId="15" xfId="3" applyNumberFormat="1" applyFont="1" applyFill="1" applyBorder="1"/>
    <xf numFmtId="165" fontId="0" fillId="0" borderId="15" xfId="2" applyNumberFormat="1" applyFont="1" applyBorder="1"/>
    <xf numFmtId="165" fontId="0" fillId="0" borderId="15" xfId="3" applyNumberFormat="1" applyFont="1" applyBorder="1"/>
    <xf numFmtId="10" fontId="0" fillId="0" borderId="15" xfId="2" applyNumberFormat="1" applyFont="1" applyBorder="1"/>
    <xf numFmtId="10" fontId="10" fillId="0" borderId="15" xfId="0" applyNumberFormat="1" applyFont="1" applyBorder="1" applyAlignment="1"/>
    <xf numFmtId="165" fontId="10" fillId="0" borderId="15" xfId="0" applyNumberFormat="1" applyFont="1" applyBorder="1" applyAlignment="1"/>
    <xf numFmtId="166" fontId="0" fillId="0" borderId="15" xfId="0" applyNumberFormat="1" applyBorder="1"/>
    <xf numFmtId="175" fontId="0" fillId="2" borderId="0" xfId="0" applyNumberFormat="1" applyFill="1"/>
    <xf numFmtId="166" fontId="10" fillId="0" borderId="15" xfId="0" applyNumberFormat="1" applyFont="1" applyBorder="1"/>
    <xf numFmtId="0" fontId="6" fillId="0" borderId="15" xfId="0" applyFont="1" applyBorder="1" applyAlignment="1">
      <alignment horizontal="left" indent="1"/>
    </xf>
    <xf numFmtId="165" fontId="3" fillId="0" borderId="15" xfId="0" applyNumberFormat="1" applyFont="1" applyBorder="1" applyAlignment="1">
      <alignment horizontal="right" vertical="center" wrapText="1"/>
    </xf>
    <xf numFmtId="165" fontId="4" fillId="0" borderId="15" xfId="0" applyNumberFormat="1" applyFont="1" applyBorder="1" applyAlignment="1">
      <alignment horizontal="right" vertical="center" wrapText="1"/>
    </xf>
    <xf numFmtId="165" fontId="10" fillId="0" borderId="5" xfId="0" applyNumberFormat="1" applyFont="1" applyBorder="1"/>
    <xf numFmtId="166" fontId="10" fillId="0" borderId="5" xfId="0" applyNumberFormat="1" applyFont="1" applyBorder="1"/>
    <xf numFmtId="175" fontId="6" fillId="2" borderId="15" xfId="0" applyNumberFormat="1" applyFont="1" applyFill="1" applyBorder="1"/>
    <xf numFmtId="175" fontId="6" fillId="0" borderId="15" xfId="0" applyNumberFormat="1" applyFont="1" applyBorder="1"/>
    <xf numFmtId="41" fontId="0" fillId="0" borderId="15" xfId="0" applyNumberFormat="1" applyBorder="1"/>
    <xf numFmtId="175" fontId="0" fillId="0" borderId="15" xfId="0" applyNumberFormat="1" applyBorder="1"/>
    <xf numFmtId="175" fontId="8" fillId="3" borderId="15" xfId="2" applyNumberFormat="1" applyFont="1" applyFill="1" applyBorder="1"/>
    <xf numFmtId="176" fontId="6" fillId="0" borderId="15" xfId="0" applyNumberFormat="1" applyFont="1" applyBorder="1"/>
    <xf numFmtId="172" fontId="0" fillId="2" borderId="0" xfId="0" applyNumberFormat="1" applyFill="1"/>
    <xf numFmtId="176" fontId="10" fillId="0" borderId="15" xfId="0" applyNumberFormat="1" applyFont="1" applyBorder="1"/>
    <xf numFmtId="43" fontId="6" fillId="0" borderId="15" xfId="0" applyNumberFormat="1" applyFont="1" applyBorder="1"/>
    <xf numFmtId="176" fontId="0" fillId="0" borderId="15" xfId="0" applyNumberFormat="1" applyBorder="1"/>
    <xf numFmtId="43" fontId="0" fillId="0" borderId="15" xfId="0" applyNumberFormat="1" applyBorder="1"/>
    <xf numFmtId="167" fontId="0" fillId="0" borderId="15" xfId="0" applyNumberFormat="1" applyBorder="1"/>
    <xf numFmtId="41" fontId="6" fillId="0" borderId="15" xfId="0" applyNumberFormat="1" applyFont="1" applyBorder="1"/>
    <xf numFmtId="166" fontId="15" fillId="0" borderId="15" xfId="0" applyNumberFormat="1" applyFont="1" applyBorder="1" applyAlignment="1">
      <alignment horizontal="right" vertical="center" wrapText="1"/>
    </xf>
    <xf numFmtId="166" fontId="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/>
    <xf numFmtId="3" fontId="3" fillId="5" borderId="15" xfId="0" applyNumberFormat="1" applyFont="1" applyFill="1" applyBorder="1" applyAlignment="1">
      <alignment horizontal="right" vertical="center" wrapText="1"/>
    </xf>
    <xf numFmtId="3" fontId="4" fillId="5" borderId="15" xfId="0" applyNumberFormat="1" applyFont="1" applyFill="1" applyBorder="1" applyAlignment="1">
      <alignment horizontal="right" vertical="center" wrapText="1"/>
    </xf>
    <xf numFmtId="10" fontId="15" fillId="5" borderId="15" xfId="0" applyNumberFormat="1" applyFont="1" applyFill="1" applyBorder="1" applyAlignment="1">
      <alignment horizontal="right" vertical="center" wrapText="1"/>
    </xf>
    <xf numFmtId="0" fontId="4" fillId="5" borderId="15" xfId="0" applyFont="1" applyFill="1" applyBorder="1" applyAlignment="1">
      <alignment horizontal="center" wrapText="1"/>
    </xf>
    <xf numFmtId="0" fontId="10" fillId="5" borderId="15" xfId="0" applyFont="1" applyFill="1" applyBorder="1" applyAlignment="1">
      <alignment horizontal="center"/>
    </xf>
    <xf numFmtId="10" fontId="3" fillId="5" borderId="15" xfId="2" applyNumberFormat="1" applyFont="1" applyFill="1" applyBorder="1" applyAlignment="1">
      <alignment horizontal="right" vertical="center" wrapText="1"/>
    </xf>
    <xf numFmtId="3" fontId="14" fillId="0" borderId="15" xfId="0" applyNumberFormat="1" applyFont="1" applyBorder="1" applyAlignment="1">
      <alignment horizontal="right" vertical="center"/>
    </xf>
    <xf numFmtId="10" fontId="14" fillId="0" borderId="15" xfId="2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/>
    </xf>
    <xf numFmtId="3" fontId="6" fillId="5" borderId="15" xfId="0" applyNumberFormat="1" applyFont="1" applyFill="1" applyBorder="1" applyAlignment="1">
      <alignment horizontal="right" vertical="center"/>
    </xf>
    <xf numFmtId="10" fontId="6" fillId="5" borderId="15" xfId="0" applyNumberFormat="1" applyFont="1" applyFill="1" applyBorder="1" applyAlignment="1">
      <alignment horizontal="right" vertical="center"/>
    </xf>
    <xf numFmtId="0" fontId="6" fillId="5" borderId="15" xfId="0" applyFont="1" applyFill="1" applyBorder="1" applyAlignment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5" xfId="0" applyFill="1" applyBorder="1"/>
    <xf numFmtId="0" fontId="3" fillId="0" borderId="15" xfId="0" applyFont="1" applyFill="1" applyBorder="1" applyAlignment="1">
      <alignment horizontal="justify" vertical="center" wrapText="1"/>
    </xf>
    <xf numFmtId="10" fontId="3" fillId="0" borderId="15" xfId="2" applyNumberFormat="1" applyFont="1" applyFill="1" applyBorder="1" applyAlignment="1">
      <alignment horizontal="right" vertical="center" wrapText="1"/>
    </xf>
    <xf numFmtId="3" fontId="0" fillId="0" borderId="15" xfId="0" applyNumberFormat="1" applyFill="1" applyBorder="1"/>
    <xf numFmtId="165" fontId="0" fillId="0" borderId="15" xfId="0" applyNumberFormat="1" applyFill="1" applyBorder="1"/>
    <xf numFmtId="10" fontId="15" fillId="0" borderId="15" xfId="0" applyNumberFormat="1" applyFont="1" applyFill="1" applyBorder="1" applyAlignment="1">
      <alignment horizontal="right" vertical="center" wrapText="1"/>
    </xf>
    <xf numFmtId="0" fontId="0" fillId="0" borderId="0" xfId="0" applyFill="1"/>
    <xf numFmtId="167" fontId="0" fillId="0" borderId="0" xfId="0" applyNumberFormat="1" applyFill="1"/>
    <xf numFmtId="0" fontId="0" fillId="0" borderId="0" xfId="0" applyFill="1" applyBorder="1"/>
    <xf numFmtId="0" fontId="10" fillId="0" borderId="15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right" vertical="center"/>
    </xf>
    <xf numFmtId="10" fontId="6" fillId="0" borderId="15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/>
    <xf numFmtId="0" fontId="6" fillId="0" borderId="0" xfId="0" applyFont="1" applyFill="1"/>
    <xf numFmtId="0" fontId="6" fillId="0" borderId="2" xfId="0" applyFont="1" applyFill="1" applyBorder="1"/>
    <xf numFmtId="0" fontId="6" fillId="0" borderId="9" xfId="0" applyFont="1" applyFill="1" applyBorder="1"/>
    <xf numFmtId="165" fontId="6" fillId="0" borderId="15" xfId="0" applyNumberFormat="1" applyFont="1" applyFill="1" applyBorder="1" applyAlignment="1">
      <alignment horizontal="right" vertical="center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19" sqref="B19"/>
    </sheetView>
  </sheetViews>
  <sheetFormatPr defaultRowHeight="15"/>
  <cols>
    <col min="1" max="1" width="4.140625" customWidth="1"/>
    <col min="2" max="2" width="14.28515625" customWidth="1"/>
    <col min="4" max="4" width="10.140625" bestFit="1" customWidth="1"/>
    <col min="5" max="5" width="10.28515625" customWidth="1"/>
    <col min="6" max="6" width="10.7109375" customWidth="1"/>
    <col min="7" max="7" width="10.140625" bestFit="1" customWidth="1"/>
    <col min="8" max="8" width="13.28515625" bestFit="1" customWidth="1"/>
    <col min="10" max="10" width="11.5703125" bestFit="1" customWidth="1"/>
  </cols>
  <sheetData>
    <row r="1" spans="1:11" ht="15.75">
      <c r="A1" s="16" t="s">
        <v>67</v>
      </c>
    </row>
    <row r="2" spans="1:11">
      <c r="A2" s="10" t="s">
        <v>23</v>
      </c>
    </row>
    <row r="3" spans="1:11">
      <c r="A3" s="230" t="s">
        <v>24</v>
      </c>
      <c r="B3" s="229" t="s">
        <v>0</v>
      </c>
      <c r="C3" s="1">
        <v>2017</v>
      </c>
      <c r="D3" s="229" t="s">
        <v>2</v>
      </c>
      <c r="E3" s="229"/>
      <c r="F3" s="229"/>
      <c r="G3" s="229" t="s">
        <v>3</v>
      </c>
      <c r="H3" s="229"/>
      <c r="I3" s="229"/>
      <c r="J3" s="229"/>
      <c r="K3" s="229"/>
    </row>
    <row r="4" spans="1:11" ht="38.25">
      <c r="A4" s="230"/>
      <c r="B4" s="229"/>
      <c r="C4" s="1" t="s">
        <v>1</v>
      </c>
      <c r="D4" s="1" t="s">
        <v>4</v>
      </c>
      <c r="E4" s="1" t="s">
        <v>5</v>
      </c>
      <c r="F4" s="1" t="s">
        <v>6</v>
      </c>
      <c r="G4" s="1" t="s">
        <v>4</v>
      </c>
      <c r="H4" s="229" t="s">
        <v>7</v>
      </c>
      <c r="I4" s="229"/>
      <c r="J4" s="229" t="s">
        <v>8</v>
      </c>
      <c r="K4" s="229"/>
    </row>
    <row r="5" spans="1:11">
      <c r="A5">
        <v>1</v>
      </c>
      <c r="B5" s="2" t="s">
        <v>9</v>
      </c>
      <c r="C5" s="3">
        <v>38.03</v>
      </c>
      <c r="D5" s="4">
        <v>466131</v>
      </c>
      <c r="E5" s="5">
        <v>262616</v>
      </c>
      <c r="F5" s="5">
        <v>203515</v>
      </c>
      <c r="G5" s="4">
        <v>541446</v>
      </c>
      <c r="H5" s="5">
        <v>317570</v>
      </c>
      <c r="I5" s="6">
        <v>-0.20930000000000001</v>
      </c>
      <c r="J5" s="5">
        <v>223876</v>
      </c>
      <c r="K5" s="95">
        <v>-0.1</v>
      </c>
    </row>
    <row r="6" spans="1:11">
      <c r="A6">
        <v>2</v>
      </c>
      <c r="B6" s="2" t="s">
        <v>10</v>
      </c>
      <c r="C6" s="3">
        <v>29.65</v>
      </c>
      <c r="D6" s="4">
        <v>451433</v>
      </c>
      <c r="E6" s="5">
        <v>334161</v>
      </c>
      <c r="F6" s="5">
        <v>117272</v>
      </c>
      <c r="G6" s="4">
        <v>422050</v>
      </c>
      <c r="H6" s="5">
        <v>307232</v>
      </c>
      <c r="I6" s="7" t="s">
        <v>11</v>
      </c>
      <c r="J6" s="5">
        <v>114818</v>
      </c>
      <c r="K6" s="7" t="s">
        <v>12</v>
      </c>
    </row>
    <row r="7" spans="1:11">
      <c r="A7">
        <v>3</v>
      </c>
      <c r="B7" s="2" t="s">
        <v>13</v>
      </c>
      <c r="C7" s="3">
        <v>12.73</v>
      </c>
      <c r="D7" s="4">
        <v>176909</v>
      </c>
      <c r="E7" s="5">
        <v>104284</v>
      </c>
      <c r="F7" s="5">
        <v>72625</v>
      </c>
      <c r="G7" s="4">
        <v>181217</v>
      </c>
      <c r="H7" s="5">
        <v>102839</v>
      </c>
      <c r="I7" s="7" t="s">
        <v>14</v>
      </c>
      <c r="J7" s="5">
        <v>78378</v>
      </c>
      <c r="K7" s="95">
        <v>-7.9200000000000007E-2</v>
      </c>
    </row>
    <row r="8" spans="1:11">
      <c r="A8">
        <v>4</v>
      </c>
      <c r="B8" s="2" t="s">
        <v>15</v>
      </c>
      <c r="C8" s="3">
        <v>8.25</v>
      </c>
      <c r="D8" s="4">
        <v>104018</v>
      </c>
      <c r="E8" s="5">
        <v>84496</v>
      </c>
      <c r="F8" s="5">
        <v>19522</v>
      </c>
      <c r="G8" s="4">
        <v>117475</v>
      </c>
      <c r="H8" s="5">
        <v>98602</v>
      </c>
      <c r="I8" s="8">
        <v>-0.16689999999999999</v>
      </c>
      <c r="J8" s="5">
        <v>18873</v>
      </c>
      <c r="K8" s="7" t="s">
        <v>16</v>
      </c>
    </row>
    <row r="9" spans="1:11">
      <c r="A9">
        <v>5</v>
      </c>
      <c r="B9" s="2" t="s">
        <v>17</v>
      </c>
      <c r="C9" s="3">
        <v>6.88</v>
      </c>
      <c r="D9" s="4">
        <v>79327</v>
      </c>
      <c r="E9" s="5">
        <v>62375</v>
      </c>
      <c r="F9" s="5">
        <v>16952</v>
      </c>
      <c r="G9" s="4">
        <v>98004</v>
      </c>
      <c r="H9" s="5">
        <v>73240</v>
      </c>
      <c r="I9" s="8">
        <v>-0.17419999999999999</v>
      </c>
      <c r="J9" s="5">
        <v>24764</v>
      </c>
      <c r="K9" s="95">
        <v>-0.46079999999999999</v>
      </c>
    </row>
    <row r="10" spans="1:11">
      <c r="A10">
        <v>6</v>
      </c>
      <c r="B10" s="2" t="s">
        <v>18</v>
      </c>
      <c r="C10" s="3"/>
      <c r="D10" s="96">
        <v>23039.852941176501</v>
      </c>
      <c r="E10" s="15">
        <v>16694.911764705881</v>
      </c>
      <c r="F10" s="15">
        <v>6344.9411764705883</v>
      </c>
      <c r="G10" s="4">
        <v>17902.013475709347</v>
      </c>
      <c r="H10" s="15">
        <v>17901.941176470587</v>
      </c>
      <c r="I10" s="94">
        <v>7.229923876066513E-2</v>
      </c>
      <c r="J10" s="15">
        <v>6424.5294117647063</v>
      </c>
      <c r="K10" s="94">
        <v>1.2543573388711815E-2</v>
      </c>
    </row>
    <row r="11" spans="1:11">
      <c r="A11">
        <v>7</v>
      </c>
      <c r="B11" s="2" t="s">
        <v>19</v>
      </c>
      <c r="C11" s="3">
        <v>1.68</v>
      </c>
      <c r="D11" s="4">
        <v>19106</v>
      </c>
      <c r="E11" s="5">
        <v>14762</v>
      </c>
      <c r="F11" s="5">
        <v>4344</v>
      </c>
      <c r="G11" s="4">
        <v>23961</v>
      </c>
      <c r="H11" s="5">
        <v>19312</v>
      </c>
      <c r="I11" s="8">
        <v>-0.30819999999999997</v>
      </c>
      <c r="J11" s="5">
        <v>4649</v>
      </c>
      <c r="K11" s="95">
        <v>-7.0199999999999999E-2</v>
      </c>
    </row>
    <row r="12" spans="1:11">
      <c r="A12">
        <v>8</v>
      </c>
      <c r="B12" s="2" t="s">
        <v>20</v>
      </c>
      <c r="C12" s="3">
        <v>1.08</v>
      </c>
      <c r="D12" s="4">
        <v>14550</v>
      </c>
      <c r="E12" s="5">
        <v>9881</v>
      </c>
      <c r="F12" s="5">
        <v>4669</v>
      </c>
      <c r="G12" s="4">
        <v>15405</v>
      </c>
      <c r="H12" s="5">
        <v>10739</v>
      </c>
      <c r="I12" s="8">
        <v>-8.6800000000000002E-2</v>
      </c>
      <c r="J12" s="5">
        <v>4666</v>
      </c>
      <c r="K12" s="7" t="s">
        <v>21</v>
      </c>
    </row>
    <row r="13" spans="1:11" ht="25.5" customHeight="1">
      <c r="A13" s="228" t="s">
        <v>22</v>
      </c>
      <c r="B13" s="228"/>
      <c r="C13" s="3">
        <v>100</v>
      </c>
      <c r="D13" s="4">
        <v>1333574</v>
      </c>
      <c r="E13" s="4">
        <v>887668</v>
      </c>
      <c r="F13" s="4">
        <v>445906</v>
      </c>
      <c r="G13" s="4">
        <v>1423620</v>
      </c>
      <c r="H13" s="4">
        <v>945886</v>
      </c>
      <c r="I13" s="9">
        <v>-6.5600000000000006E-2</v>
      </c>
      <c r="J13" s="4">
        <v>477734</v>
      </c>
      <c r="K13" s="9">
        <v>-7.1400000000000005E-2</v>
      </c>
    </row>
    <row r="17" spans="4:11">
      <c r="D17" s="13"/>
      <c r="E17" s="12"/>
      <c r="F17" s="12"/>
      <c r="G17" s="13"/>
      <c r="H17" s="12"/>
      <c r="I17" s="11"/>
      <c r="J17" s="12"/>
      <c r="K17" s="11"/>
    </row>
    <row r="18" spans="4:11">
      <c r="D18" s="13"/>
      <c r="E18" s="14"/>
      <c r="F18" s="13"/>
      <c r="G18" s="13"/>
      <c r="H18" s="13"/>
      <c r="I18" s="11"/>
      <c r="J18" s="14"/>
      <c r="K18" s="11"/>
    </row>
    <row r="20" spans="4:11">
      <c r="E20" s="12"/>
      <c r="H20" s="12"/>
      <c r="I20" s="11"/>
    </row>
  </sheetData>
  <mergeCells count="7">
    <mergeCell ref="A13:B13"/>
    <mergeCell ref="B3:B4"/>
    <mergeCell ref="D3:F3"/>
    <mergeCell ref="G3:K3"/>
    <mergeCell ref="H4:I4"/>
    <mergeCell ref="J4:K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4" sqref="I14"/>
    </sheetView>
  </sheetViews>
  <sheetFormatPr defaultRowHeight="15"/>
  <cols>
    <col min="1" max="1" width="4.140625" customWidth="1"/>
    <col min="2" max="2" width="14.28515625" customWidth="1"/>
    <col min="3" max="3" width="15.85546875" customWidth="1"/>
    <col min="4" max="4" width="13.7109375" bestFit="1" customWidth="1"/>
    <col min="5" max="6" width="15.28515625" bestFit="1" customWidth="1"/>
    <col min="7" max="7" width="12.7109375" bestFit="1" customWidth="1"/>
    <col min="8" max="8" width="15.140625" bestFit="1" customWidth="1"/>
    <col min="9" max="9" width="10" customWidth="1"/>
    <col min="10" max="10" width="15.28515625" bestFit="1" customWidth="1"/>
    <col min="11" max="11" width="10.42578125" customWidth="1"/>
    <col min="12" max="12" width="15.5703125" customWidth="1"/>
    <col min="13" max="13" width="13.28515625" customWidth="1"/>
    <col min="14" max="14" width="13.140625" bestFit="1" customWidth="1"/>
    <col min="15" max="17" width="12" bestFit="1" customWidth="1"/>
  </cols>
  <sheetData>
    <row r="1" spans="1:17" ht="15.75">
      <c r="A1" s="16" t="s">
        <v>67</v>
      </c>
    </row>
    <row r="2" spans="1:17">
      <c r="A2" s="10" t="s">
        <v>23</v>
      </c>
    </row>
    <row r="3" spans="1:17">
      <c r="A3" s="10"/>
    </row>
    <row r="4" spans="1:17">
      <c r="A4" s="233" t="s">
        <v>24</v>
      </c>
      <c r="B4" s="232" t="s">
        <v>0</v>
      </c>
      <c r="C4" s="110">
        <v>2019</v>
      </c>
      <c r="D4" s="232" t="s">
        <v>127</v>
      </c>
      <c r="E4" s="232"/>
      <c r="F4" s="232"/>
      <c r="G4" s="232" t="s">
        <v>128</v>
      </c>
      <c r="H4" s="232"/>
      <c r="I4" s="232"/>
      <c r="J4" s="232"/>
      <c r="K4" s="232"/>
    </row>
    <row r="5" spans="1:17" ht="25.5">
      <c r="A5" s="233"/>
      <c r="B5" s="232"/>
      <c r="C5" s="110" t="s">
        <v>1</v>
      </c>
      <c r="D5" s="110" t="s">
        <v>4</v>
      </c>
      <c r="E5" s="110" t="s">
        <v>5</v>
      </c>
      <c r="F5" s="110" t="s">
        <v>6</v>
      </c>
      <c r="G5" s="110" t="s">
        <v>4</v>
      </c>
      <c r="H5" s="232" t="s">
        <v>7</v>
      </c>
      <c r="I5" s="232"/>
      <c r="J5" s="232" t="s">
        <v>8</v>
      </c>
      <c r="K5" s="232"/>
    </row>
    <row r="6" spans="1:17">
      <c r="A6" s="113"/>
      <c r="B6" s="114" t="s">
        <v>9</v>
      </c>
      <c r="C6" s="115">
        <f>D6/$D$14</f>
        <v>0.42276683807794885</v>
      </c>
      <c r="D6" s="116">
        <v>565687.3482311999</v>
      </c>
      <c r="E6" s="117">
        <v>405428.52269951993</v>
      </c>
      <c r="F6" s="117">
        <v>160258.82553167999</v>
      </c>
      <c r="G6" s="116">
        <v>634542.72</v>
      </c>
      <c r="H6" s="117">
        <v>461205.6</v>
      </c>
      <c r="I6" s="118">
        <v>0.13757561241397603</v>
      </c>
      <c r="J6" s="117">
        <v>173337.12</v>
      </c>
      <c r="K6" s="118">
        <v>8.1607327552358014E-2</v>
      </c>
    </row>
    <row r="7" spans="1:17">
      <c r="A7" s="113"/>
      <c r="B7" s="114" t="s">
        <v>10</v>
      </c>
      <c r="C7" s="115">
        <f t="shared" ref="C7:C9" si="0">D7/$D$14</f>
        <v>0.30119252542863761</v>
      </c>
      <c r="D7" s="116">
        <v>403013.63699999999</v>
      </c>
      <c r="E7" s="117">
        <v>305243.51399999997</v>
      </c>
      <c r="F7" s="117">
        <v>97770.122999999992</v>
      </c>
      <c r="G7" s="116">
        <v>0</v>
      </c>
      <c r="H7" s="117">
        <v>0</v>
      </c>
      <c r="I7" s="173">
        <v>-1</v>
      </c>
      <c r="J7" s="117">
        <v>0</v>
      </c>
      <c r="K7" s="173">
        <v>-1</v>
      </c>
    </row>
    <row r="8" spans="1:17">
      <c r="A8" s="113"/>
      <c r="B8" s="114" t="s">
        <v>13</v>
      </c>
      <c r="C8" s="115">
        <f t="shared" si="0"/>
        <v>0.13573193436000852</v>
      </c>
      <c r="D8" s="196">
        <v>181617.45695921313</v>
      </c>
      <c r="E8" s="197">
        <v>99703.395395422005</v>
      </c>
      <c r="F8" s="197">
        <v>81914.061563791125</v>
      </c>
      <c r="G8" s="196">
        <v>191457.42787934351</v>
      </c>
      <c r="H8" s="197">
        <v>105477.4909463415</v>
      </c>
      <c r="I8" s="118">
        <v>5.7912727325077781E-2</v>
      </c>
      <c r="J8" s="197">
        <v>85979.936933001998</v>
      </c>
      <c r="K8" s="118">
        <v>4.9635865828048895E-2</v>
      </c>
    </row>
    <row r="9" spans="1:17">
      <c r="A9" s="113"/>
      <c r="B9" s="114" t="s">
        <v>15</v>
      </c>
      <c r="C9" s="115">
        <f t="shared" si="0"/>
        <v>9.6366389206999095E-2</v>
      </c>
      <c r="D9" s="116">
        <v>128944</v>
      </c>
      <c r="E9" s="197">
        <v>117052</v>
      </c>
      <c r="F9" s="197">
        <v>5807</v>
      </c>
      <c r="G9" s="116">
        <v>127775</v>
      </c>
      <c r="H9" s="197">
        <v>115556</v>
      </c>
      <c r="I9" s="213">
        <v>-1.2999999999999999E-2</v>
      </c>
      <c r="J9" s="197">
        <v>6211</v>
      </c>
      <c r="K9" s="213">
        <v>7.0000000000000007E-2</v>
      </c>
      <c r="O9" s="169"/>
      <c r="P9" s="170"/>
      <c r="Q9" s="170"/>
    </row>
    <row r="10" spans="1:17">
      <c r="A10" s="113"/>
      <c r="B10" s="114" t="s">
        <v>17</v>
      </c>
      <c r="C10" s="221"/>
      <c r="D10" s="216"/>
      <c r="E10" s="217"/>
      <c r="F10" s="217"/>
      <c r="G10" s="216"/>
      <c r="H10" s="217"/>
      <c r="I10" s="218"/>
      <c r="J10" s="217"/>
      <c r="K10" s="218"/>
      <c r="O10" s="169"/>
    </row>
    <row r="11" spans="1:17">
      <c r="A11" s="113"/>
      <c r="B11" s="114" t="s">
        <v>18</v>
      </c>
      <c r="C11" s="115">
        <f t="shared" ref="C11:C13" si="1">D11/$D$14</f>
        <v>2.1326810948622283E-2</v>
      </c>
      <c r="D11" s="116">
        <v>28536.550280535175</v>
      </c>
      <c r="E11" s="119">
        <v>20834.600444872347</v>
      </c>
      <c r="F11" s="141">
        <v>7701.9498356628274</v>
      </c>
      <c r="G11" s="116">
        <v>28372.890076690681</v>
      </c>
      <c r="H11" s="119">
        <v>20270.176952956408</v>
      </c>
      <c r="I11" s="118">
        <v>-2.709067992013503E-2</v>
      </c>
      <c r="J11" s="141">
        <v>8102.713123734271</v>
      </c>
      <c r="K11" s="118">
        <v>5.2034003936998419E-2</v>
      </c>
      <c r="O11" s="169"/>
    </row>
    <row r="12" spans="1:17">
      <c r="A12" s="113"/>
      <c r="B12" s="114" t="s">
        <v>19</v>
      </c>
      <c r="C12" s="115">
        <f t="shared" si="1"/>
        <v>1.1840342516976469E-2</v>
      </c>
      <c r="D12" s="116">
        <v>15843.087388378837</v>
      </c>
      <c r="E12" s="119">
        <v>12861.043767449271</v>
      </c>
      <c r="F12" s="141">
        <v>2982.0436209295658</v>
      </c>
      <c r="G12" s="116">
        <v>16451.921455081279</v>
      </c>
      <c r="H12" s="119">
        <v>12972.073555659617</v>
      </c>
      <c r="I12" s="118">
        <v>8.6330308968667335E-3</v>
      </c>
      <c r="J12" s="141">
        <v>3479.8478994216616</v>
      </c>
      <c r="K12" s="118">
        <v>0.16693393584126026</v>
      </c>
      <c r="O12" s="169"/>
    </row>
    <row r="13" spans="1:17" s="256" customFormat="1">
      <c r="A13" s="250"/>
      <c r="B13" s="251" t="s">
        <v>20</v>
      </c>
      <c r="C13" s="252">
        <f t="shared" si="1"/>
        <v>1.0775159460807295E-2</v>
      </c>
      <c r="D13" s="253">
        <v>14417.808666981</v>
      </c>
      <c r="E13" s="254">
        <v>9494.7441074885992</v>
      </c>
      <c r="F13" s="254">
        <v>4923.0645594923999</v>
      </c>
      <c r="G13" s="253">
        <v>15364.051010455498</v>
      </c>
      <c r="H13" s="254">
        <v>10322.126580830998</v>
      </c>
      <c r="I13" s="255">
        <v>8.7141102906589565E-2</v>
      </c>
      <c r="J13" s="254">
        <v>5041.9244296244997</v>
      </c>
      <c r="K13" s="255">
        <v>2.4143471753365554E-2</v>
      </c>
      <c r="N13" s="257"/>
    </row>
    <row r="14" spans="1:17" ht="25.5" customHeight="1">
      <c r="A14" s="231" t="s">
        <v>22</v>
      </c>
      <c r="B14" s="231"/>
      <c r="C14" s="115">
        <f>D14/$D$14</f>
        <v>1</v>
      </c>
      <c r="D14" s="116">
        <f>SUM(D6:D13)</f>
        <v>1338059.8885263079</v>
      </c>
      <c r="E14" s="116">
        <f t="shared" ref="E14:F14" si="2">SUM(E6:E13)</f>
        <v>970617.82041475223</v>
      </c>
      <c r="F14" s="116">
        <f t="shared" si="2"/>
        <v>361357.06811155594</v>
      </c>
      <c r="G14" s="116">
        <f>SUM(G6:G13)</f>
        <v>1013964.010421571</v>
      </c>
      <c r="H14" s="116">
        <f>SUM(H6:H13)</f>
        <v>725803.46803578851</v>
      </c>
      <c r="I14" s="118"/>
      <c r="J14" s="116">
        <f t="shared" ref="J14" si="3">SUM(J6:J13)</f>
        <v>282152.54238578241</v>
      </c>
      <c r="K14" s="116"/>
    </row>
    <row r="15" spans="1:17">
      <c r="A15" s="20"/>
      <c r="B15" s="20"/>
      <c r="C15" s="20"/>
      <c r="D15" s="20"/>
      <c r="E15" s="20"/>
      <c r="F15" s="20"/>
      <c r="G15" s="20"/>
      <c r="H15" s="20"/>
    </row>
    <row r="16" spans="1:17">
      <c r="M16" s="59"/>
    </row>
    <row r="17" spans="2:13" ht="25.5" hidden="1">
      <c r="B17" s="121" t="s">
        <v>113</v>
      </c>
      <c r="C17" s="122"/>
      <c r="D17" s="110" t="s">
        <v>4</v>
      </c>
      <c r="E17" s="110" t="s">
        <v>5</v>
      </c>
      <c r="F17" s="110" t="s">
        <v>6</v>
      </c>
      <c r="G17" s="110" t="s">
        <v>4</v>
      </c>
      <c r="H17" s="232" t="s">
        <v>7</v>
      </c>
      <c r="I17" s="232"/>
      <c r="J17" s="232" t="s">
        <v>8</v>
      </c>
      <c r="K17" s="232"/>
      <c r="L17" s="123" t="s">
        <v>58</v>
      </c>
      <c r="M17" s="59"/>
    </row>
    <row r="18" spans="2:13" hidden="1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4"/>
      <c r="M18" s="23"/>
    </row>
    <row r="19" spans="2:13" ht="15" hidden="1" customHeight="1">
      <c r="B19" s="124" t="s">
        <v>19</v>
      </c>
      <c r="C19" s="125" t="s">
        <v>125</v>
      </c>
      <c r="D19" s="126">
        <v>188680543</v>
      </c>
      <c r="E19" s="127">
        <v>153594921.41999999</v>
      </c>
      <c r="F19" s="127">
        <v>35085622.039999999</v>
      </c>
      <c r="G19" s="126">
        <v>215784694</v>
      </c>
      <c r="H19" s="127">
        <v>178366339.12</v>
      </c>
      <c r="I19" s="128">
        <v>0.1613</v>
      </c>
      <c r="J19" s="127">
        <v>37418354.740000002</v>
      </c>
      <c r="K19" s="128">
        <v>6.6500000000000004E-2</v>
      </c>
      <c r="L19" s="172">
        <v>7.1937244825104362E-5</v>
      </c>
      <c r="M19" s="120" t="s">
        <v>147</v>
      </c>
    </row>
    <row r="20" spans="2:13" hidden="1">
      <c r="B20" s="122"/>
      <c r="C20" s="122" t="s">
        <v>126</v>
      </c>
      <c r="D20" s="126">
        <v>13927</v>
      </c>
      <c r="E20" s="130">
        <v>11337.09</v>
      </c>
      <c r="F20" s="130">
        <v>2589.73</v>
      </c>
      <c r="G20" s="126">
        <v>15927</v>
      </c>
      <c r="H20" s="130">
        <v>13165.51</v>
      </c>
      <c r="I20" s="128">
        <v>0.1613</v>
      </c>
      <c r="J20" s="130">
        <v>2761.91</v>
      </c>
      <c r="K20" s="128">
        <v>6.6500000000000004E-2</v>
      </c>
      <c r="L20" s="131"/>
      <c r="M20" s="120" t="s">
        <v>133</v>
      </c>
    </row>
    <row r="21" spans="2:13" hidden="1">
      <c r="B21" s="122"/>
      <c r="C21" s="122"/>
      <c r="D21" s="122"/>
      <c r="E21" s="124"/>
      <c r="F21" s="122"/>
      <c r="G21" s="122"/>
      <c r="H21" s="124"/>
      <c r="I21" s="122"/>
      <c r="J21" s="124"/>
      <c r="K21" s="122"/>
      <c r="L21" s="122"/>
      <c r="M21" s="120"/>
    </row>
    <row r="22" spans="2:13" hidden="1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4" spans="2:13">
      <c r="E24" s="171"/>
    </row>
    <row r="26" spans="2:13">
      <c r="D26" s="168"/>
    </row>
  </sheetData>
  <mergeCells count="9">
    <mergeCell ref="A14:B14"/>
    <mergeCell ref="H17:I17"/>
    <mergeCell ref="J17:K17"/>
    <mergeCell ref="A4:A5"/>
    <mergeCell ref="B4:B5"/>
    <mergeCell ref="D4:F4"/>
    <mergeCell ref="G4:K4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0" workbookViewId="0">
      <selection activeCell="B4" sqref="B4"/>
    </sheetView>
  </sheetViews>
  <sheetFormatPr defaultRowHeight="15"/>
  <cols>
    <col min="1" max="1" width="12.7109375" customWidth="1"/>
    <col min="2" max="2" width="10" bestFit="1" customWidth="1"/>
    <col min="3" max="3" width="10.28515625" bestFit="1" customWidth="1"/>
    <col min="4" max="4" width="12.28515625" customWidth="1"/>
    <col min="5" max="5" width="12.42578125" customWidth="1"/>
    <col min="6" max="6" width="11.28515625" customWidth="1"/>
    <col min="7" max="7" width="10.7109375" customWidth="1"/>
    <col min="8" max="8" width="13.140625" customWidth="1"/>
  </cols>
  <sheetData>
    <row r="1" spans="1:9" ht="15.75">
      <c r="A1" s="16" t="s">
        <v>67</v>
      </c>
    </row>
    <row r="2" spans="1:9">
      <c r="A2" s="10" t="s">
        <v>54</v>
      </c>
    </row>
    <row r="4" spans="1:9" ht="25.5">
      <c r="B4" s="45" t="s">
        <v>30</v>
      </c>
      <c r="C4" s="42" t="s">
        <v>34</v>
      </c>
      <c r="D4" s="42" t="s">
        <v>35</v>
      </c>
      <c r="E4" s="42" t="s">
        <v>36</v>
      </c>
      <c r="F4" s="42" t="s">
        <v>37</v>
      </c>
      <c r="G4" s="42" t="s">
        <v>31</v>
      </c>
      <c r="H4" s="42" t="s">
        <v>32</v>
      </c>
      <c r="I4" s="43" t="s">
        <v>28</v>
      </c>
    </row>
    <row r="5" spans="1:9">
      <c r="B5" s="48" t="s">
        <v>9</v>
      </c>
      <c r="C5" s="50">
        <v>85</v>
      </c>
      <c r="D5" s="50">
        <v>85</v>
      </c>
      <c r="E5" s="50" t="s">
        <v>33</v>
      </c>
      <c r="F5" s="50" t="s">
        <v>33</v>
      </c>
      <c r="G5" s="50" t="s">
        <v>33</v>
      </c>
      <c r="H5" s="50" t="s">
        <v>33</v>
      </c>
      <c r="I5" s="46">
        <f t="shared" ref="I5:I12" si="0">SUM(C5:H5)</f>
        <v>170</v>
      </c>
    </row>
    <row r="6" spans="1:9">
      <c r="B6" s="48" t="s">
        <v>17</v>
      </c>
      <c r="C6" s="50">
        <v>24</v>
      </c>
      <c r="D6" s="50">
        <v>27</v>
      </c>
      <c r="E6" s="50" t="s">
        <v>33</v>
      </c>
      <c r="F6" s="50">
        <v>7</v>
      </c>
      <c r="G6" s="50" t="s">
        <v>33</v>
      </c>
      <c r="H6" s="50">
        <v>2</v>
      </c>
      <c r="I6" s="46">
        <f t="shared" si="0"/>
        <v>60</v>
      </c>
    </row>
    <row r="7" spans="1:9">
      <c r="B7" s="48" t="s">
        <v>19</v>
      </c>
      <c r="C7" s="44">
        <v>53</v>
      </c>
      <c r="D7" s="44">
        <v>74</v>
      </c>
      <c r="E7" s="50" t="s">
        <v>33</v>
      </c>
      <c r="F7" s="50" t="s">
        <v>33</v>
      </c>
      <c r="G7" s="44">
        <v>13</v>
      </c>
      <c r="H7" s="44">
        <v>6</v>
      </c>
      <c r="I7" s="46">
        <f>SUM(C7:H7)</f>
        <v>146</v>
      </c>
    </row>
    <row r="8" spans="1:9">
      <c r="B8" s="48" t="s">
        <v>10</v>
      </c>
      <c r="C8" s="50" t="s">
        <v>33</v>
      </c>
      <c r="D8" s="50">
        <v>44</v>
      </c>
      <c r="E8" s="50" t="s">
        <v>33</v>
      </c>
      <c r="F8" s="50" t="s">
        <v>33</v>
      </c>
      <c r="G8" s="50" t="s">
        <v>33</v>
      </c>
      <c r="H8" s="50">
        <v>7</v>
      </c>
      <c r="I8" s="46">
        <f t="shared" si="0"/>
        <v>51</v>
      </c>
    </row>
    <row r="9" spans="1:9">
      <c r="B9" s="48" t="s">
        <v>13</v>
      </c>
      <c r="C9" s="50">
        <v>24</v>
      </c>
      <c r="D9" s="50">
        <v>22</v>
      </c>
      <c r="E9" s="50" t="s">
        <v>33</v>
      </c>
      <c r="F9" s="50" t="s">
        <v>33</v>
      </c>
      <c r="G9" s="50" t="s">
        <v>33</v>
      </c>
      <c r="H9" s="50">
        <v>9</v>
      </c>
      <c r="I9" s="46">
        <f t="shared" si="0"/>
        <v>55</v>
      </c>
    </row>
    <row r="10" spans="1:9">
      <c r="B10" s="48" t="s">
        <v>20</v>
      </c>
      <c r="C10" s="50">
        <v>14</v>
      </c>
      <c r="D10" s="50">
        <v>23</v>
      </c>
      <c r="E10" s="50" t="s">
        <v>33</v>
      </c>
      <c r="F10" s="50" t="s">
        <v>33</v>
      </c>
      <c r="G10" s="50">
        <v>11</v>
      </c>
      <c r="H10" s="50" t="s">
        <v>33</v>
      </c>
      <c r="I10" s="46">
        <f t="shared" si="0"/>
        <v>48</v>
      </c>
    </row>
    <row r="11" spans="1:9">
      <c r="B11" s="48" t="s">
        <v>15</v>
      </c>
      <c r="C11" s="50">
        <v>28</v>
      </c>
      <c r="D11" s="50">
        <v>24</v>
      </c>
      <c r="E11" s="50" t="s">
        <v>33</v>
      </c>
      <c r="F11" s="50" t="s">
        <v>33</v>
      </c>
      <c r="G11" s="50" t="s">
        <v>33</v>
      </c>
      <c r="H11" s="50">
        <v>3</v>
      </c>
      <c r="I11" s="46">
        <f t="shared" si="0"/>
        <v>55</v>
      </c>
    </row>
    <row r="12" spans="1:9">
      <c r="B12" s="49" t="s">
        <v>18</v>
      </c>
      <c r="C12" s="51">
        <v>22</v>
      </c>
      <c r="D12" s="51">
        <v>54</v>
      </c>
      <c r="E12" s="51" t="s">
        <v>33</v>
      </c>
      <c r="F12" s="51">
        <v>4</v>
      </c>
      <c r="G12" s="51" t="s">
        <v>33</v>
      </c>
      <c r="H12" s="51">
        <v>2</v>
      </c>
      <c r="I12" s="47">
        <f t="shared" si="0"/>
        <v>82</v>
      </c>
    </row>
    <row r="15" spans="1:9">
      <c r="A15" s="17" t="s">
        <v>55</v>
      </c>
    </row>
    <row r="17" spans="1:9" ht="25.5">
      <c r="C17" s="42" t="s">
        <v>34</v>
      </c>
      <c r="D17" s="42" t="s">
        <v>35</v>
      </c>
      <c r="E17" s="42" t="s">
        <v>36</v>
      </c>
      <c r="F17" s="42" t="s">
        <v>37</v>
      </c>
      <c r="G17" s="42" t="s">
        <v>31</v>
      </c>
      <c r="H17" s="42" t="s">
        <v>32</v>
      </c>
      <c r="I17" s="53" t="s">
        <v>28</v>
      </c>
    </row>
    <row r="18" spans="1:9">
      <c r="A18" s="48" t="s">
        <v>9</v>
      </c>
      <c r="B18" s="52">
        <v>2016</v>
      </c>
    </row>
    <row r="19" spans="1:9">
      <c r="B19" s="52">
        <v>2017</v>
      </c>
      <c r="C19" s="50">
        <v>85</v>
      </c>
      <c r="D19" s="50">
        <v>85</v>
      </c>
      <c r="E19" s="50" t="s">
        <v>33</v>
      </c>
      <c r="F19" s="50" t="s">
        <v>33</v>
      </c>
      <c r="G19" s="50" t="s">
        <v>33</v>
      </c>
      <c r="H19" s="50" t="s">
        <v>33</v>
      </c>
      <c r="I19" s="46">
        <f t="shared" ref="I19" si="1">SUM(C19:H19)</f>
        <v>170</v>
      </c>
    </row>
    <row r="20" spans="1:9">
      <c r="A20" s="48" t="s">
        <v>17</v>
      </c>
      <c r="B20" s="52">
        <v>2016</v>
      </c>
    </row>
    <row r="21" spans="1:9">
      <c r="B21" s="52">
        <v>2017</v>
      </c>
      <c r="C21" s="50">
        <v>24</v>
      </c>
      <c r="D21" s="50">
        <v>27</v>
      </c>
      <c r="E21" s="50" t="s">
        <v>33</v>
      </c>
      <c r="F21" s="50">
        <v>7</v>
      </c>
      <c r="G21" s="50" t="s">
        <v>33</v>
      </c>
      <c r="H21" s="50">
        <v>2</v>
      </c>
      <c r="I21" s="46">
        <f t="shared" ref="I21" si="2">SUM(C21:H21)</f>
        <v>60</v>
      </c>
    </row>
    <row r="22" spans="1:9">
      <c r="A22" s="48" t="s">
        <v>19</v>
      </c>
      <c r="B22" s="52">
        <v>2016</v>
      </c>
    </row>
    <row r="23" spans="1:9">
      <c r="B23" s="52">
        <v>2017</v>
      </c>
      <c r="C23" s="44">
        <v>53</v>
      </c>
      <c r="D23" s="44">
        <v>74</v>
      </c>
      <c r="E23" s="50" t="s">
        <v>33</v>
      </c>
      <c r="F23" s="50" t="s">
        <v>33</v>
      </c>
      <c r="G23" s="44">
        <v>13</v>
      </c>
      <c r="H23" s="44">
        <v>6</v>
      </c>
      <c r="I23" s="46">
        <f>SUM(C23:H23)</f>
        <v>146</v>
      </c>
    </row>
    <row r="24" spans="1:9">
      <c r="A24" s="48" t="s">
        <v>10</v>
      </c>
      <c r="B24" s="52">
        <v>2016</v>
      </c>
    </row>
    <row r="25" spans="1:9">
      <c r="B25" s="52">
        <v>2017</v>
      </c>
      <c r="C25" s="50" t="s">
        <v>33</v>
      </c>
      <c r="D25" s="50">
        <v>44</v>
      </c>
      <c r="E25" s="50" t="s">
        <v>33</v>
      </c>
      <c r="F25" s="50" t="s">
        <v>33</v>
      </c>
      <c r="G25" s="50" t="s">
        <v>33</v>
      </c>
      <c r="H25" s="50">
        <v>7</v>
      </c>
      <c r="I25" s="46">
        <f t="shared" ref="I25" si="3">SUM(C25:H25)</f>
        <v>51</v>
      </c>
    </row>
    <row r="26" spans="1:9">
      <c r="A26" s="48" t="s">
        <v>13</v>
      </c>
      <c r="B26" s="52">
        <v>2016</v>
      </c>
    </row>
    <row r="27" spans="1:9">
      <c r="B27" s="52">
        <v>2017</v>
      </c>
      <c r="C27" s="50">
        <v>24</v>
      </c>
      <c r="D27" s="50">
        <v>22</v>
      </c>
      <c r="E27" s="50" t="s">
        <v>33</v>
      </c>
      <c r="F27" s="50" t="s">
        <v>33</v>
      </c>
      <c r="G27" s="50" t="s">
        <v>33</v>
      </c>
      <c r="H27" s="50">
        <v>9</v>
      </c>
      <c r="I27" s="46">
        <f t="shared" ref="I27" si="4">SUM(C27:H27)</f>
        <v>55</v>
      </c>
    </row>
    <row r="28" spans="1:9">
      <c r="A28" s="48" t="s">
        <v>20</v>
      </c>
      <c r="B28" s="52">
        <v>2016</v>
      </c>
    </row>
    <row r="29" spans="1:9">
      <c r="B29" s="52">
        <v>2017</v>
      </c>
      <c r="C29" s="50">
        <v>14</v>
      </c>
      <c r="D29" s="50">
        <v>23</v>
      </c>
      <c r="E29" s="50" t="s">
        <v>33</v>
      </c>
      <c r="F29" s="50" t="s">
        <v>33</v>
      </c>
      <c r="G29" s="50">
        <v>11</v>
      </c>
      <c r="H29" s="50" t="s">
        <v>33</v>
      </c>
      <c r="I29" s="46">
        <f t="shared" ref="I29" si="5">SUM(C29:H29)</f>
        <v>48</v>
      </c>
    </row>
    <row r="30" spans="1:9">
      <c r="A30" s="48" t="s">
        <v>15</v>
      </c>
      <c r="B30" s="52">
        <v>2016</v>
      </c>
    </row>
    <row r="31" spans="1:9">
      <c r="B31" s="52">
        <v>2017</v>
      </c>
      <c r="C31" s="50">
        <v>28</v>
      </c>
      <c r="D31" s="50">
        <v>24</v>
      </c>
      <c r="E31" s="50" t="s">
        <v>33</v>
      </c>
      <c r="F31" s="50" t="s">
        <v>33</v>
      </c>
      <c r="G31" s="50" t="s">
        <v>33</v>
      </c>
      <c r="H31" s="50">
        <v>3</v>
      </c>
      <c r="I31" s="46">
        <f t="shared" ref="I31" si="6">SUM(C31:H31)</f>
        <v>55</v>
      </c>
    </row>
    <row r="32" spans="1:9">
      <c r="A32" s="49" t="s">
        <v>18</v>
      </c>
      <c r="B32" s="52">
        <v>2016</v>
      </c>
    </row>
    <row r="33" spans="1:17">
      <c r="B33" s="52">
        <v>2017</v>
      </c>
      <c r="C33" s="51">
        <v>22</v>
      </c>
      <c r="D33" s="51">
        <v>54</v>
      </c>
      <c r="E33" s="51" t="s">
        <v>33</v>
      </c>
      <c r="F33" s="51">
        <v>4</v>
      </c>
      <c r="G33" s="51" t="s">
        <v>33</v>
      </c>
      <c r="H33" s="51">
        <v>2</v>
      </c>
      <c r="I33" s="47">
        <f t="shared" ref="I33" si="7">SUM(C33:H33)</f>
        <v>82</v>
      </c>
    </row>
    <row r="34" spans="1:17">
      <c r="B34" s="52"/>
      <c r="C34" s="54"/>
      <c r="D34" s="54"/>
      <c r="E34" s="54"/>
      <c r="F34" s="54"/>
      <c r="G34" s="54"/>
      <c r="H34" s="54"/>
      <c r="I34" s="55"/>
    </row>
    <row r="35" spans="1:17">
      <c r="B35" s="52"/>
      <c r="C35" s="54"/>
      <c r="D35" s="54"/>
      <c r="E35" s="54"/>
      <c r="F35" s="54"/>
      <c r="G35" s="54"/>
      <c r="H35" s="54"/>
      <c r="I35" s="55"/>
    </row>
    <row r="36" spans="1:17">
      <c r="B36" s="48" t="s">
        <v>9</v>
      </c>
      <c r="D36" s="48" t="s">
        <v>17</v>
      </c>
      <c r="F36" s="48" t="s">
        <v>19</v>
      </c>
      <c r="H36" s="48" t="s">
        <v>10</v>
      </c>
      <c r="J36" s="48" t="s">
        <v>13</v>
      </c>
      <c r="L36" s="48" t="s">
        <v>20</v>
      </c>
      <c r="N36" s="48" t="s">
        <v>15</v>
      </c>
      <c r="P36" s="49" t="s">
        <v>18</v>
      </c>
    </row>
    <row r="37" spans="1:17">
      <c r="B37" s="52">
        <v>2016</v>
      </c>
      <c r="C37" s="52">
        <v>2017</v>
      </c>
      <c r="D37" s="52">
        <v>2016</v>
      </c>
      <c r="E37" s="52">
        <v>2017</v>
      </c>
      <c r="F37" s="52">
        <v>2016</v>
      </c>
      <c r="G37" s="52">
        <v>2017</v>
      </c>
      <c r="H37" s="52">
        <v>2016</v>
      </c>
      <c r="I37" s="52">
        <v>2017</v>
      </c>
      <c r="J37" s="52">
        <v>2016</v>
      </c>
      <c r="K37" s="52">
        <v>2017</v>
      </c>
      <c r="L37" s="52">
        <v>2016</v>
      </c>
      <c r="M37" s="52">
        <v>2017</v>
      </c>
      <c r="N37" s="52">
        <v>2016</v>
      </c>
      <c r="O37" s="52">
        <v>2017</v>
      </c>
      <c r="P37" s="52">
        <v>2016</v>
      </c>
      <c r="Q37" s="52">
        <v>2017</v>
      </c>
    </row>
    <row r="38" spans="1:17" ht="25.5">
      <c r="A38" s="42" t="s">
        <v>34</v>
      </c>
      <c r="C38" s="50">
        <v>85</v>
      </c>
      <c r="E38" s="50">
        <v>24</v>
      </c>
      <c r="G38" s="44">
        <v>53</v>
      </c>
      <c r="I38" s="50" t="s">
        <v>33</v>
      </c>
      <c r="K38" s="50">
        <v>24</v>
      </c>
      <c r="M38" s="50">
        <v>14</v>
      </c>
      <c r="O38" s="50">
        <v>28</v>
      </c>
      <c r="Q38" s="51">
        <v>22</v>
      </c>
    </row>
    <row r="39" spans="1:17" ht="25.5">
      <c r="A39" s="42" t="s">
        <v>35</v>
      </c>
      <c r="C39" s="50">
        <v>85</v>
      </c>
      <c r="E39" s="50">
        <v>27</v>
      </c>
      <c r="G39" s="44">
        <v>74</v>
      </c>
      <c r="I39" s="50">
        <v>44</v>
      </c>
      <c r="K39" s="50">
        <v>22</v>
      </c>
      <c r="M39" s="50">
        <v>23</v>
      </c>
      <c r="O39" s="50">
        <v>24</v>
      </c>
      <c r="Q39" s="51">
        <v>54</v>
      </c>
    </row>
    <row r="40" spans="1:17" ht="25.5">
      <c r="A40" s="42" t="s">
        <v>36</v>
      </c>
      <c r="C40" s="50" t="s">
        <v>33</v>
      </c>
      <c r="E40" s="50" t="s">
        <v>33</v>
      </c>
      <c r="G40" s="50" t="s">
        <v>33</v>
      </c>
      <c r="I40" s="50" t="s">
        <v>33</v>
      </c>
      <c r="K40" s="50" t="s">
        <v>33</v>
      </c>
      <c r="M40" s="50" t="s">
        <v>33</v>
      </c>
      <c r="O40" s="50" t="s">
        <v>33</v>
      </c>
      <c r="Q40" s="51" t="s">
        <v>33</v>
      </c>
    </row>
    <row r="41" spans="1:17" ht="25.5">
      <c r="A41" s="42" t="s">
        <v>37</v>
      </c>
      <c r="C41" s="50" t="s">
        <v>33</v>
      </c>
      <c r="E41" s="50">
        <v>7</v>
      </c>
      <c r="G41" s="50" t="s">
        <v>33</v>
      </c>
      <c r="I41" s="50" t="s">
        <v>33</v>
      </c>
      <c r="K41" s="50" t="s">
        <v>33</v>
      </c>
      <c r="M41" s="50" t="s">
        <v>33</v>
      </c>
      <c r="O41" s="50" t="s">
        <v>33</v>
      </c>
      <c r="Q41" s="51">
        <v>4</v>
      </c>
    </row>
    <row r="42" spans="1:17">
      <c r="A42" s="42" t="s">
        <v>31</v>
      </c>
      <c r="C42" s="50" t="s">
        <v>33</v>
      </c>
      <c r="E42" s="50" t="s">
        <v>33</v>
      </c>
      <c r="G42" s="44">
        <v>13</v>
      </c>
      <c r="I42" s="50" t="s">
        <v>33</v>
      </c>
      <c r="K42" s="50" t="s">
        <v>33</v>
      </c>
      <c r="M42" s="50">
        <v>11</v>
      </c>
      <c r="O42" s="50" t="s">
        <v>33</v>
      </c>
      <c r="Q42" s="51" t="s">
        <v>33</v>
      </c>
    </row>
    <row r="43" spans="1:17">
      <c r="A43" s="42" t="s">
        <v>32</v>
      </c>
      <c r="C43" s="50" t="s">
        <v>33</v>
      </c>
      <c r="E43" s="50">
        <v>2</v>
      </c>
      <c r="G43" s="44">
        <v>6</v>
      </c>
      <c r="I43" s="50">
        <v>7</v>
      </c>
      <c r="K43" s="50">
        <v>9</v>
      </c>
      <c r="M43" s="50" t="s">
        <v>33</v>
      </c>
      <c r="O43" s="50">
        <v>3</v>
      </c>
      <c r="Q43" s="51">
        <v>2</v>
      </c>
    </row>
    <row r="44" spans="1:17">
      <c r="A44" s="53" t="s">
        <v>28</v>
      </c>
      <c r="C44" s="46">
        <f>SUM(C38:C43)</f>
        <v>170</v>
      </c>
      <c r="E44" s="46">
        <f>SUM(E38:E43)</f>
        <v>60</v>
      </c>
      <c r="G44" s="46">
        <f>SUM(G38:G43)</f>
        <v>146</v>
      </c>
      <c r="I44" s="46">
        <f>SUM(I38:I43)</f>
        <v>51</v>
      </c>
      <c r="K44" s="46">
        <f>SUM(K38:K43)</f>
        <v>55</v>
      </c>
      <c r="M44" s="46">
        <f>SUM(M38:M43)</f>
        <v>48</v>
      </c>
      <c r="O44" s="46">
        <f>SUM(O38:O43)</f>
        <v>55</v>
      </c>
      <c r="Q44" s="47">
        <f>SUM(Q38:Q43)</f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15" sqref="E15"/>
    </sheetView>
  </sheetViews>
  <sheetFormatPr defaultRowHeight="15"/>
  <cols>
    <col min="1" max="1" width="20" customWidth="1"/>
    <col min="2" max="2" width="10.28515625" bestFit="1" customWidth="1"/>
    <col min="3" max="3" width="12.42578125" customWidth="1"/>
    <col min="4" max="4" width="10.7109375" customWidth="1"/>
    <col min="5" max="5" width="11.7109375" customWidth="1"/>
    <col min="6" max="6" width="11" customWidth="1"/>
    <col min="8" max="8" width="13.28515625" customWidth="1"/>
  </cols>
  <sheetData>
    <row r="1" spans="1:11" ht="15.75">
      <c r="A1" s="16" t="s">
        <v>67</v>
      </c>
    </row>
    <row r="2" spans="1:11">
      <c r="A2" s="10" t="s">
        <v>129</v>
      </c>
    </row>
    <row r="3" spans="1:1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25.5">
      <c r="A5" s="21"/>
      <c r="B5" s="42" t="s">
        <v>30</v>
      </c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31</v>
      </c>
      <c r="H5" s="42" t="s">
        <v>32</v>
      </c>
      <c r="I5" s="97" t="s">
        <v>28</v>
      </c>
      <c r="J5" s="21"/>
      <c r="K5" s="21"/>
    </row>
    <row r="6" spans="1:11">
      <c r="A6" s="21"/>
      <c r="B6" s="132" t="s">
        <v>9</v>
      </c>
      <c r="C6" s="133">
        <v>84</v>
      </c>
      <c r="D6" s="133">
        <v>88</v>
      </c>
      <c r="E6" s="133"/>
      <c r="F6" s="133">
        <v>7</v>
      </c>
      <c r="G6" s="133"/>
      <c r="H6" s="133"/>
      <c r="I6" s="167">
        <v>179</v>
      </c>
      <c r="J6" s="21"/>
      <c r="K6" s="21"/>
    </row>
    <row r="7" spans="1:11">
      <c r="A7" s="21"/>
      <c r="B7" s="132" t="s">
        <v>17</v>
      </c>
      <c r="C7" s="219"/>
      <c r="D7" s="219"/>
      <c r="E7" s="219"/>
      <c r="F7" s="219"/>
      <c r="G7" s="219"/>
      <c r="H7" s="219"/>
      <c r="I7" s="220">
        <f t="shared" ref="I7:I12" si="0">SUM(C7:H7)</f>
        <v>0</v>
      </c>
      <c r="J7" s="21"/>
      <c r="K7" s="21"/>
    </row>
    <row r="8" spans="1:11">
      <c r="A8" s="93"/>
      <c r="B8" s="132" t="s">
        <v>19</v>
      </c>
      <c r="C8" s="134">
        <v>53</v>
      </c>
      <c r="D8" s="134">
        <v>74</v>
      </c>
      <c r="E8" s="133" t="s">
        <v>33</v>
      </c>
      <c r="F8" s="133" t="s">
        <v>33</v>
      </c>
      <c r="G8" s="134">
        <v>13</v>
      </c>
      <c r="H8" s="134">
        <v>6</v>
      </c>
      <c r="I8" s="111">
        <f t="shared" si="0"/>
        <v>146</v>
      </c>
      <c r="J8" s="21"/>
      <c r="K8" s="21"/>
    </row>
    <row r="9" spans="1:11">
      <c r="A9" s="21"/>
      <c r="B9" s="132" t="s">
        <v>10</v>
      </c>
      <c r="C9" s="133">
        <v>42</v>
      </c>
      <c r="D9" s="133">
        <v>45</v>
      </c>
      <c r="E9" s="133"/>
      <c r="F9" s="133"/>
      <c r="G9" s="133"/>
      <c r="H9" s="133">
        <v>8</v>
      </c>
      <c r="I9" s="111">
        <f t="shared" si="0"/>
        <v>95</v>
      </c>
      <c r="J9" s="21"/>
      <c r="K9" s="21"/>
    </row>
    <row r="10" spans="1:11">
      <c r="A10" s="21"/>
      <c r="B10" s="132" t="s">
        <v>13</v>
      </c>
      <c r="C10" s="133">
        <v>24</v>
      </c>
      <c r="D10" s="133">
        <v>20</v>
      </c>
      <c r="E10" s="133"/>
      <c r="F10" s="133"/>
      <c r="G10" s="133"/>
      <c r="H10" s="133">
        <v>10</v>
      </c>
      <c r="I10" s="167">
        <v>54</v>
      </c>
      <c r="J10" s="21"/>
      <c r="K10" s="21"/>
    </row>
    <row r="11" spans="1:11" s="256" customFormat="1">
      <c r="A11" s="258"/>
      <c r="B11" s="259" t="s">
        <v>20</v>
      </c>
      <c r="C11" s="260">
        <v>14</v>
      </c>
      <c r="D11" s="260">
        <v>29</v>
      </c>
      <c r="E11" s="260"/>
      <c r="F11" s="260"/>
      <c r="G11" s="260">
        <v>11</v>
      </c>
      <c r="H11" s="260">
        <v>7</v>
      </c>
      <c r="I11" s="261">
        <f t="shared" si="0"/>
        <v>61</v>
      </c>
      <c r="J11" s="258"/>
      <c r="K11" s="258"/>
    </row>
    <row r="12" spans="1:11">
      <c r="A12" s="21"/>
      <c r="B12" s="132" t="s">
        <v>15</v>
      </c>
      <c r="C12" s="133">
        <v>27</v>
      </c>
      <c r="D12" s="133">
        <v>24</v>
      </c>
      <c r="E12" s="133"/>
      <c r="F12" s="133"/>
      <c r="G12" s="133"/>
      <c r="H12" s="133">
        <v>3</v>
      </c>
      <c r="I12" s="111">
        <f t="shared" si="0"/>
        <v>54</v>
      </c>
      <c r="J12" s="21"/>
      <c r="K12" s="21"/>
    </row>
    <row r="13" spans="1:11">
      <c r="A13" s="21"/>
      <c r="B13" s="132" t="s">
        <v>18</v>
      </c>
      <c r="C13" s="133">
        <v>22</v>
      </c>
      <c r="D13" s="133">
        <v>53</v>
      </c>
      <c r="E13" s="133"/>
      <c r="F13" s="133">
        <v>4</v>
      </c>
      <c r="G13" s="133"/>
      <c r="H13" s="133">
        <v>2</v>
      </c>
      <c r="I13" s="167">
        <v>81</v>
      </c>
      <c r="J13" s="21"/>
      <c r="K13" s="2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3" sqref="J13"/>
    </sheetView>
  </sheetViews>
  <sheetFormatPr defaultColWidth="8.85546875" defaultRowHeight="12.75"/>
  <cols>
    <col min="1" max="1" width="8.85546875" style="20"/>
    <col min="2" max="2" width="42.42578125" style="23" customWidth="1"/>
    <col min="3" max="4" width="9.140625" style="23"/>
    <col min="5" max="5" width="15" style="23" bestFit="1" customWidth="1"/>
    <col min="6" max="7" width="9.140625" style="23"/>
    <col min="8" max="8" width="10.28515625" style="39" bestFit="1" customWidth="1"/>
    <col min="9" max="9" width="9.140625" style="23"/>
    <col min="10" max="10" width="10" style="23" bestFit="1" customWidth="1"/>
    <col min="11" max="11" width="17.140625" style="23" bestFit="1" customWidth="1"/>
    <col min="12" max="12" width="11.5703125" style="23" customWidth="1"/>
    <col min="13" max="15" width="8.85546875" style="20"/>
    <col min="16" max="16" width="16.140625" style="20" bestFit="1" customWidth="1"/>
    <col min="17" max="17" width="38.7109375" style="20" bestFit="1" customWidth="1"/>
    <col min="18" max="18" width="11.140625" style="20" bestFit="1" customWidth="1"/>
    <col min="19" max="19" width="37.28515625" style="20" bestFit="1" customWidth="1"/>
    <col min="20" max="20" width="11.5703125" style="20" bestFit="1" customWidth="1"/>
    <col min="21" max="16384" width="8.85546875" style="20"/>
  </cols>
  <sheetData>
    <row r="1" spans="1:13">
      <c r="A1" s="10" t="s">
        <v>131</v>
      </c>
    </row>
    <row r="2" spans="1:13">
      <c r="A2" s="93"/>
      <c r="E2" s="93" t="s">
        <v>112</v>
      </c>
      <c r="M2" s="23"/>
    </row>
    <row r="3" spans="1:13">
      <c r="A3" s="23"/>
      <c r="B3" s="122"/>
      <c r="C3" s="122"/>
      <c r="D3" s="122"/>
      <c r="E3" s="124" t="s">
        <v>113</v>
      </c>
      <c r="F3" s="122"/>
      <c r="G3" s="122"/>
      <c r="H3" s="125"/>
      <c r="I3" s="122"/>
      <c r="J3" s="122"/>
      <c r="K3" s="122"/>
      <c r="M3" s="23"/>
    </row>
    <row r="4" spans="1:13" ht="15" customHeight="1">
      <c r="A4" s="23"/>
      <c r="B4" s="154" t="s">
        <v>0</v>
      </c>
      <c r="C4" s="154" t="s">
        <v>9</v>
      </c>
      <c r="D4" s="154" t="s">
        <v>17</v>
      </c>
      <c r="E4" s="154" t="s">
        <v>19</v>
      </c>
      <c r="F4" s="154" t="s">
        <v>10</v>
      </c>
      <c r="G4" s="154" t="s">
        <v>13</v>
      </c>
      <c r="H4" s="262" t="s">
        <v>20</v>
      </c>
      <c r="I4" s="154" t="s">
        <v>15</v>
      </c>
      <c r="J4" s="154" t="s">
        <v>18</v>
      </c>
      <c r="K4" s="136" t="s">
        <v>58</v>
      </c>
      <c r="L4" s="135"/>
      <c r="M4" s="23"/>
    </row>
    <row r="5" spans="1:13">
      <c r="A5" s="23"/>
      <c r="B5" s="154" t="s">
        <v>26</v>
      </c>
      <c r="C5" s="154" t="s">
        <v>68</v>
      </c>
      <c r="D5" s="154" t="s">
        <v>69</v>
      </c>
      <c r="E5" s="154" t="s">
        <v>70</v>
      </c>
      <c r="F5" s="154" t="s">
        <v>71</v>
      </c>
      <c r="G5" s="154" t="s">
        <v>72</v>
      </c>
      <c r="H5" s="262" t="s">
        <v>73</v>
      </c>
      <c r="I5" s="154" t="s">
        <v>74</v>
      </c>
      <c r="J5" s="154" t="s">
        <v>29</v>
      </c>
      <c r="K5" s="129"/>
      <c r="L5" s="120"/>
      <c r="M5" s="23"/>
    </row>
    <row r="6" spans="1:13" ht="15">
      <c r="A6" s="23"/>
      <c r="B6" s="137" t="s">
        <v>104</v>
      </c>
      <c r="C6" s="138">
        <v>193682.98438847996</v>
      </c>
      <c r="D6" s="225"/>
      <c r="E6" s="222">
        <v>5472.6354026158551</v>
      </c>
      <c r="F6" s="138">
        <v>87043</v>
      </c>
      <c r="G6" s="138">
        <v>85980</v>
      </c>
      <c r="H6" s="269">
        <v>4923</v>
      </c>
      <c r="I6" s="138">
        <v>5883.5551891025034</v>
      </c>
      <c r="J6" s="141">
        <v>8102.713123734271</v>
      </c>
      <c r="K6" s="141"/>
      <c r="L6"/>
      <c r="M6"/>
    </row>
    <row r="7" spans="1:13">
      <c r="A7" s="23"/>
      <c r="B7" s="137" t="s">
        <v>105</v>
      </c>
      <c r="C7" s="139">
        <v>0.1072</v>
      </c>
      <c r="D7" s="226"/>
      <c r="E7" s="223">
        <v>0.12873340429732058</v>
      </c>
      <c r="F7" s="139">
        <v>2.7300000000000001E-2</v>
      </c>
      <c r="G7" s="139">
        <v>4.9599999999999998E-2</v>
      </c>
      <c r="H7" s="264">
        <v>5.5569104934405185E-3</v>
      </c>
      <c r="I7" s="214">
        <v>6.9532285041163266E-2</v>
      </c>
      <c r="J7" s="147">
        <v>5.1999999999999998E-2</v>
      </c>
      <c r="K7" s="157"/>
      <c r="M7" s="23"/>
    </row>
    <row r="8" spans="1:13">
      <c r="A8" s="23"/>
      <c r="B8" s="101" t="s">
        <v>106</v>
      </c>
      <c r="C8" s="138">
        <v>164892.95611584</v>
      </c>
      <c r="D8" s="225"/>
      <c r="E8" s="222">
        <v>3578.764055483759</v>
      </c>
      <c r="F8" s="138">
        <v>77485</v>
      </c>
      <c r="G8" s="138">
        <v>84138</v>
      </c>
      <c r="H8" s="263">
        <v>3678.9955036927622</v>
      </c>
      <c r="I8" s="138">
        <v>4337.5974184674178</v>
      </c>
      <c r="J8" s="141">
        <v>5901.3253544039044</v>
      </c>
      <c r="K8" s="158"/>
      <c r="M8" s="23"/>
    </row>
    <row r="9" spans="1:13">
      <c r="A9" s="23"/>
      <c r="B9" s="101" t="s">
        <v>107</v>
      </c>
      <c r="C9" s="139">
        <v>0.61668148648632137</v>
      </c>
      <c r="D9" s="226"/>
      <c r="E9" s="223">
        <v>0.64841305584439346</v>
      </c>
      <c r="F9" s="139">
        <v>0.63900000000000001</v>
      </c>
      <c r="G9" s="139">
        <v>0.86199999999999999</v>
      </c>
      <c r="H9" s="264">
        <v>0.53072769349447158</v>
      </c>
      <c r="I9" s="214">
        <v>0.56291740612448093</v>
      </c>
      <c r="J9" s="147">
        <v>0.5770203668364462</v>
      </c>
      <c r="K9" s="139"/>
      <c r="L9" s="84"/>
      <c r="M9" s="23"/>
    </row>
    <row r="10" spans="1:13">
      <c r="A10" s="23"/>
      <c r="B10" s="101" t="s">
        <v>108</v>
      </c>
      <c r="C10" s="139">
        <v>0.22421024367024806</v>
      </c>
      <c r="D10" s="226"/>
      <c r="E10" s="223">
        <v>0.97577956005644961</v>
      </c>
      <c r="F10" s="140" t="s">
        <v>33</v>
      </c>
      <c r="G10" s="139">
        <v>0.16339999999999999</v>
      </c>
      <c r="H10" s="264">
        <v>0.2402</v>
      </c>
      <c r="I10" s="214">
        <v>0.2541793356593901</v>
      </c>
      <c r="J10" s="147">
        <v>0.3029</v>
      </c>
      <c r="K10" s="139"/>
      <c r="L10" s="84"/>
      <c r="M10" s="23"/>
    </row>
    <row r="11" spans="1:13">
      <c r="A11" s="23"/>
      <c r="B11" s="101" t="s">
        <v>109</v>
      </c>
      <c r="C11" s="139">
        <v>0.3833384169278527</v>
      </c>
      <c r="D11" s="226"/>
      <c r="E11" s="223">
        <v>0.96341289494085147</v>
      </c>
      <c r="F11" s="139">
        <v>0.32600000000000001</v>
      </c>
      <c r="G11" s="139">
        <v>0.19670000000000001</v>
      </c>
      <c r="H11" s="264">
        <v>0.33339999999999997</v>
      </c>
      <c r="I11" s="214">
        <v>0.37584762325618437</v>
      </c>
      <c r="J11" s="147">
        <v>0.40550000000000003</v>
      </c>
      <c r="K11" s="139"/>
      <c r="L11" s="84"/>
      <c r="M11" s="23"/>
    </row>
    <row r="12" spans="1:13">
      <c r="A12" s="23"/>
      <c r="B12" s="101" t="s">
        <v>117</v>
      </c>
      <c r="C12" s="139">
        <v>1.0000199034141741</v>
      </c>
      <c r="D12" s="226"/>
      <c r="E12" s="223">
        <v>1.939192454997301</v>
      </c>
      <c r="F12" s="139">
        <v>0.96500000000000008</v>
      </c>
      <c r="G12" s="139">
        <v>1.0589</v>
      </c>
      <c r="H12" s="264">
        <v>0.86412769349447149</v>
      </c>
      <c r="I12" s="214">
        <v>0.93876502938066531</v>
      </c>
      <c r="J12" s="147">
        <v>0.98252036683644617</v>
      </c>
      <c r="K12" s="139"/>
      <c r="L12" s="84"/>
      <c r="M12" s="23"/>
    </row>
    <row r="13" spans="1:13" ht="25.5">
      <c r="A13" s="23"/>
      <c r="B13" s="137" t="s">
        <v>118</v>
      </c>
      <c r="C13" s="215">
        <v>88</v>
      </c>
      <c r="D13" s="227"/>
      <c r="E13" s="224">
        <v>85</v>
      </c>
      <c r="F13" s="215">
        <v>53</v>
      </c>
      <c r="G13" s="215">
        <v>30</v>
      </c>
      <c r="H13" s="265">
        <v>29</v>
      </c>
      <c r="I13" s="215">
        <v>25</v>
      </c>
      <c r="J13" s="215">
        <v>57</v>
      </c>
      <c r="K13" s="140"/>
      <c r="L13" s="84"/>
      <c r="M13" s="23"/>
    </row>
    <row r="14" spans="1:13">
      <c r="A14" s="20" t="s">
        <v>146</v>
      </c>
      <c r="B14" s="20" t="s">
        <v>145</v>
      </c>
      <c r="C14" s="20"/>
      <c r="D14" s="20"/>
      <c r="E14" s="20"/>
      <c r="F14" s="20"/>
      <c r="G14" s="20"/>
      <c r="H14" s="266"/>
      <c r="I14" s="20"/>
      <c r="J14" s="20"/>
      <c r="K14" s="20"/>
      <c r="L14" s="20"/>
    </row>
    <row r="15" spans="1:13">
      <c r="L15" s="84"/>
    </row>
    <row r="16" spans="1:13">
      <c r="L16" s="84"/>
    </row>
    <row r="17" spans="1:20">
      <c r="A17" s="159" t="s">
        <v>122</v>
      </c>
      <c r="B17" s="104"/>
      <c r="C17" s="104"/>
      <c r="D17" s="104"/>
      <c r="E17" s="104"/>
      <c r="F17" s="104"/>
      <c r="G17" s="104"/>
      <c r="H17" s="267"/>
      <c r="I17" s="104"/>
      <c r="J17" s="105"/>
      <c r="K17" s="20"/>
      <c r="L17" s="84"/>
      <c r="P17" s="160"/>
      <c r="Q17" s="160"/>
      <c r="R17" s="160"/>
      <c r="T17" s="161"/>
    </row>
    <row r="18" spans="1:20">
      <c r="A18" s="106"/>
      <c r="B18" s="103"/>
      <c r="C18" s="103"/>
      <c r="D18" s="103"/>
      <c r="E18" s="103"/>
      <c r="F18" s="103"/>
      <c r="G18" s="103"/>
      <c r="I18" s="103"/>
      <c r="J18" s="107"/>
      <c r="K18" s="39"/>
      <c r="L18" s="84"/>
      <c r="P18" s="33"/>
      <c r="Q18" s="160"/>
      <c r="R18" s="33"/>
      <c r="T18" s="33"/>
    </row>
    <row r="19" spans="1:20">
      <c r="A19" s="106"/>
      <c r="B19" s="103" t="s">
        <v>119</v>
      </c>
      <c r="C19" s="103"/>
      <c r="D19" s="103"/>
      <c r="E19" s="103"/>
      <c r="F19" s="103"/>
      <c r="G19" s="103"/>
      <c r="I19" s="103"/>
      <c r="J19" s="107"/>
      <c r="K19" s="39"/>
      <c r="L19" s="84"/>
      <c r="P19" s="160"/>
      <c r="Q19" s="160"/>
      <c r="R19" s="160"/>
      <c r="T19" s="161"/>
    </row>
    <row r="20" spans="1:20">
      <c r="A20" s="108"/>
      <c r="B20" s="103" t="s">
        <v>75</v>
      </c>
      <c r="C20" s="103"/>
      <c r="D20" s="103"/>
      <c r="E20" s="103"/>
      <c r="F20" s="103"/>
      <c r="G20" s="103"/>
      <c r="I20" s="103"/>
      <c r="J20" s="107"/>
      <c r="K20" s="39"/>
      <c r="L20" s="84"/>
      <c r="P20" s="33"/>
      <c r="Q20" s="160"/>
      <c r="R20" s="33"/>
      <c r="T20" s="33"/>
    </row>
    <row r="21" spans="1:20">
      <c r="A21" s="109"/>
      <c r="B21" s="103"/>
      <c r="C21" s="103"/>
      <c r="D21" s="103"/>
      <c r="E21" s="103"/>
      <c r="F21" s="103"/>
      <c r="G21" s="103"/>
      <c r="I21" s="103"/>
      <c r="J21" s="107"/>
      <c r="K21" s="39"/>
      <c r="L21" s="84"/>
      <c r="P21" s="33"/>
      <c r="Q21" s="160"/>
      <c r="R21" s="33"/>
      <c r="T21" s="33"/>
    </row>
    <row r="22" spans="1:20">
      <c r="A22" s="109"/>
      <c r="B22" s="103" t="s">
        <v>120</v>
      </c>
      <c r="C22" s="103"/>
      <c r="D22" s="103"/>
      <c r="E22" s="103"/>
      <c r="F22" s="103"/>
      <c r="G22" s="103"/>
      <c r="I22" s="103"/>
      <c r="J22" s="107"/>
      <c r="K22" s="39"/>
      <c r="L22" s="84"/>
      <c r="P22" s="33"/>
      <c r="Q22" s="160"/>
      <c r="R22" s="33"/>
      <c r="T22" s="33"/>
    </row>
    <row r="23" spans="1:20">
      <c r="A23" s="109"/>
      <c r="B23" s="103" t="s">
        <v>121</v>
      </c>
      <c r="C23" s="103"/>
      <c r="D23" s="103"/>
      <c r="E23" s="103"/>
      <c r="F23" s="103"/>
      <c r="G23" s="103"/>
      <c r="I23" s="103"/>
      <c r="J23" s="107"/>
      <c r="K23" s="39"/>
      <c r="L23" s="84"/>
      <c r="P23" s="162"/>
      <c r="Q23" s="160"/>
      <c r="R23" s="33"/>
      <c r="T23" s="33"/>
    </row>
    <row r="24" spans="1:20">
      <c r="A24" s="109"/>
      <c r="B24" s="103"/>
      <c r="C24" s="103"/>
      <c r="D24" s="103"/>
      <c r="E24" s="103"/>
      <c r="F24" s="103"/>
      <c r="G24" s="103"/>
      <c r="I24" s="103"/>
      <c r="J24" s="107"/>
      <c r="K24" s="39"/>
      <c r="L24" s="84"/>
      <c r="P24" s="160"/>
      <c r="Q24" s="160"/>
      <c r="R24" s="160"/>
      <c r="T24" s="161"/>
    </row>
    <row r="25" spans="1:20">
      <c r="A25" s="109"/>
      <c r="B25" s="103" t="s">
        <v>123</v>
      </c>
      <c r="C25" s="103"/>
      <c r="D25" s="103"/>
      <c r="E25" s="103"/>
      <c r="F25" s="103"/>
      <c r="G25" s="103"/>
      <c r="I25" s="103"/>
      <c r="J25" s="107"/>
      <c r="K25" s="39"/>
      <c r="L25" s="84"/>
      <c r="P25" s="160"/>
      <c r="Q25" s="160"/>
      <c r="R25" s="160"/>
    </row>
    <row r="26" spans="1:20">
      <c r="A26" s="109"/>
      <c r="B26" s="103"/>
      <c r="C26" s="103"/>
      <c r="D26" s="103"/>
      <c r="E26" s="103"/>
      <c r="F26" s="103"/>
      <c r="G26" s="103"/>
      <c r="I26" s="103"/>
      <c r="J26" s="107"/>
      <c r="K26" s="39"/>
      <c r="L26" s="84"/>
      <c r="R26" s="33"/>
    </row>
    <row r="27" spans="1:20">
      <c r="A27" s="109"/>
      <c r="B27" s="103" t="s">
        <v>124</v>
      </c>
      <c r="C27" s="103"/>
      <c r="D27" s="103"/>
      <c r="E27" s="103"/>
      <c r="F27" s="103"/>
      <c r="G27" s="103"/>
      <c r="I27" s="103"/>
      <c r="J27" s="107"/>
      <c r="K27" s="39"/>
    </row>
    <row r="28" spans="1:20">
      <c r="A28" s="163"/>
      <c r="B28" s="164"/>
      <c r="C28" s="164"/>
      <c r="D28" s="164"/>
      <c r="E28" s="164"/>
      <c r="F28" s="164"/>
      <c r="G28" s="164"/>
      <c r="H28" s="268"/>
      <c r="I28" s="164"/>
      <c r="J28" s="16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1"/>
  <sheetViews>
    <sheetView workbookViewId="0">
      <selection activeCell="O5" sqref="O5"/>
    </sheetView>
  </sheetViews>
  <sheetFormatPr defaultRowHeight="15"/>
  <cols>
    <col min="1" max="1" width="9.140625" style="20"/>
    <col min="2" max="2" width="12.28515625" style="20" bestFit="1" customWidth="1"/>
    <col min="3" max="3" width="9.140625" style="20"/>
    <col min="4" max="4" width="15.85546875" style="20" bestFit="1" customWidth="1"/>
    <col min="5" max="5" width="16.7109375" style="20" bestFit="1" customWidth="1"/>
    <col min="6" max="6" width="13.85546875" style="20" bestFit="1" customWidth="1"/>
    <col min="7" max="7" width="10.5703125" style="20" bestFit="1" customWidth="1"/>
    <col min="8" max="8" width="15.5703125" style="20" bestFit="1" customWidth="1"/>
    <col min="12" max="15" width="9.140625" customWidth="1"/>
  </cols>
  <sheetData>
    <row r="1" spans="1:15" s="41" customFormat="1">
      <c r="A1" s="40" t="s">
        <v>43</v>
      </c>
      <c r="B1" s="19"/>
      <c r="C1" s="19"/>
      <c r="D1" s="19"/>
      <c r="E1" s="19"/>
      <c r="F1" s="19"/>
      <c r="G1" s="19"/>
      <c r="H1" s="19"/>
    </row>
    <row r="2" spans="1:15" s="18" customFormat="1" ht="12.75">
      <c r="A2" s="10" t="s">
        <v>44</v>
      </c>
      <c r="B2" s="20"/>
      <c r="C2" s="20"/>
      <c r="D2" s="20"/>
      <c r="E2" s="20"/>
      <c r="F2" s="20"/>
      <c r="G2" s="20"/>
      <c r="H2" s="20"/>
    </row>
    <row r="4" spans="1:15">
      <c r="L4" t="s">
        <v>110</v>
      </c>
      <c r="O4" t="s">
        <v>111</v>
      </c>
    </row>
    <row r="5" spans="1:15">
      <c r="A5" s="35" t="s">
        <v>0</v>
      </c>
      <c r="B5" s="36" t="s">
        <v>26</v>
      </c>
      <c r="C5" s="36" t="s">
        <v>38</v>
      </c>
      <c r="D5" s="25" t="s">
        <v>27</v>
      </c>
      <c r="E5" s="36" t="s">
        <v>39</v>
      </c>
      <c r="F5" s="25" t="s">
        <v>40</v>
      </c>
      <c r="G5" s="36" t="s">
        <v>41</v>
      </c>
      <c r="H5" s="62" t="s">
        <v>58</v>
      </c>
      <c r="I5" s="59"/>
      <c r="L5" s="98" t="s">
        <v>27</v>
      </c>
      <c r="M5" s="99" t="s">
        <v>39</v>
      </c>
      <c r="N5" s="98" t="s">
        <v>40</v>
      </c>
      <c r="O5" s="99" t="s">
        <v>41</v>
      </c>
    </row>
    <row r="6" spans="1:15">
      <c r="A6" s="23" t="s">
        <v>18</v>
      </c>
      <c r="B6" s="23" t="s">
        <v>29</v>
      </c>
      <c r="C6" s="23">
        <v>2012</v>
      </c>
      <c r="D6" s="30">
        <v>5122.4544846360004</v>
      </c>
      <c r="E6" s="30">
        <v>3370.6755927650001</v>
      </c>
      <c r="F6" s="30">
        <v>1727.2179234590001</v>
      </c>
      <c r="G6" s="37">
        <f t="shared" ref="G6:G8" si="0">F6/E6</f>
        <v>0.51242484656974818</v>
      </c>
      <c r="H6" s="60">
        <v>2.9411764705882353E-2</v>
      </c>
      <c r="I6" s="61" t="s">
        <v>42</v>
      </c>
      <c r="K6">
        <v>2017</v>
      </c>
      <c r="L6">
        <v>218434</v>
      </c>
      <c r="M6">
        <v>160755</v>
      </c>
      <c r="N6">
        <v>90272</v>
      </c>
      <c r="O6">
        <v>56.15</v>
      </c>
    </row>
    <row r="7" spans="1:15">
      <c r="A7" s="38"/>
      <c r="B7" s="23"/>
      <c r="C7" s="23">
        <v>2013</v>
      </c>
      <c r="D7" s="30">
        <v>5795.2263920089999</v>
      </c>
      <c r="E7" s="30">
        <v>4044.1648265399999</v>
      </c>
      <c r="F7" s="30">
        <v>1697.6845723670001</v>
      </c>
      <c r="G7" s="37">
        <f t="shared" si="0"/>
        <v>0.41978619694871844</v>
      </c>
      <c r="H7" s="28"/>
      <c r="J7" s="22"/>
    </row>
    <row r="8" spans="1:15">
      <c r="A8" s="23"/>
      <c r="B8" s="23"/>
      <c r="C8" s="23">
        <v>2014</v>
      </c>
      <c r="D8" s="30">
        <v>5859.4695876470005</v>
      </c>
      <c r="E8" s="30">
        <v>4187.7360710740004</v>
      </c>
      <c r="F8" s="30">
        <v>1968.6994571890002</v>
      </c>
      <c r="G8" s="37">
        <f t="shared" si="0"/>
        <v>0.47011068123118399</v>
      </c>
      <c r="H8" s="28"/>
    </row>
    <row r="9" spans="1:15">
      <c r="A9" s="23"/>
      <c r="B9" s="23"/>
      <c r="C9" s="23">
        <v>2015</v>
      </c>
      <c r="D9" s="30">
        <v>5969.9338506557006</v>
      </c>
      <c r="E9" s="30">
        <v>4367.7265145615802</v>
      </c>
      <c r="F9" s="30">
        <v>2125.8867220389998</v>
      </c>
      <c r="G9" s="37">
        <v>0.52700000000000002</v>
      </c>
      <c r="H9" s="28"/>
    </row>
    <row r="10" spans="1:15">
      <c r="A10" s="23"/>
      <c r="B10" s="23"/>
      <c r="C10" s="23">
        <v>2016</v>
      </c>
      <c r="D10" s="30">
        <v>6154.9283211260008</v>
      </c>
      <c r="E10" s="30">
        <v>4524.1319963449996</v>
      </c>
      <c r="F10" s="30">
        <v>2483.7381590270002</v>
      </c>
      <c r="G10" s="37">
        <v>0.54900000000000004</v>
      </c>
    </row>
    <row r="11" spans="1:15">
      <c r="A11" s="23"/>
      <c r="B11" s="23"/>
      <c r="C11" s="39">
        <v>2017</v>
      </c>
      <c r="D11" s="65">
        <f>L6*$H$6</f>
        <v>6424.5294117647054</v>
      </c>
      <c r="E11" s="65">
        <f>M6*$H$6</f>
        <v>4728.088235294118</v>
      </c>
      <c r="F11" s="65">
        <f>N6*$H$6</f>
        <v>2655.0588235294117</v>
      </c>
      <c r="G11" s="63">
        <f>F11/E11</f>
        <v>0.56155018506422816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54"/>
  <sheetViews>
    <sheetView zoomScale="96" zoomScaleNormal="96" workbookViewId="0">
      <pane ySplit="5" topLeftCell="A39" activePane="bottomLeft" state="frozen"/>
      <selection pane="bottomLeft" activeCell="I54" sqref="I54"/>
    </sheetView>
  </sheetViews>
  <sheetFormatPr defaultRowHeight="15"/>
  <cols>
    <col min="1" max="1" width="10.7109375" style="20" customWidth="1"/>
    <col min="2" max="2" width="14.5703125" style="20" customWidth="1"/>
    <col min="3" max="3" width="9.140625" style="20"/>
    <col min="4" max="4" width="16.5703125" style="20" customWidth="1"/>
    <col min="5" max="5" width="16.7109375" style="20" bestFit="1" customWidth="1"/>
    <col min="6" max="6" width="15.140625" style="20" customWidth="1"/>
    <col min="7" max="7" width="11.28515625" style="20" customWidth="1"/>
    <col min="8" max="8" width="15.5703125" style="20" bestFit="1" customWidth="1"/>
    <col min="9" max="9" width="22" bestFit="1" customWidth="1"/>
    <col min="10" max="10" width="5.140625" customWidth="1"/>
    <col min="11" max="11" width="18.7109375" hidden="1" customWidth="1"/>
    <col min="12" max="14" width="14.28515625" hidden="1" customWidth="1"/>
    <col min="15" max="15" width="12.140625" hidden="1" customWidth="1"/>
    <col min="16" max="16" width="12.5703125" hidden="1" customWidth="1"/>
    <col min="17" max="17" width="0" hidden="1" customWidth="1"/>
    <col min="18" max="18" width="16.28515625" hidden="1" customWidth="1"/>
  </cols>
  <sheetData>
    <row r="1" spans="1:19" s="41" customFormat="1" ht="15.75">
      <c r="A1" s="16" t="s">
        <v>43</v>
      </c>
      <c r="B1" s="19"/>
      <c r="C1" s="19"/>
      <c r="D1" s="19"/>
      <c r="E1" s="19"/>
      <c r="F1" s="19"/>
      <c r="G1" s="19"/>
      <c r="H1" s="19"/>
    </row>
    <row r="2" spans="1:19" s="18" customFormat="1" ht="12.75">
      <c r="A2" s="10" t="s">
        <v>130</v>
      </c>
      <c r="B2" s="20"/>
      <c r="C2" s="20"/>
      <c r="D2" s="20"/>
      <c r="E2" s="20"/>
      <c r="F2" s="20"/>
      <c r="G2" s="20"/>
      <c r="H2" s="20"/>
    </row>
    <row r="4" spans="1:19" ht="18">
      <c r="D4" s="10" t="s">
        <v>112</v>
      </c>
      <c r="K4" s="100" t="s">
        <v>113</v>
      </c>
    </row>
    <row r="5" spans="1:19" ht="48.75" customHeight="1">
      <c r="A5" s="101" t="s">
        <v>0</v>
      </c>
      <c r="B5" s="112" t="s">
        <v>26</v>
      </c>
      <c r="C5" s="112" t="s">
        <v>38</v>
      </c>
      <c r="D5" s="42" t="s">
        <v>114</v>
      </c>
      <c r="E5" s="42" t="s">
        <v>64</v>
      </c>
      <c r="F5" s="42" t="s">
        <v>115</v>
      </c>
      <c r="G5" s="42" t="s">
        <v>116</v>
      </c>
      <c r="H5" s="123" t="s">
        <v>58</v>
      </c>
      <c r="I5" s="59"/>
      <c r="K5" s="101" t="s">
        <v>0</v>
      </c>
      <c r="L5" s="112" t="s">
        <v>26</v>
      </c>
      <c r="M5" s="112" t="s">
        <v>38</v>
      </c>
      <c r="N5" s="42" t="s">
        <v>114</v>
      </c>
      <c r="O5" s="42" t="s">
        <v>64</v>
      </c>
      <c r="P5" s="42" t="s">
        <v>115</v>
      </c>
      <c r="Q5" s="42" t="s">
        <v>116</v>
      </c>
      <c r="R5" s="123" t="s">
        <v>58</v>
      </c>
      <c r="S5" s="21"/>
    </row>
    <row r="6" spans="1:19">
      <c r="A6" s="124" t="s">
        <v>10</v>
      </c>
      <c r="B6" s="124" t="s">
        <v>71</v>
      </c>
      <c r="C6" s="122">
        <v>2014</v>
      </c>
      <c r="D6" s="141">
        <v>79395.245999999999</v>
      </c>
      <c r="E6" s="141">
        <v>72747.55799999999</v>
      </c>
      <c r="F6" s="141">
        <v>41448.959999999999</v>
      </c>
      <c r="G6" s="142"/>
      <c r="H6" s="166">
        <v>8.9999999999999993E-3</v>
      </c>
      <c r="K6" s="124" t="s">
        <v>19</v>
      </c>
      <c r="L6" s="124" t="s">
        <v>70</v>
      </c>
      <c r="M6" s="122">
        <v>2014</v>
      </c>
      <c r="N6" s="145">
        <v>3896</v>
      </c>
      <c r="O6" s="145">
        <v>2258</v>
      </c>
      <c r="P6" s="145">
        <v>1433</v>
      </c>
      <c r="Q6" s="146">
        <v>0.63500000000000001</v>
      </c>
      <c r="R6" s="129">
        <v>7.3812000000000004E-5</v>
      </c>
      <c r="S6" s="120"/>
    </row>
    <row r="7" spans="1:19">
      <c r="A7" s="101"/>
      <c r="B7" s="122"/>
      <c r="C7" s="122">
        <v>2015</v>
      </c>
      <c r="D7" s="141">
        <v>81573.245999999999</v>
      </c>
      <c r="E7" s="141">
        <v>75237.380999999994</v>
      </c>
      <c r="F7" s="141">
        <v>41119.991999999998</v>
      </c>
      <c r="G7" s="142"/>
      <c r="H7" s="143"/>
      <c r="J7" s="22"/>
      <c r="K7" s="101"/>
      <c r="L7" s="122"/>
      <c r="M7" s="122">
        <v>2015</v>
      </c>
      <c r="N7" s="145">
        <v>4173</v>
      </c>
      <c r="O7" s="145">
        <v>2552</v>
      </c>
      <c r="P7" s="145">
        <v>1631</v>
      </c>
      <c r="Q7" s="146">
        <v>0.63900000000000001</v>
      </c>
      <c r="R7" s="143"/>
      <c r="S7" s="21"/>
    </row>
    <row r="8" spans="1:19">
      <c r="A8" s="122"/>
      <c r="B8" s="122"/>
      <c r="C8" s="122">
        <v>2016</v>
      </c>
      <c r="D8" s="141">
        <v>81091.232999999993</v>
      </c>
      <c r="E8" s="141">
        <v>74194.910999999993</v>
      </c>
      <c r="F8" s="141">
        <v>42907.904999999999</v>
      </c>
      <c r="G8" s="142"/>
      <c r="H8" s="143"/>
      <c r="K8" s="122"/>
      <c r="L8" s="122"/>
      <c r="M8" s="122">
        <v>2016</v>
      </c>
      <c r="N8" s="145">
        <v>4404</v>
      </c>
      <c r="O8" s="145">
        <v>2713</v>
      </c>
      <c r="P8" s="145">
        <v>1670</v>
      </c>
      <c r="Q8" s="146">
        <v>0.61599999999999999</v>
      </c>
      <c r="R8" s="143"/>
      <c r="S8" s="21"/>
    </row>
    <row r="9" spans="1:19">
      <c r="A9" s="122"/>
      <c r="B9" s="122"/>
      <c r="C9" s="122">
        <v>2017</v>
      </c>
      <c r="D9" s="141">
        <v>83510.558999999994</v>
      </c>
      <c r="E9" s="141">
        <v>75425.606999999989</v>
      </c>
      <c r="F9" s="141">
        <v>42320.492999999995</v>
      </c>
      <c r="G9" s="142"/>
      <c r="H9" s="143"/>
      <c r="K9" s="122"/>
      <c r="L9" s="122"/>
      <c r="M9" s="122">
        <v>2017</v>
      </c>
      <c r="N9" s="145">
        <v>4523</v>
      </c>
      <c r="O9" s="145">
        <v>2873</v>
      </c>
      <c r="P9" s="145">
        <v>1797</v>
      </c>
      <c r="Q9" s="146">
        <v>0.625</v>
      </c>
      <c r="R9" s="143"/>
      <c r="S9" s="21"/>
    </row>
    <row r="10" spans="1:19">
      <c r="A10" s="122"/>
      <c r="B10" s="122"/>
      <c r="C10" s="122">
        <v>2018</v>
      </c>
      <c r="D10" s="141">
        <v>84725.693999999989</v>
      </c>
      <c r="E10" s="141">
        <v>75535.478999999992</v>
      </c>
      <c r="F10" s="141">
        <v>47917.502999999997</v>
      </c>
      <c r="G10" s="142"/>
      <c r="H10" s="143"/>
      <c r="K10" s="122"/>
      <c r="L10" s="122"/>
      <c r="M10" s="122">
        <v>2018</v>
      </c>
      <c r="N10" s="145"/>
      <c r="O10" s="145"/>
      <c r="P10" s="145"/>
      <c r="Q10" s="146"/>
      <c r="R10" s="122"/>
      <c r="S10" s="21"/>
    </row>
    <row r="11" spans="1:19">
      <c r="A11" s="122"/>
      <c r="B11" s="122"/>
      <c r="C11" s="122">
        <v>2019</v>
      </c>
      <c r="D11" s="141">
        <v>87042.545999999988</v>
      </c>
      <c r="E11" s="141">
        <v>77484.797999999995</v>
      </c>
      <c r="F11" s="141">
        <v>45241.388999999996</v>
      </c>
      <c r="G11" s="142"/>
      <c r="H11" s="143"/>
      <c r="K11" s="122"/>
      <c r="L11" s="122"/>
      <c r="M11" s="122">
        <v>2019</v>
      </c>
      <c r="N11" s="141"/>
      <c r="O11" s="141"/>
      <c r="P11" s="141"/>
      <c r="Q11" s="142"/>
      <c r="R11" s="122"/>
    </row>
    <row r="12" spans="1:19">
      <c r="A12" s="237" t="s">
        <v>28</v>
      </c>
      <c r="B12" s="237"/>
      <c r="C12" s="237"/>
      <c r="D12" s="144">
        <v>497338.52399999998</v>
      </c>
      <c r="E12" s="144">
        <v>450625.73399999994</v>
      </c>
      <c r="F12" s="144">
        <v>260956.24199999997</v>
      </c>
      <c r="G12" s="102">
        <v>0.57909751332577031</v>
      </c>
      <c r="H12" s="122"/>
      <c r="K12" s="237" t="s">
        <v>28</v>
      </c>
      <c r="L12" s="237"/>
      <c r="M12" s="237"/>
      <c r="N12" s="144">
        <f>SUM(N6:N11)</f>
        <v>16996</v>
      </c>
      <c r="O12" s="144">
        <f t="shared" ref="O12" si="0">SUM(O6:O11)</f>
        <v>10396</v>
      </c>
      <c r="P12" s="144">
        <f t="shared" ref="P12" si="1">SUM(P6:P11)</f>
        <v>6531</v>
      </c>
      <c r="Q12" s="102">
        <f>P12/O12</f>
        <v>0.62822239322816464</v>
      </c>
      <c r="R12" s="113"/>
    </row>
    <row r="13" spans="1:19">
      <c r="A13" s="124" t="s">
        <v>154</v>
      </c>
      <c r="B13" s="124" t="s">
        <v>68</v>
      </c>
      <c r="C13" s="122">
        <v>2014</v>
      </c>
      <c r="D13" s="180" t="s">
        <v>33</v>
      </c>
      <c r="E13" s="180" t="s">
        <v>33</v>
      </c>
      <c r="F13" s="180" t="s">
        <v>33</v>
      </c>
      <c r="G13" s="178" t="s">
        <v>33</v>
      </c>
      <c r="H13" s="166"/>
    </row>
    <row r="14" spans="1:19">
      <c r="A14" s="122"/>
      <c r="B14" s="122"/>
      <c r="C14" s="122">
        <v>2015</v>
      </c>
      <c r="D14" s="180">
        <v>125338.17934607998</v>
      </c>
      <c r="E14" s="180">
        <v>106472.11616688001</v>
      </c>
      <c r="F14" s="180">
        <v>64256.349488159998</v>
      </c>
      <c r="G14" s="178">
        <v>0.60350401402229337</v>
      </c>
      <c r="H14" s="143">
        <v>0.14879999999999999</v>
      </c>
    </row>
    <row r="15" spans="1:19">
      <c r="A15" s="122"/>
      <c r="B15" s="122"/>
      <c r="C15" s="122">
        <v>2016</v>
      </c>
      <c r="D15" s="180">
        <v>137880.58461647999</v>
      </c>
      <c r="E15" s="180">
        <v>120004.23263039999</v>
      </c>
      <c r="F15" s="180">
        <v>71931.622138079998</v>
      </c>
      <c r="G15" s="178">
        <v>0.59940904217621715</v>
      </c>
      <c r="H15" s="143"/>
    </row>
    <row r="16" spans="1:19">
      <c r="A16" s="122"/>
      <c r="B16" s="122"/>
      <c r="C16" s="122">
        <v>2017</v>
      </c>
      <c r="D16" s="180">
        <v>156855.75622895997</v>
      </c>
      <c r="E16" s="180">
        <v>137163.15263328</v>
      </c>
      <c r="F16" s="180">
        <v>82548.958329119996</v>
      </c>
      <c r="G16" s="178">
        <v>0.60183042416517829</v>
      </c>
      <c r="H16" s="143"/>
    </row>
    <row r="17" spans="1:8">
      <c r="A17" s="122"/>
      <c r="B17" s="122"/>
      <c r="C17" s="122">
        <v>2018</v>
      </c>
      <c r="D17" s="180">
        <v>174924.70066511998</v>
      </c>
      <c r="E17" s="180">
        <v>152810.58010703998</v>
      </c>
      <c r="F17" s="180">
        <v>90759.157589759998</v>
      </c>
      <c r="G17" s="178">
        <v>0.59393241964126753</v>
      </c>
      <c r="H17" s="143"/>
    </row>
    <row r="18" spans="1:8">
      <c r="A18" s="122"/>
      <c r="B18" s="122"/>
      <c r="C18" s="122">
        <v>2019</v>
      </c>
      <c r="D18" s="180">
        <v>193682.98438847996</v>
      </c>
      <c r="E18" s="180">
        <v>164892.95611584</v>
      </c>
      <c r="F18" s="180">
        <v>101686.43328863996</v>
      </c>
      <c r="G18" s="178">
        <v>0.61668148648632137</v>
      </c>
      <c r="H18" s="143"/>
    </row>
    <row r="19" spans="1:8">
      <c r="A19" s="237" t="s">
        <v>28</v>
      </c>
      <c r="B19" s="237"/>
      <c r="C19" s="237"/>
      <c r="D19" s="144">
        <v>788682.20524511999</v>
      </c>
      <c r="E19" s="144">
        <v>681343.03765344003</v>
      </c>
      <c r="F19" s="144">
        <v>411182.52083376003</v>
      </c>
      <c r="G19" s="102">
        <v>0.60348825497634995</v>
      </c>
      <c r="H19" s="122"/>
    </row>
    <row r="20" spans="1:8">
      <c r="A20" s="124" t="s">
        <v>18</v>
      </c>
      <c r="B20" s="124" t="s">
        <v>29</v>
      </c>
      <c r="C20" s="122">
        <v>2014</v>
      </c>
      <c r="D20" s="180">
        <v>6818.2343813286407</v>
      </c>
      <c r="E20" s="180">
        <v>4872.9608578732441</v>
      </c>
      <c r="F20" s="180">
        <v>2398.7678695926429</v>
      </c>
      <c r="G20" s="178">
        <v>0.49226085321759833</v>
      </c>
      <c r="H20" s="193">
        <v>3.3199428969821719E-2</v>
      </c>
    </row>
    <row r="21" spans="1:8">
      <c r="A21" s="122"/>
      <c r="B21" s="122"/>
      <c r="C21" s="122">
        <v>2015</v>
      </c>
      <c r="D21" s="180">
        <v>6946.7735134955683</v>
      </c>
      <c r="E21" s="180">
        <v>5082.4025098768298</v>
      </c>
      <c r="F21" s="180">
        <v>2679.6062215729889</v>
      </c>
      <c r="G21" s="178">
        <v>0.52723219311449776</v>
      </c>
      <c r="H21" s="200"/>
    </row>
    <row r="22" spans="1:8">
      <c r="A22" s="122"/>
      <c r="B22" s="122"/>
      <c r="C22" s="122">
        <v>2016</v>
      </c>
      <c r="D22" s="180">
        <v>7162.0379801467416</v>
      </c>
      <c r="E22" s="180">
        <v>5264.4000863185156</v>
      </c>
      <c r="F22" s="180">
        <v>2890.1436539291526</v>
      </c>
      <c r="G22" s="178">
        <v>0.54899772178035189</v>
      </c>
      <c r="H22" s="200"/>
    </row>
    <row r="23" spans="1:8">
      <c r="A23" s="122"/>
      <c r="B23" s="122"/>
      <c r="C23" s="122">
        <v>2017</v>
      </c>
      <c r="D23" s="180">
        <v>7289.9787523654595</v>
      </c>
      <c r="E23" s="180">
        <v>5347.6491816340758</v>
      </c>
      <c r="F23" s="180">
        <v>2975.0159689253346</v>
      </c>
      <c r="G23" s="178">
        <v>0.55632220212625505</v>
      </c>
      <c r="H23" s="200"/>
    </row>
    <row r="24" spans="1:8">
      <c r="A24" s="122"/>
      <c r="B24" s="122"/>
      <c r="C24" s="122">
        <v>2018</v>
      </c>
      <c r="D24" s="180">
        <v>7701.9498356628274</v>
      </c>
      <c r="E24" s="180">
        <v>5495.2616446997117</v>
      </c>
      <c r="F24" s="180">
        <v>3117.7440324026425</v>
      </c>
      <c r="G24" s="178">
        <v>0.56735133538359694</v>
      </c>
      <c r="H24" s="200"/>
    </row>
    <row r="25" spans="1:8">
      <c r="A25" s="122"/>
      <c r="B25" s="122"/>
      <c r="C25" s="122">
        <v>2019</v>
      </c>
      <c r="D25" s="180">
        <v>8102.713123734271</v>
      </c>
      <c r="E25" s="180">
        <v>5901.3253544039044</v>
      </c>
      <c r="F25" s="180">
        <v>3405.1849208193617</v>
      </c>
      <c r="G25" s="178">
        <v>0.5770203668364462</v>
      </c>
      <c r="H25" s="200"/>
    </row>
    <row r="26" spans="1:8">
      <c r="A26" s="234" t="s">
        <v>28</v>
      </c>
      <c r="B26" s="235"/>
      <c r="C26" s="236"/>
      <c r="D26" s="198">
        <v>44021.687586733504</v>
      </c>
      <c r="E26" s="198">
        <v>31963.999634806281</v>
      </c>
      <c r="F26" s="198">
        <v>17466.462667242122</v>
      </c>
      <c r="G26" s="199">
        <v>0.54644171151292709</v>
      </c>
      <c r="H26" s="201"/>
    </row>
    <row r="27" spans="1:8">
      <c r="A27" s="124" t="s">
        <v>13</v>
      </c>
      <c r="B27" s="124" t="s">
        <v>72</v>
      </c>
      <c r="C27" s="122">
        <v>2014</v>
      </c>
      <c r="D27" s="180">
        <v>68881.434004016381</v>
      </c>
      <c r="E27" s="180">
        <v>67256.016583186763</v>
      </c>
      <c r="F27" s="180">
        <v>57420.809988933426</v>
      </c>
      <c r="G27" s="178">
        <v>0.8537646578862057</v>
      </c>
      <c r="H27" s="193">
        <v>8.9950000000000002E-4</v>
      </c>
    </row>
    <row r="28" spans="1:8">
      <c r="A28" s="122"/>
      <c r="B28" s="122"/>
      <c r="C28" s="122">
        <v>2015</v>
      </c>
      <c r="D28" s="180">
        <v>71946.721033379901</v>
      </c>
      <c r="E28" s="180">
        <v>69995.487004377414</v>
      </c>
      <c r="F28" s="180">
        <v>59344.759586042368</v>
      </c>
      <c r="G28" s="178">
        <v>0.84783694100636853</v>
      </c>
      <c r="H28" s="200"/>
    </row>
    <row r="29" spans="1:8">
      <c r="A29" s="122"/>
      <c r="B29" s="122"/>
      <c r="C29" s="122">
        <v>2016</v>
      </c>
      <c r="D29" s="180">
        <v>76006.90052256854</v>
      </c>
      <c r="E29" s="180">
        <v>74243.660487763555</v>
      </c>
      <c r="F29" s="180">
        <v>62007.139175409407</v>
      </c>
      <c r="G29" s="178">
        <v>0.83518429409375761</v>
      </c>
      <c r="H29" s="200"/>
    </row>
    <row r="30" spans="1:8">
      <c r="A30" s="122"/>
      <c r="B30" s="122"/>
      <c r="C30" s="122">
        <v>2017</v>
      </c>
      <c r="D30" s="180">
        <v>79457.444062645402</v>
      </c>
      <c r="E30" s="180">
        <v>77952.006169797882</v>
      </c>
      <c r="F30" s="180">
        <v>64769.064743704454</v>
      </c>
      <c r="G30" s="178">
        <v>0.83088387234861061</v>
      </c>
      <c r="H30" s="200"/>
    </row>
    <row r="31" spans="1:8">
      <c r="A31" s="122"/>
      <c r="B31" s="122"/>
      <c r="C31" s="122">
        <v>2018</v>
      </c>
      <c r="D31" s="180">
        <v>81914.061563791125</v>
      </c>
      <c r="E31" s="180">
        <v>80644.639122813081</v>
      </c>
      <c r="F31" s="180">
        <v>68020.416552465409</v>
      </c>
      <c r="G31" s="178">
        <v>0.84345862654153192</v>
      </c>
      <c r="H31" s="200"/>
    </row>
    <row r="32" spans="1:8">
      <c r="A32" s="122"/>
      <c r="B32" s="122"/>
      <c r="C32" s="122">
        <v>2019</v>
      </c>
      <c r="D32" s="180">
        <v>85979.936933001998</v>
      </c>
      <c r="E32" s="180">
        <v>84138.474281477</v>
      </c>
      <c r="F32" s="180">
        <v>72540.760881519003</v>
      </c>
      <c r="G32" s="178">
        <v>0.86215921433090192</v>
      </c>
      <c r="H32" s="200"/>
    </row>
    <row r="33" spans="1:8">
      <c r="A33" s="234" t="s">
        <v>28</v>
      </c>
      <c r="B33" s="235"/>
      <c r="C33" s="236"/>
      <c r="D33" s="144">
        <v>464186.49811940338</v>
      </c>
      <c r="E33" s="144">
        <v>454230.28364941565</v>
      </c>
      <c r="F33" s="144">
        <v>384102.95092807407</v>
      </c>
      <c r="G33" s="194">
        <v>0.84561281965192059</v>
      </c>
      <c r="H33" s="201"/>
    </row>
    <row r="34" spans="1:8">
      <c r="A34" s="124" t="s">
        <v>19</v>
      </c>
      <c r="B34" s="124" t="s">
        <v>70</v>
      </c>
      <c r="C34" s="122">
        <v>2014</v>
      </c>
      <c r="D34" s="205">
        <v>3263.1656109350097</v>
      </c>
      <c r="E34" s="205">
        <v>1716.756098253717</v>
      </c>
      <c r="F34" s="205">
        <v>868.4660368041524</v>
      </c>
      <c r="G34" s="178">
        <v>0.5058761915496065</v>
      </c>
      <c r="H34" s="206">
        <v>7.1937244825104403E-5</v>
      </c>
    </row>
    <row r="35" spans="1:8">
      <c r="A35" s="122"/>
      <c r="B35" s="122"/>
      <c r="C35" s="122">
        <v>2015</v>
      </c>
      <c r="D35" s="205">
        <v>3987.7365641261854</v>
      </c>
      <c r="E35" s="205">
        <v>2069.3363731406262</v>
      </c>
      <c r="F35" s="205">
        <v>1239.5601525140671</v>
      </c>
      <c r="G35" s="178">
        <v>0.59901336902167823</v>
      </c>
      <c r="H35" s="143"/>
    </row>
    <row r="36" spans="1:8">
      <c r="A36" s="122"/>
      <c r="B36" s="122"/>
      <c r="C36" s="122">
        <v>2016</v>
      </c>
      <c r="D36" s="205">
        <v>3905.497525793101</v>
      </c>
      <c r="E36" s="205">
        <v>2000.5760344572075</v>
      </c>
      <c r="F36" s="205">
        <v>1264.5400874416855</v>
      </c>
      <c r="G36" s="178">
        <v>0.63208799148930028</v>
      </c>
      <c r="H36" s="143"/>
    </row>
    <row r="37" spans="1:8">
      <c r="A37" s="122"/>
      <c r="B37" s="122"/>
      <c r="C37" s="122">
        <v>2017</v>
      </c>
      <c r="D37" s="205">
        <v>4292.6582267755475</v>
      </c>
      <c r="E37" s="205">
        <v>2082.4719493453899</v>
      </c>
      <c r="F37" s="205">
        <v>1113.9230712506044</v>
      </c>
      <c r="G37" s="178">
        <v>0.53490423801423015</v>
      </c>
      <c r="H37" s="143"/>
    </row>
    <row r="38" spans="1:8">
      <c r="A38" s="122"/>
      <c r="B38" s="122"/>
      <c r="C38" s="122">
        <v>2018</v>
      </c>
      <c r="D38" s="205">
        <v>4777.0493593081956</v>
      </c>
      <c r="E38" s="205">
        <v>2476.4176508511441</v>
      </c>
      <c r="F38" s="205">
        <v>1329.2837298957886</v>
      </c>
      <c r="G38" s="178">
        <v>0.5367768758387399</v>
      </c>
      <c r="H38" s="143"/>
    </row>
    <row r="39" spans="1:8">
      <c r="A39" s="122"/>
      <c r="B39" s="122"/>
      <c r="C39" s="122">
        <v>2019</v>
      </c>
      <c r="D39" s="205">
        <v>5361.5321619098786</v>
      </c>
      <c r="E39" s="205">
        <v>2892.1520177879238</v>
      </c>
      <c r="F39" s="205">
        <v>1598.8090745554016</v>
      </c>
      <c r="G39" s="178">
        <v>0.55280948744120939</v>
      </c>
      <c r="H39" s="143"/>
    </row>
    <row r="40" spans="1:8">
      <c r="A40" s="234" t="s">
        <v>28</v>
      </c>
      <c r="B40" s="235"/>
      <c r="C40" s="236"/>
      <c r="D40" s="207">
        <v>25587.63944884792</v>
      </c>
      <c r="E40" s="207">
        <v>13237.710123836008</v>
      </c>
      <c r="F40" s="207">
        <v>7414.5821524616995</v>
      </c>
      <c r="G40" s="194">
        <v>0.56011062964061265</v>
      </c>
      <c r="H40" s="122"/>
    </row>
    <row r="41" spans="1:8">
      <c r="A41" s="124" t="s">
        <v>15</v>
      </c>
      <c r="B41" s="124" t="s">
        <v>74</v>
      </c>
      <c r="C41" s="122">
        <v>2014</v>
      </c>
      <c r="D41" s="180">
        <v>4454.8546602466113</v>
      </c>
      <c r="E41" s="180">
        <v>3179.3864896583555</v>
      </c>
      <c r="F41" s="180">
        <v>1882.6794373264822</v>
      </c>
      <c r="G41" s="178">
        <v>0.59215180144040547</v>
      </c>
      <c r="H41" s="206"/>
    </row>
    <row r="42" spans="1:8">
      <c r="A42" s="122"/>
      <c r="B42" s="122"/>
      <c r="C42" s="122">
        <v>2015</v>
      </c>
      <c r="D42" s="180">
        <v>4586.2184269885438</v>
      </c>
      <c r="E42" s="180">
        <v>3383.0883785946762</v>
      </c>
      <c r="F42" s="180">
        <v>1862.0115125710915</v>
      </c>
      <c r="G42" s="178">
        <v>0.55038807864208528</v>
      </c>
      <c r="H42" s="143"/>
    </row>
    <row r="43" spans="1:8">
      <c r="A43" s="122"/>
      <c r="B43" s="122"/>
      <c r="C43" s="122">
        <v>2016</v>
      </c>
      <c r="D43" s="180">
        <v>4917.8685809063336</v>
      </c>
      <c r="E43" s="180">
        <v>3589.9248939346353</v>
      </c>
      <c r="F43" s="180">
        <v>2084.3270342031669</v>
      </c>
      <c r="G43" s="178">
        <v>0.5806046354130544</v>
      </c>
      <c r="H43" s="143"/>
    </row>
    <row r="44" spans="1:8">
      <c r="A44" s="122"/>
      <c r="B44" s="122"/>
      <c r="C44" s="122">
        <v>2017</v>
      </c>
      <c r="D44" s="180">
        <v>5280.0454386580177</v>
      </c>
      <c r="E44" s="180">
        <v>3881.8274680559293</v>
      </c>
      <c r="F44" s="180">
        <v>2116.0818178268191</v>
      </c>
      <c r="G44" s="178">
        <v>0.54512515953898921</v>
      </c>
      <c r="H44" s="143"/>
    </row>
    <row r="45" spans="1:8">
      <c r="A45" s="122"/>
      <c r="B45" s="122"/>
      <c r="C45" s="122">
        <v>2018</v>
      </c>
      <c r="D45" s="180">
        <v>5500.9351908018371</v>
      </c>
      <c r="E45" s="180">
        <v>4057.2402372450647</v>
      </c>
      <c r="F45" s="180">
        <v>2219.9005953167139</v>
      </c>
      <c r="G45" s="178">
        <v>0.54714546477633874</v>
      </c>
      <c r="H45" s="143"/>
    </row>
    <row r="46" spans="1:8">
      <c r="A46" s="122"/>
      <c r="B46" s="122"/>
      <c r="C46" s="122">
        <v>2019</v>
      </c>
      <c r="D46" s="180">
        <v>5883.5551889696399</v>
      </c>
      <c r="E46" s="180">
        <v>4337.5974184674178</v>
      </c>
      <c r="F46" s="180">
        <v>2441.7090876159236</v>
      </c>
      <c r="G46" s="178">
        <v>0.56291740612448093</v>
      </c>
      <c r="H46" s="143"/>
    </row>
    <row r="47" spans="1:8">
      <c r="A47" s="234" t="s">
        <v>28</v>
      </c>
      <c r="B47" s="235"/>
      <c r="C47" s="236"/>
      <c r="D47" s="207">
        <v>25587.63944884792</v>
      </c>
      <c r="E47" s="207">
        <v>13237.710123836008</v>
      </c>
      <c r="F47" s="207">
        <v>7414.5821524616995</v>
      </c>
      <c r="G47" s="194">
        <v>0.56011062964061265</v>
      </c>
      <c r="H47" s="122"/>
    </row>
    <row r="48" spans="1:8">
      <c r="A48" s="124" t="s">
        <v>20</v>
      </c>
      <c r="B48" s="124" t="s">
        <v>73</v>
      </c>
      <c r="C48" s="122">
        <v>2014</v>
      </c>
      <c r="D48" s="180">
        <v>4850.368057853274</v>
      </c>
      <c r="E48" s="180">
        <v>3470.5753463810929</v>
      </c>
      <c r="F48" s="180">
        <v>1955.0582604628262</v>
      </c>
      <c r="G48" s="178">
        <v>0.56332396370574211</v>
      </c>
      <c r="H48" s="206"/>
    </row>
    <row r="49" spans="1:8">
      <c r="A49" s="122"/>
      <c r="B49" s="122"/>
      <c r="C49" s="122">
        <v>2015</v>
      </c>
      <c r="D49" s="180">
        <v>4786.3592685869035</v>
      </c>
      <c r="E49" s="180">
        <v>3514.5505681930081</v>
      </c>
      <c r="F49" s="180">
        <v>1957.6734150664697</v>
      </c>
      <c r="G49" s="178">
        <v>0.55701956113068518</v>
      </c>
      <c r="H49" s="143"/>
    </row>
    <row r="50" spans="1:8">
      <c r="A50" s="122"/>
      <c r="B50" s="122"/>
      <c r="C50" s="122">
        <v>2016</v>
      </c>
      <c r="D50" s="180">
        <v>4833.0009212210725</v>
      </c>
      <c r="E50" s="180">
        <v>3597.8326238306254</v>
      </c>
      <c r="F50" s="180">
        <v>1947.2478483505661</v>
      </c>
      <c r="G50" s="178">
        <v>0.54122802585444463</v>
      </c>
      <c r="H50" s="143"/>
    </row>
    <row r="51" spans="1:8">
      <c r="A51" s="122"/>
      <c r="B51" s="122"/>
      <c r="C51" s="122">
        <v>2017</v>
      </c>
      <c r="D51" s="180">
        <v>4895.7945081240769</v>
      </c>
      <c r="E51" s="180">
        <v>3678.9955036927622</v>
      </c>
      <c r="F51" s="180">
        <v>2097.4806777449535</v>
      </c>
      <c r="G51" s="178">
        <v>0.57012319684534107</v>
      </c>
      <c r="H51" s="143"/>
    </row>
    <row r="52" spans="1:8">
      <c r="A52" s="122"/>
      <c r="B52" s="122"/>
      <c r="C52" s="122">
        <v>2018</v>
      </c>
      <c r="D52" s="180">
        <v>4923</v>
      </c>
      <c r="E52" s="180">
        <v>3889</v>
      </c>
      <c r="F52" s="180">
        <v>2064</v>
      </c>
      <c r="G52" s="178">
        <v>0.53072769349447158</v>
      </c>
      <c r="H52" s="143"/>
    </row>
    <row r="53" spans="1:8">
      <c r="A53" s="122"/>
      <c r="B53" s="122"/>
      <c r="C53" s="122">
        <v>2019</v>
      </c>
      <c r="D53" s="180">
        <v>5042</v>
      </c>
      <c r="E53" s="180">
        <v>3906</v>
      </c>
      <c r="F53" s="180">
        <v>2206</v>
      </c>
      <c r="G53" s="178">
        <v>0.56477214541730669</v>
      </c>
      <c r="H53" s="143"/>
    </row>
    <row r="54" spans="1:8">
      <c r="A54" s="234" t="s">
        <v>28</v>
      </c>
      <c r="B54" s="235"/>
      <c r="C54" s="236"/>
      <c r="D54" s="144">
        <v>37373.815707287053</v>
      </c>
      <c r="E54" s="144">
        <v>27662.853981290005</v>
      </c>
      <c r="F54" s="144">
        <v>15384.079074101428</v>
      </c>
      <c r="G54" s="194">
        <v>0.55612768966306125</v>
      </c>
      <c r="H54" s="122"/>
    </row>
  </sheetData>
  <mergeCells count="8">
    <mergeCell ref="A54:C54"/>
    <mergeCell ref="A47:C47"/>
    <mergeCell ref="A40:C40"/>
    <mergeCell ref="A12:C12"/>
    <mergeCell ref="K12:M12"/>
    <mergeCell ref="A19:C19"/>
    <mergeCell ref="A26:C26"/>
    <mergeCell ref="A33:C3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94"/>
  <sheetViews>
    <sheetView tabSelected="1" zoomScale="70" zoomScaleNormal="70" workbookViewId="0">
      <pane ySplit="5" topLeftCell="A72" activePane="bottomLeft" state="frozen"/>
      <selection pane="bottomLeft" activeCell="N81" sqref="N81"/>
    </sheetView>
  </sheetViews>
  <sheetFormatPr defaultRowHeight="15"/>
  <cols>
    <col min="1" max="1" width="9.85546875" style="20" customWidth="1"/>
    <col min="2" max="2" width="14.28515625" style="20" bestFit="1" customWidth="1"/>
    <col min="3" max="3" width="35.140625" style="20" bestFit="1" customWidth="1"/>
    <col min="4" max="4" width="11.5703125" style="20" bestFit="1" customWidth="1"/>
    <col min="5" max="5" width="12.28515625" style="20" customWidth="1"/>
    <col min="6" max="6" width="13" style="20" customWidth="1"/>
    <col min="7" max="7" width="12.42578125" style="20" customWidth="1"/>
    <col min="8" max="8" width="9.5703125" bestFit="1" customWidth="1"/>
    <col min="9" max="9" width="11.5703125" bestFit="1" customWidth="1"/>
    <col min="10" max="10" width="15.5703125" customWidth="1"/>
    <col min="11" max="11" width="12.5703125" bestFit="1" customWidth="1"/>
    <col min="12" max="12" width="13.85546875" customWidth="1"/>
    <col min="13" max="13" width="10" customWidth="1"/>
    <col min="14" max="14" width="22.28515625" bestFit="1" customWidth="1"/>
    <col min="16" max="16" width="17.42578125" bestFit="1" customWidth="1"/>
    <col min="18" max="19" width="11.42578125" bestFit="1" customWidth="1"/>
    <col min="20" max="20" width="10.42578125" bestFit="1" customWidth="1"/>
    <col min="23" max="24" width="11.42578125" bestFit="1" customWidth="1"/>
    <col min="25" max="25" width="10.42578125" bestFit="1" customWidth="1"/>
  </cols>
  <sheetData>
    <row r="1" spans="1:25" ht="15.75">
      <c r="A1" s="16" t="s">
        <v>132</v>
      </c>
    </row>
    <row r="2" spans="1:25">
      <c r="H2" s="19"/>
      <c r="I2" s="19"/>
      <c r="J2" s="19"/>
      <c r="K2" s="19"/>
      <c r="L2" s="19"/>
    </row>
    <row r="3" spans="1:25">
      <c r="C3" s="10" t="s">
        <v>112</v>
      </c>
      <c r="F3" s="23"/>
      <c r="G3" s="23"/>
      <c r="H3" s="19"/>
      <c r="I3" s="19"/>
      <c r="J3" s="19"/>
      <c r="K3" s="19"/>
      <c r="L3" s="19"/>
    </row>
    <row r="4" spans="1:25" s="20" customFormat="1" ht="15" customHeight="1">
      <c r="A4" s="239" t="s">
        <v>0</v>
      </c>
      <c r="B4" s="239" t="s">
        <v>26</v>
      </c>
      <c r="C4" s="239" t="s">
        <v>25</v>
      </c>
      <c r="D4" s="239">
        <v>2018</v>
      </c>
      <c r="E4" s="239"/>
      <c r="F4" s="239"/>
      <c r="G4" s="239"/>
      <c r="H4" s="239"/>
      <c r="I4" s="239">
        <v>2019</v>
      </c>
      <c r="J4" s="239"/>
      <c r="K4" s="239"/>
      <c r="L4" s="239"/>
      <c r="M4" s="239"/>
      <c r="N4" s="231" t="s">
        <v>62</v>
      </c>
      <c r="O4" s="231" t="s">
        <v>61</v>
      </c>
      <c r="P4" s="238" t="s">
        <v>58</v>
      </c>
      <c r="Q4" s="59"/>
    </row>
    <row r="5" spans="1:25" s="20" customFormat="1" ht="51">
      <c r="A5" s="239"/>
      <c r="B5" s="239"/>
      <c r="C5" s="239"/>
      <c r="D5" s="153" t="s">
        <v>59</v>
      </c>
      <c r="E5" s="153" t="s">
        <v>60</v>
      </c>
      <c r="F5" s="153" t="s">
        <v>64</v>
      </c>
      <c r="G5" s="153" t="s">
        <v>65</v>
      </c>
      <c r="H5" s="153" t="s">
        <v>63</v>
      </c>
      <c r="I5" s="153" t="s">
        <v>59</v>
      </c>
      <c r="J5" s="153" t="s">
        <v>60</v>
      </c>
      <c r="K5" s="153" t="s">
        <v>64</v>
      </c>
      <c r="L5" s="153" t="s">
        <v>65</v>
      </c>
      <c r="M5" s="153" t="s">
        <v>63</v>
      </c>
      <c r="N5" s="231"/>
      <c r="O5" s="231"/>
      <c r="P5" s="238"/>
    </row>
    <row r="6" spans="1:25" s="20" customFormat="1">
      <c r="A6" s="122" t="s">
        <v>10</v>
      </c>
      <c r="B6" s="122" t="s">
        <v>71</v>
      </c>
      <c r="C6" s="125" t="s">
        <v>148</v>
      </c>
      <c r="D6" s="174">
        <v>0.16641933909682699</v>
      </c>
      <c r="E6" s="150">
        <v>14099.993999999999</v>
      </c>
      <c r="F6" s="150">
        <v>10663.964999999998</v>
      </c>
      <c r="G6" s="150">
        <v>11167.316999999999</v>
      </c>
      <c r="H6" s="152">
        <v>1.083</v>
      </c>
      <c r="I6" s="174">
        <v>0.1762166860330579</v>
      </c>
      <c r="J6" s="150">
        <v>15338.348999999998</v>
      </c>
      <c r="K6" s="150">
        <v>11525.867999999999</v>
      </c>
      <c r="L6" s="150">
        <v>8424.2159999999985</v>
      </c>
      <c r="M6" s="152">
        <v>0.76</v>
      </c>
      <c r="N6" s="151">
        <v>1238.3549999999996</v>
      </c>
      <c r="O6" s="174">
        <v>8.7826633117716199E-2</v>
      </c>
      <c r="P6" s="175">
        <v>8.9999999999999993E-3</v>
      </c>
      <c r="Q6"/>
      <c r="R6" s="66"/>
      <c r="S6" s="66"/>
      <c r="T6" s="66"/>
      <c r="U6" s="66"/>
      <c r="V6" s="66"/>
      <c r="W6" s="66"/>
      <c r="X6" s="66"/>
      <c r="Y6" s="66"/>
    </row>
    <row r="7" spans="1:25" s="20" customFormat="1" ht="12.75">
      <c r="A7" s="122"/>
      <c r="B7" s="122"/>
      <c r="C7" s="125" t="s">
        <v>149</v>
      </c>
      <c r="D7" s="174">
        <v>2.9341724837332106E-2</v>
      </c>
      <c r="E7" s="150">
        <v>2485.9979999999996</v>
      </c>
      <c r="F7" s="150">
        <v>2281.23</v>
      </c>
      <c r="G7" s="150">
        <v>1439.5859999999998</v>
      </c>
      <c r="H7" s="152">
        <v>0.66600000000000004</v>
      </c>
      <c r="I7" s="174">
        <v>2.9531833777012913E-2</v>
      </c>
      <c r="J7" s="150">
        <v>2570.5259999999998</v>
      </c>
      <c r="K7" s="150">
        <v>2359.4939999999997</v>
      </c>
      <c r="L7" s="150">
        <v>1446.7769999999998</v>
      </c>
      <c r="M7" s="152">
        <v>0.64700000000000002</v>
      </c>
      <c r="N7" s="151">
        <v>84.528000000000247</v>
      </c>
      <c r="O7" s="174">
        <v>3.4001636364952931E-2</v>
      </c>
      <c r="P7" s="176"/>
      <c r="R7" s="66"/>
      <c r="S7" s="66"/>
      <c r="T7" s="66"/>
      <c r="W7" s="66"/>
      <c r="X7" s="66"/>
      <c r="Y7" s="66"/>
    </row>
    <row r="8" spans="1:25" s="20" customFormat="1" ht="12.75">
      <c r="A8" s="122"/>
      <c r="B8" s="122"/>
      <c r="C8" s="125" t="s">
        <v>150</v>
      </c>
      <c r="D8" s="174">
        <v>0.43871329044528107</v>
      </c>
      <c r="E8" s="150">
        <v>37170.288</v>
      </c>
      <c r="F8" s="150">
        <v>36493.352999999996</v>
      </c>
      <c r="G8" s="150">
        <v>20173.662</v>
      </c>
      <c r="H8" s="152">
        <v>0.625</v>
      </c>
      <c r="I8" s="174">
        <v>0.43274733714705454</v>
      </c>
      <c r="J8" s="150">
        <v>37667.43</v>
      </c>
      <c r="K8" s="150">
        <v>36979.901999999995</v>
      </c>
      <c r="L8" s="150">
        <v>20170.322999999997</v>
      </c>
      <c r="M8" s="152">
        <v>0.61699999999999999</v>
      </c>
      <c r="N8" s="151">
        <v>497.14199999999983</v>
      </c>
      <c r="O8" s="174">
        <v>1.337471477218578E-2</v>
      </c>
      <c r="P8" s="177"/>
      <c r="R8" s="66"/>
      <c r="S8" s="66"/>
      <c r="T8" s="66"/>
      <c r="W8" s="66"/>
      <c r="X8" s="66"/>
      <c r="Y8" s="66"/>
    </row>
    <row r="9" spans="1:25" s="20" customFormat="1" ht="12.75">
      <c r="A9" s="122"/>
      <c r="B9" s="122"/>
      <c r="C9" s="125" t="s">
        <v>151</v>
      </c>
      <c r="D9" s="174">
        <v>0.10378611947398153</v>
      </c>
      <c r="E9" s="150">
        <v>8793.3509999999987</v>
      </c>
      <c r="F9" s="150">
        <v>6187.8239999999996</v>
      </c>
      <c r="G9" s="150">
        <v>2883.3929999999996</v>
      </c>
      <c r="H9" s="152">
        <v>0.51600000000000001</v>
      </c>
      <c r="I9" s="174">
        <v>0.10152497147774149</v>
      </c>
      <c r="J9" s="150">
        <v>8836.9920000000002</v>
      </c>
      <c r="K9" s="150">
        <v>6075.2159999999994</v>
      </c>
      <c r="L9" s="150">
        <v>2872.62</v>
      </c>
      <c r="M9" s="152">
        <v>0.52200000000000002</v>
      </c>
      <c r="N9" s="151">
        <v>43.641000000001441</v>
      </c>
      <c r="O9" s="174">
        <v>4.9629543958840542E-3</v>
      </c>
      <c r="P9" s="176"/>
      <c r="R9" s="66"/>
      <c r="S9" s="66"/>
      <c r="T9" s="66"/>
      <c r="W9" s="66"/>
      <c r="X9" s="66"/>
      <c r="Y9" s="66"/>
    </row>
    <row r="10" spans="1:25" s="20" customFormat="1" ht="12.75">
      <c r="A10" s="122"/>
      <c r="B10" s="122"/>
      <c r="C10" s="125" t="s">
        <v>152</v>
      </c>
      <c r="D10" s="174">
        <v>0.15828121750174157</v>
      </c>
      <c r="E10" s="150">
        <v>13410.485999999999</v>
      </c>
      <c r="F10" s="150">
        <v>11242.259999999998</v>
      </c>
      <c r="G10" s="150">
        <v>5769.1439999999993</v>
      </c>
      <c r="H10" s="152">
        <v>0.54200000000000004</v>
      </c>
      <c r="I10" s="174">
        <v>0.16016212347465111</v>
      </c>
      <c r="J10" s="150">
        <v>13940.918999999998</v>
      </c>
      <c r="K10" s="150">
        <v>11731.832999999999</v>
      </c>
      <c r="L10" s="150">
        <v>6257.7269999999999</v>
      </c>
      <c r="M10" s="152">
        <v>0.56100000000000005</v>
      </c>
      <c r="N10" s="151">
        <v>530.43299999999908</v>
      </c>
      <c r="O10" s="174">
        <v>3.9553600070869853E-2</v>
      </c>
      <c r="P10" s="177"/>
      <c r="R10" s="66"/>
      <c r="S10" s="66"/>
      <c r="T10" s="66"/>
      <c r="W10" s="66"/>
      <c r="X10" s="66"/>
      <c r="Y10" s="66"/>
    </row>
    <row r="11" spans="1:25" s="20" customFormat="1" ht="12.75">
      <c r="A11" s="122"/>
      <c r="B11" s="122"/>
      <c r="C11" s="125" t="s">
        <v>153</v>
      </c>
      <c r="D11" s="174">
        <v>0.10345437831409206</v>
      </c>
      <c r="E11" s="150">
        <v>8765.2439999999988</v>
      </c>
      <c r="F11" s="150">
        <v>8666.4329999999991</v>
      </c>
      <c r="G11" s="150">
        <v>6483.9419999999991</v>
      </c>
      <c r="H11" s="152">
        <v>0.81399999999999995</v>
      </c>
      <c r="I11" s="174">
        <v>9.981332577289273E-2</v>
      </c>
      <c r="J11" s="150">
        <v>8688.0059999999994</v>
      </c>
      <c r="K11" s="150">
        <v>8812.0709999999999</v>
      </c>
      <c r="L11" s="150">
        <v>6069.3749999999991</v>
      </c>
      <c r="M11" s="152">
        <v>0.751</v>
      </c>
      <c r="N11" s="151">
        <v>-77.237999999999374</v>
      </c>
      <c r="O11" s="174">
        <v>-8.8118482497463145E-3</v>
      </c>
      <c r="P11" s="176"/>
      <c r="R11" s="66"/>
      <c r="S11" s="66"/>
      <c r="T11" s="66"/>
      <c r="W11" s="66"/>
      <c r="X11" s="66"/>
      <c r="Y11" s="66"/>
    </row>
    <row r="12" spans="1:25" s="20" customFormat="1" ht="12.75">
      <c r="A12" s="122"/>
      <c r="B12" s="122"/>
      <c r="C12" s="148" t="s">
        <v>28</v>
      </c>
      <c r="D12" s="179">
        <v>0.99999606966925547</v>
      </c>
      <c r="E12" s="155">
        <v>84725.693999999989</v>
      </c>
      <c r="F12" s="155">
        <v>75535.478999999992</v>
      </c>
      <c r="G12" s="155">
        <v>47917.502999999997</v>
      </c>
      <c r="H12" s="156">
        <v>0.69099999999999995</v>
      </c>
      <c r="I12" s="179">
        <v>0.99999627768241062</v>
      </c>
      <c r="J12" s="155">
        <v>87042.545999999988</v>
      </c>
      <c r="K12" s="155">
        <v>77484.797999999995</v>
      </c>
      <c r="L12" s="155">
        <v>45241.388999999996</v>
      </c>
      <c r="M12" s="179">
        <v>0.63900000000000001</v>
      </c>
      <c r="N12" s="155">
        <v>2316.8610000000008</v>
      </c>
      <c r="O12" s="179">
        <v>2.7345329269300517E-2</v>
      </c>
      <c r="P12" s="149"/>
      <c r="R12" s="64"/>
    </row>
    <row r="13" spans="1:25">
      <c r="A13" s="122" t="s">
        <v>9</v>
      </c>
      <c r="B13" s="122" t="s">
        <v>68</v>
      </c>
      <c r="C13" s="122" t="s">
        <v>155</v>
      </c>
      <c r="D13" s="157">
        <v>3.9285389917920237E-2</v>
      </c>
      <c r="E13" s="180">
        <v>6295.8304487999994</v>
      </c>
      <c r="F13" s="180" t="s">
        <v>33</v>
      </c>
      <c r="G13" s="180">
        <v>3614.2762459199994</v>
      </c>
      <c r="H13" s="180" t="s">
        <v>33</v>
      </c>
      <c r="I13" s="181">
        <v>4.3091739825553962E-2</v>
      </c>
      <c r="J13" s="182">
        <v>6905.8316145599993</v>
      </c>
      <c r="K13" s="182" t="s">
        <v>33</v>
      </c>
      <c r="L13" s="182">
        <v>3526.9440825599995</v>
      </c>
      <c r="M13" s="182" t="s">
        <v>33</v>
      </c>
      <c r="N13" s="182">
        <v>610.00116575999982</v>
      </c>
      <c r="O13" s="181">
        <v>9.6889706722687791E-2</v>
      </c>
      <c r="P13" s="181"/>
    </row>
    <row r="14" spans="1:25">
      <c r="A14" s="122"/>
      <c r="B14" s="122"/>
      <c r="C14" s="122" t="s">
        <v>156</v>
      </c>
      <c r="D14" s="174">
        <v>7.127985973254156E-3</v>
      </c>
      <c r="E14" s="183">
        <v>1142.32266048</v>
      </c>
      <c r="F14" s="183" t="s">
        <v>33</v>
      </c>
      <c r="G14" s="183">
        <v>515.10880176000001</v>
      </c>
      <c r="H14" s="184" t="s">
        <v>33</v>
      </c>
      <c r="I14" s="185">
        <v>8.4691410838506221E-3</v>
      </c>
      <c r="J14" s="183">
        <v>1357.2546033599999</v>
      </c>
      <c r="K14" s="186" t="s">
        <v>33</v>
      </c>
      <c r="L14" s="186">
        <v>545.59100255999999</v>
      </c>
      <c r="M14" s="187" t="s">
        <v>33</v>
      </c>
      <c r="N14" s="188">
        <v>214.93194287999995</v>
      </c>
      <c r="O14" s="189">
        <v>0.18815344413257662</v>
      </c>
      <c r="P14" s="113">
        <v>0.14879999999999999</v>
      </c>
    </row>
    <row r="15" spans="1:25">
      <c r="A15" s="122"/>
      <c r="B15" s="122"/>
      <c r="C15" s="122" t="s">
        <v>157</v>
      </c>
      <c r="D15" s="190">
        <v>0.72738691222716079</v>
      </c>
      <c r="E15" s="191">
        <v>116570.17226063999</v>
      </c>
      <c r="F15" s="180" t="s">
        <v>33</v>
      </c>
      <c r="G15" s="180">
        <v>65501.535445919995</v>
      </c>
      <c r="H15" s="182" t="s">
        <v>33</v>
      </c>
      <c r="I15" s="181">
        <v>0.7602835613078559</v>
      </c>
      <c r="J15" s="182">
        <v>121842.15060624</v>
      </c>
      <c r="K15" s="182" t="s">
        <v>33</v>
      </c>
      <c r="L15" s="182">
        <v>68647.126808639994</v>
      </c>
      <c r="M15" s="182" t="s">
        <v>33</v>
      </c>
      <c r="N15" s="182">
        <v>5271.978345600015</v>
      </c>
      <c r="O15" s="181">
        <v>4.5225791841607348E-2</v>
      </c>
      <c r="P15" s="181"/>
    </row>
    <row r="16" spans="1:25">
      <c r="A16" s="122"/>
      <c r="B16" s="122"/>
      <c r="C16" s="113" t="s">
        <v>158</v>
      </c>
      <c r="D16" s="157">
        <v>1.1215385263663353E-2</v>
      </c>
      <c r="E16" s="180">
        <v>1797.3644702399999</v>
      </c>
      <c r="F16" s="180" t="s">
        <v>33</v>
      </c>
      <c r="G16" s="180">
        <v>806.46028799999999</v>
      </c>
      <c r="H16" s="182" t="s">
        <v>33</v>
      </c>
      <c r="I16" s="181">
        <v>1.0941815303727927E-2</v>
      </c>
      <c r="J16" s="182">
        <v>1753.5224697599999</v>
      </c>
      <c r="K16" s="180" t="s">
        <v>33</v>
      </c>
      <c r="L16" s="182">
        <v>1005.2205724799999</v>
      </c>
      <c r="M16" s="182" t="s">
        <v>33</v>
      </c>
      <c r="N16" s="182">
        <v>-43.842000480000024</v>
      </c>
      <c r="O16" s="181">
        <v>-2.4392381849044704E-2</v>
      </c>
      <c r="P16" s="113"/>
    </row>
    <row r="17" spans="1:16">
      <c r="A17" s="122"/>
      <c r="B17" s="122"/>
      <c r="C17" s="125" t="s">
        <v>159</v>
      </c>
      <c r="D17" s="157">
        <v>5.4854460272218887E-2</v>
      </c>
      <c r="E17" s="180">
        <v>8790.9113783999983</v>
      </c>
      <c r="F17" s="180" t="s">
        <v>33</v>
      </c>
      <c r="G17" s="180">
        <v>3947.0622676799994</v>
      </c>
      <c r="H17" s="182" t="s">
        <v>33</v>
      </c>
      <c r="I17" s="181">
        <v>6.9943386108892905E-2</v>
      </c>
      <c r="J17" s="182">
        <v>11209.044911519999</v>
      </c>
      <c r="K17" s="182" t="s">
        <v>33</v>
      </c>
      <c r="L17" s="182">
        <v>5084.3082887999999</v>
      </c>
      <c r="M17" s="182" t="s">
        <v>33</v>
      </c>
      <c r="N17" s="182">
        <v>2418.1335331200007</v>
      </c>
      <c r="O17" s="181">
        <v>0.27507199527247611</v>
      </c>
      <c r="P17" s="181"/>
    </row>
    <row r="18" spans="1:16">
      <c r="A18" s="122"/>
      <c r="B18" s="122"/>
      <c r="C18" s="122" t="s">
        <v>160</v>
      </c>
      <c r="D18" s="157">
        <v>2.2512023016459829E-2</v>
      </c>
      <c r="E18" s="180">
        <v>3607.7503689599998</v>
      </c>
      <c r="F18" s="180" t="s">
        <v>33</v>
      </c>
      <c r="G18" s="180">
        <v>1903.23007536</v>
      </c>
      <c r="H18" s="182" t="s">
        <v>33</v>
      </c>
      <c r="I18" s="181">
        <v>1.8565781142404765E-2</v>
      </c>
      <c r="J18" s="182">
        <v>2975.3302809599995</v>
      </c>
      <c r="K18" s="182" t="s">
        <v>33</v>
      </c>
      <c r="L18" s="182">
        <v>1687.5801278399997</v>
      </c>
      <c r="M18" s="182" t="s">
        <v>33</v>
      </c>
      <c r="N18" s="182">
        <v>-632.42008800000031</v>
      </c>
      <c r="O18" s="181">
        <v>-0.17529485782640417</v>
      </c>
      <c r="P18" s="113"/>
    </row>
    <row r="19" spans="1:16">
      <c r="A19" s="122"/>
      <c r="B19" s="122"/>
      <c r="C19" s="122" t="s">
        <v>161</v>
      </c>
      <c r="D19" s="157">
        <v>5.9889027156901982E-2</v>
      </c>
      <c r="E19" s="180">
        <v>9597.7451543999996</v>
      </c>
      <c r="F19" s="180" t="s">
        <v>33</v>
      </c>
      <c r="G19" s="180">
        <v>3501.8324308799993</v>
      </c>
      <c r="H19" s="182" t="s">
        <v>33</v>
      </c>
      <c r="I19" s="181">
        <v>7.8332985925436027E-2</v>
      </c>
      <c r="J19" s="182">
        <v>12553.552324799997</v>
      </c>
      <c r="K19" s="182" t="s">
        <v>33</v>
      </c>
      <c r="L19" s="182">
        <v>5605.4549332799998</v>
      </c>
      <c r="M19" s="182" t="s">
        <v>33</v>
      </c>
      <c r="N19" s="182">
        <v>2955.8071703999976</v>
      </c>
      <c r="O19" s="181">
        <v>0.30796891591197695</v>
      </c>
      <c r="P19" s="113"/>
    </row>
    <row r="20" spans="1:16">
      <c r="A20" s="122"/>
      <c r="B20" s="122"/>
      <c r="C20" s="122" t="s">
        <v>162</v>
      </c>
      <c r="D20" s="157">
        <v>4.9176196824443205E-3</v>
      </c>
      <c r="E20" s="180">
        <v>788.09195471999988</v>
      </c>
      <c r="F20" s="180" t="s">
        <v>33</v>
      </c>
      <c r="G20" s="180">
        <v>570.08401823999998</v>
      </c>
      <c r="H20" s="182" t="s">
        <v>33</v>
      </c>
      <c r="I20" s="181">
        <v>5.1541748836585344E-3</v>
      </c>
      <c r="J20" s="182">
        <v>826.00201344000004</v>
      </c>
      <c r="K20" s="182" t="s">
        <v>33</v>
      </c>
      <c r="L20" s="182">
        <v>523.10851295999998</v>
      </c>
      <c r="M20" s="182" t="s">
        <v>33</v>
      </c>
      <c r="N20" s="182">
        <v>37.910058720000166</v>
      </c>
      <c r="O20" s="181">
        <v>4.8103598181596943E-2</v>
      </c>
      <c r="P20" s="113"/>
    </row>
    <row r="21" spans="1:16">
      <c r="A21" s="122"/>
      <c r="B21" s="122"/>
      <c r="C21" s="122" t="s">
        <v>163</v>
      </c>
      <c r="D21" s="157">
        <v>1.1245010571001333E-2</v>
      </c>
      <c r="E21" s="180">
        <v>1802.1121871999997</v>
      </c>
      <c r="F21" s="180" t="s">
        <v>33</v>
      </c>
      <c r="G21" s="180">
        <v>1005.9724142399999</v>
      </c>
      <c r="H21" s="182" t="s">
        <v>33</v>
      </c>
      <c r="I21" s="181">
        <v>1.2081881794255667E-2</v>
      </c>
      <c r="J21" s="182">
        <v>1936.2281865599998</v>
      </c>
      <c r="K21" s="182" t="s">
        <v>33</v>
      </c>
      <c r="L21" s="182">
        <v>1037.7682363199999</v>
      </c>
      <c r="M21" s="182" t="s">
        <v>33</v>
      </c>
      <c r="N21" s="182">
        <v>134.11599936000016</v>
      </c>
      <c r="O21" s="181">
        <v>7.4421559497014747E-2</v>
      </c>
      <c r="P21" s="113"/>
    </row>
    <row r="22" spans="1:16">
      <c r="A22" s="122"/>
      <c r="B22" s="122"/>
      <c r="C22" s="122" t="s">
        <v>164</v>
      </c>
      <c r="D22" s="157">
        <v>5.5217003925008331E-3</v>
      </c>
      <c r="E22" s="180">
        <v>884.90121983999995</v>
      </c>
      <c r="F22" s="180" t="s">
        <v>33</v>
      </c>
      <c r="G22" s="180">
        <v>299.13594336</v>
      </c>
      <c r="H22" s="182" t="s">
        <v>33</v>
      </c>
      <c r="I22" s="181">
        <v>6.3961869269868622E-3</v>
      </c>
      <c r="J22" s="182">
        <v>1025.0454047999999</v>
      </c>
      <c r="K22" s="182" t="s">
        <v>33</v>
      </c>
      <c r="L22" s="182">
        <v>587.25266639999995</v>
      </c>
      <c r="M22" s="182" t="s">
        <v>33</v>
      </c>
      <c r="N22" s="182">
        <v>140.14418495999996</v>
      </c>
      <c r="O22" s="181">
        <v>0.15837268818020117</v>
      </c>
      <c r="P22" s="113"/>
    </row>
    <row r="23" spans="1:16">
      <c r="A23" s="122"/>
      <c r="B23" s="122"/>
      <c r="C23" s="122" t="s">
        <v>165</v>
      </c>
      <c r="D23" s="157">
        <v>5.317031372700011E-2</v>
      </c>
      <c r="E23" s="180">
        <v>8521.0120310399998</v>
      </c>
      <c r="F23" s="180" t="s">
        <v>33</v>
      </c>
      <c r="G23" s="180">
        <v>5854.9275523200004</v>
      </c>
      <c r="H23" s="182" t="s">
        <v>33</v>
      </c>
      <c r="I23" s="181">
        <v>6.2439817863896088E-2</v>
      </c>
      <c r="J23" s="182">
        <v>10006.531877279998</v>
      </c>
      <c r="K23" s="182" t="s">
        <v>33</v>
      </c>
      <c r="L23" s="182">
        <v>7854.6547847999991</v>
      </c>
      <c r="M23" s="182" t="s">
        <v>33</v>
      </c>
      <c r="N23" s="182">
        <v>1485.5198462399985</v>
      </c>
      <c r="O23" s="181">
        <v>0.1743360813044984</v>
      </c>
      <c r="P23" s="113"/>
    </row>
    <row r="24" spans="1:16">
      <c r="A24" s="122"/>
      <c r="B24" s="122"/>
      <c r="C24" s="122" t="s">
        <v>166</v>
      </c>
      <c r="D24" s="157">
        <v>2.8741717994741336E-3</v>
      </c>
      <c r="E24" s="180">
        <v>460.61139695999992</v>
      </c>
      <c r="F24" s="180" t="s">
        <v>33</v>
      </c>
      <c r="G24" s="180">
        <v>232.50236591999999</v>
      </c>
      <c r="H24" s="182" t="s">
        <v>33</v>
      </c>
      <c r="I24" s="181">
        <v>5.9503667522603455E-3</v>
      </c>
      <c r="J24" s="182">
        <v>953.59878719999995</v>
      </c>
      <c r="K24" s="182" t="s">
        <v>33</v>
      </c>
      <c r="L24" s="182">
        <v>639.06182063999995</v>
      </c>
      <c r="M24" s="182" t="s">
        <v>33</v>
      </c>
      <c r="N24" s="182">
        <v>492.98739024000002</v>
      </c>
      <c r="O24" s="181">
        <v>1.0702891710749651</v>
      </c>
      <c r="P24" s="113"/>
    </row>
    <row r="25" spans="1:16">
      <c r="A25" s="122"/>
      <c r="B25" s="122"/>
      <c r="C25" s="148" t="s">
        <v>28</v>
      </c>
      <c r="D25" s="179">
        <v>1</v>
      </c>
      <c r="E25" s="155">
        <v>160258.82553167999</v>
      </c>
      <c r="F25" s="155">
        <v>0</v>
      </c>
      <c r="G25" s="155">
        <v>87752.127849599972</v>
      </c>
      <c r="H25" s="156">
        <v>0</v>
      </c>
      <c r="I25" s="179">
        <v>1.0816508389187796</v>
      </c>
      <c r="J25" s="155">
        <v>173344.09308048006</v>
      </c>
      <c r="K25" s="155">
        <v>0</v>
      </c>
      <c r="L25" s="155">
        <v>96744.071837280004</v>
      </c>
      <c r="M25" s="179">
        <v>0</v>
      </c>
      <c r="N25" s="155">
        <v>13085.267548800011</v>
      </c>
      <c r="O25" s="179">
        <v>8.1650838918779986E-2</v>
      </c>
      <c r="P25" s="149"/>
    </row>
    <row r="26" spans="1:16">
      <c r="A26" s="122" t="s">
        <v>18</v>
      </c>
      <c r="B26" s="122" t="s">
        <v>29</v>
      </c>
      <c r="C26" s="124" t="s">
        <v>135</v>
      </c>
      <c r="D26" s="178">
        <v>0.58674333696856318</v>
      </c>
      <c r="E26" s="180">
        <v>4519.0398725141931</v>
      </c>
      <c r="F26" s="180">
        <v>3794.9909299160058</v>
      </c>
      <c r="G26" s="180">
        <v>2476.400768234786</v>
      </c>
      <c r="H26" s="192">
        <v>0.65254458152014505</v>
      </c>
      <c r="I26" s="192">
        <v>0.59014344774462124</v>
      </c>
      <c r="J26" s="182">
        <v>4781.7469539523918</v>
      </c>
      <c r="K26" s="182">
        <v>4066.1556445669135</v>
      </c>
      <c r="L26" s="182">
        <v>2684.9112522824607</v>
      </c>
      <c r="M26" s="192">
        <v>0.66030705338836848</v>
      </c>
      <c r="N26" s="182">
        <v>262.70708143819866</v>
      </c>
      <c r="O26" s="192">
        <v>5.813338426953063E-2</v>
      </c>
      <c r="P26" s="203">
        <v>3.3199428969821719E-2</v>
      </c>
    </row>
    <row r="27" spans="1:16">
      <c r="A27" s="122"/>
      <c r="B27" s="122"/>
      <c r="C27" s="195" t="s">
        <v>134</v>
      </c>
      <c r="D27" s="178">
        <v>7.7779549892451796E-2</v>
      </c>
      <c r="E27" s="180">
        <v>599.05049633146314</v>
      </c>
      <c r="F27" s="180">
        <v>529.03013844161887</v>
      </c>
      <c r="G27" s="180">
        <v>322.30764383652604</v>
      </c>
      <c r="H27" s="192">
        <v>0.60924249946507403</v>
      </c>
      <c r="I27" s="192">
        <v>7.581711129594651E-2</v>
      </c>
      <c r="J27" s="182">
        <v>614.32223365758114</v>
      </c>
      <c r="K27" s="182">
        <v>554.50500215796285</v>
      </c>
      <c r="L27" s="182">
        <v>372.78539324723619</v>
      </c>
      <c r="M27" s="192">
        <v>0.67228499616138748</v>
      </c>
      <c r="N27" s="182">
        <v>15.271737326118</v>
      </c>
      <c r="O27" s="192">
        <v>2.5493238749722869E-2</v>
      </c>
      <c r="P27" s="203"/>
    </row>
    <row r="28" spans="1:16">
      <c r="A28" s="122"/>
      <c r="B28" s="122"/>
      <c r="C28" s="195" t="s">
        <v>136</v>
      </c>
      <c r="D28" s="178">
        <v>0.50926552552060655</v>
      </c>
      <c r="E28" s="180">
        <v>3922.3133362106173</v>
      </c>
      <c r="F28" s="180">
        <v>3265.960791474387</v>
      </c>
      <c r="G28" s="180">
        <v>2154.0931243982604</v>
      </c>
      <c r="H28" s="192">
        <v>0.65955878283089109</v>
      </c>
      <c r="I28" s="192">
        <v>0.51432223911235309</v>
      </c>
      <c r="J28" s="182">
        <v>4167.3915208658409</v>
      </c>
      <c r="K28" s="182">
        <v>3511.6506424089507</v>
      </c>
      <c r="L28" s="182">
        <v>2312.1258590352249</v>
      </c>
      <c r="M28" s="192">
        <v>0.6584156838133346</v>
      </c>
      <c r="N28" s="182">
        <v>245.07818465522359</v>
      </c>
      <c r="O28" s="192">
        <v>6.2483071505958776E-2</v>
      </c>
      <c r="P28" s="203"/>
    </row>
    <row r="29" spans="1:16">
      <c r="A29" s="122"/>
      <c r="B29" s="122"/>
      <c r="C29" s="124" t="s">
        <v>138</v>
      </c>
      <c r="D29" s="178">
        <v>4.3700347861321008E-2</v>
      </c>
      <c r="E29" s="180">
        <v>336.57581089605259</v>
      </c>
      <c r="F29" s="180">
        <v>241.14750506291293</v>
      </c>
      <c r="G29" s="180">
        <v>34.719796819494704</v>
      </c>
      <c r="H29" s="192">
        <v>0.14397742498076713</v>
      </c>
      <c r="I29" s="192">
        <v>4.148143292045841E-2</v>
      </c>
      <c r="J29" s="182">
        <v>336.11101889047507</v>
      </c>
      <c r="K29" s="182">
        <v>240.62657282294742</v>
      </c>
      <c r="L29" s="182">
        <v>38.841007934663523</v>
      </c>
      <c r="M29" s="192">
        <v>0.16141612075089753</v>
      </c>
      <c r="N29" s="182">
        <v>-0.46479200557752165</v>
      </c>
      <c r="O29" s="192">
        <v>-1.3809429867824852E-3</v>
      </c>
      <c r="P29" s="203"/>
    </row>
    <row r="30" spans="1:16">
      <c r="A30" s="122"/>
      <c r="B30" s="122"/>
      <c r="C30" s="124" t="s">
        <v>137</v>
      </c>
      <c r="D30" s="178">
        <v>2.3772678877015719E-2</v>
      </c>
      <c r="E30" s="180">
        <v>183.09485076856677</v>
      </c>
      <c r="F30" s="180">
        <v>103.64911523521795</v>
      </c>
      <c r="G30" s="180">
        <v>33.994057302214401</v>
      </c>
      <c r="H30" s="192">
        <v>0.32797247931223905</v>
      </c>
      <c r="I30" s="192">
        <v>2.2404235006822065E-2</v>
      </c>
      <c r="J30" s="182">
        <v>181.53447760698515</v>
      </c>
      <c r="K30" s="182">
        <v>104.29354935095117</v>
      </c>
      <c r="L30" s="182">
        <v>35.592277812821621</v>
      </c>
      <c r="M30" s="192">
        <v>0.34127017475503163</v>
      </c>
      <c r="N30" s="182">
        <v>-1.560373161581623</v>
      </c>
      <c r="O30" s="192">
        <v>-8.5222121486854263E-3</v>
      </c>
      <c r="P30" s="203"/>
    </row>
    <row r="31" spans="1:16">
      <c r="A31" s="122"/>
      <c r="B31" s="122"/>
      <c r="C31" s="124" t="s">
        <v>139</v>
      </c>
      <c r="D31" s="178">
        <v>0.34548189784860484</v>
      </c>
      <c r="E31" s="180">
        <v>2660.867833073271</v>
      </c>
      <c r="F31" s="180">
        <v>1355.4740546462599</v>
      </c>
      <c r="G31" s="180">
        <v>572.62939477440977</v>
      </c>
      <c r="H31" s="192">
        <v>0.42245692037524812</v>
      </c>
      <c r="I31" s="192">
        <v>0.34597498166441998</v>
      </c>
      <c r="J31" s="182">
        <v>2803.3265827827763</v>
      </c>
      <c r="K31" s="182">
        <v>1490.2495601075661</v>
      </c>
      <c r="L31" s="182">
        <v>645.86033000232408</v>
      </c>
      <c r="M31" s="192">
        <v>0.43339072011247964</v>
      </c>
      <c r="N31" s="182">
        <v>142.45874970950535</v>
      </c>
      <c r="O31" s="192">
        <v>5.3538453860358493E-2</v>
      </c>
      <c r="P31" s="203"/>
    </row>
    <row r="32" spans="1:16">
      <c r="A32" s="122"/>
      <c r="B32" s="122"/>
      <c r="C32" s="195" t="s">
        <v>140</v>
      </c>
      <c r="D32" s="178">
        <v>0.10374629831586842</v>
      </c>
      <c r="E32" s="180">
        <v>799.04385644566912</v>
      </c>
      <c r="F32" s="180">
        <v>214.85989840974736</v>
      </c>
      <c r="G32" s="180">
        <v>74.158693270475752</v>
      </c>
      <c r="H32" s="192">
        <v>0.34514906606281565</v>
      </c>
      <c r="I32" s="192">
        <v>9.9360405800189303E-2</v>
      </c>
      <c r="J32" s="182">
        <v>805.08615251817673</v>
      </c>
      <c r="K32" s="182">
        <v>220.65861027190331</v>
      </c>
      <c r="L32" s="182">
        <v>94.816606354370705</v>
      </c>
      <c r="M32" s="192">
        <v>0.42969819413588412</v>
      </c>
      <c r="N32" s="182">
        <v>6.0422960725076109</v>
      </c>
      <c r="O32" s="192">
        <v>7.5619079275386358E-3</v>
      </c>
      <c r="P32" s="203"/>
    </row>
    <row r="33" spans="1:16">
      <c r="A33" s="122"/>
      <c r="B33" s="122"/>
      <c r="C33" s="195" t="s">
        <v>141</v>
      </c>
      <c r="D33" s="178">
        <v>1.1125527503459215E-2</v>
      </c>
      <c r="E33" s="180">
        <v>85.687726171109858</v>
      </c>
      <c r="F33" s="180">
        <v>30.927492447129911</v>
      </c>
      <c r="G33" s="180">
        <v>7.2108163739583677</v>
      </c>
      <c r="H33" s="192">
        <v>0.23315231217937088</v>
      </c>
      <c r="I33" s="192">
        <v>1.095217998778994E-2</v>
      </c>
      <c r="J33" s="182">
        <v>88.742073636333458</v>
      </c>
      <c r="K33" s="182">
        <v>32.025198366588093</v>
      </c>
      <c r="L33" s="182">
        <v>7.1552405298628861</v>
      </c>
      <c r="M33" s="192">
        <v>0.22342533051498448</v>
      </c>
      <c r="N33" s="182">
        <v>3.0543474652236</v>
      </c>
      <c r="O33" s="192">
        <v>3.5645098798915198E-2</v>
      </c>
      <c r="P33" s="203"/>
    </row>
    <row r="34" spans="1:16">
      <c r="A34" s="122"/>
      <c r="B34" s="122"/>
      <c r="C34" s="195" t="s">
        <v>142</v>
      </c>
      <c r="D34" s="178">
        <v>0.12620425968472643</v>
      </c>
      <c r="E34" s="180">
        <v>972.01288137844028</v>
      </c>
      <c r="F34" s="180">
        <v>664.27253411241327</v>
      </c>
      <c r="G34" s="180">
        <v>237.29019620862519</v>
      </c>
      <c r="H34" s="192">
        <v>0.35721813566428312</v>
      </c>
      <c r="I34" s="192">
        <v>0.12550550886868447</v>
      </c>
      <c r="J34" s="182">
        <v>1016.9317087746091</v>
      </c>
      <c r="K34" s="182">
        <v>735.79496032668237</v>
      </c>
      <c r="L34" s="182">
        <v>271.64187775970254</v>
      </c>
      <c r="M34" s="192">
        <v>0.36918148724353517</v>
      </c>
      <c r="N34" s="182">
        <v>44.918827396168808</v>
      </c>
      <c r="O34" s="192">
        <v>4.6212172962634135E-2</v>
      </c>
      <c r="P34" s="203"/>
    </row>
    <row r="35" spans="1:16">
      <c r="A35" s="122"/>
      <c r="B35" s="122"/>
      <c r="C35" s="195" t="s">
        <v>143</v>
      </c>
      <c r="D35" s="178">
        <v>4.0514851997292975E-2</v>
      </c>
      <c r="E35" s="180">
        <v>312.04143288735435</v>
      </c>
      <c r="F35" s="180">
        <v>293.78958201918931</v>
      </c>
      <c r="G35" s="180">
        <v>187.94166860330003</v>
      </c>
      <c r="H35" s="192">
        <v>0.6397152251335595</v>
      </c>
      <c r="I35" s="192">
        <v>4.5082991547195167E-2</v>
      </c>
      <c r="J35" s="182">
        <v>365.29331695494835</v>
      </c>
      <c r="K35" s="182">
        <v>342.14212675541984</v>
      </c>
      <c r="L35" s="182">
        <v>206.70854221307394</v>
      </c>
      <c r="M35" s="192">
        <v>0.60415986822002621</v>
      </c>
      <c r="N35" s="182">
        <v>53.251884067594006</v>
      </c>
      <c r="O35" s="192">
        <v>0.170656452814129</v>
      </c>
      <c r="P35" s="203"/>
    </row>
    <row r="36" spans="1:16">
      <c r="A36" s="122"/>
      <c r="B36" s="122"/>
      <c r="C36" s="195" t="s">
        <v>144</v>
      </c>
      <c r="D36" s="178">
        <v>6.3890960347257844E-2</v>
      </c>
      <c r="E36" s="180">
        <v>492.08193619069755</v>
      </c>
      <c r="F36" s="180">
        <v>151.62454765778028</v>
      </c>
      <c r="G36" s="180">
        <v>66.028020318050523</v>
      </c>
      <c r="H36" s="192">
        <v>0.43547051805277021</v>
      </c>
      <c r="I36" s="192">
        <v>6.5073895460561096E-2</v>
      </c>
      <c r="J36" s="182">
        <v>527.27333089870854</v>
      </c>
      <c r="K36" s="182">
        <v>159.62866438697256</v>
      </c>
      <c r="L36" s="182">
        <v>65.538063145313899</v>
      </c>
      <c r="M36" s="192">
        <v>0.41056575519817806</v>
      </c>
      <c r="N36" s="182">
        <v>35.191394708010989</v>
      </c>
      <c r="O36" s="192">
        <v>7.1515315072189889E-2</v>
      </c>
      <c r="P36" s="203"/>
    </row>
    <row r="37" spans="1:16">
      <c r="A37" s="122"/>
      <c r="B37" s="122"/>
      <c r="C37" s="148" t="s">
        <v>28</v>
      </c>
      <c r="D37" s="179">
        <v>1</v>
      </c>
      <c r="E37" s="155">
        <v>7701.9023272799714</v>
      </c>
      <c r="F37" s="155">
        <v>5495.2616048603968</v>
      </c>
      <c r="G37" s="155">
        <v>3117.7440171309054</v>
      </c>
      <c r="H37" s="156">
        <v>0.5673513367176829</v>
      </c>
      <c r="I37" s="179">
        <v>1</v>
      </c>
      <c r="J37" s="155">
        <v>8102.6858338036582</v>
      </c>
      <c r="K37" s="155">
        <v>5901.3253268483786</v>
      </c>
      <c r="L37" s="155">
        <v>3405.2048680322705</v>
      </c>
      <c r="M37" s="179">
        <v>0.577023749655034</v>
      </c>
      <c r="N37" s="155">
        <v>805.9493376713915</v>
      </c>
      <c r="O37" s="179">
        <v>5.2036950027802911E-2</v>
      </c>
      <c r="P37" s="204"/>
    </row>
    <row r="38" spans="1:16">
      <c r="A38" s="122" t="s">
        <v>13</v>
      </c>
      <c r="B38" s="122" t="s">
        <v>72</v>
      </c>
      <c r="C38" s="122" t="s">
        <v>138</v>
      </c>
      <c r="D38" s="157">
        <v>3.022543141835545E-3</v>
      </c>
      <c r="E38" s="180">
        <v>247.5887849995315</v>
      </c>
      <c r="F38" s="180">
        <v>232.56867124478751</v>
      </c>
      <c r="G38" s="180">
        <v>118.63887696566046</v>
      </c>
      <c r="H38" s="192">
        <v>0.51012406929387522</v>
      </c>
      <c r="I38" s="181">
        <v>2.8441329774590461E-3</v>
      </c>
      <c r="J38" s="182">
        <v>244.53837403099999</v>
      </c>
      <c r="K38" s="182">
        <v>216.00393490900001</v>
      </c>
      <c r="L38" s="202">
        <v>139.02813401400002</v>
      </c>
      <c r="M38" s="192">
        <v>0.64363704333706229</v>
      </c>
      <c r="N38" s="182">
        <v>-3.0504109685315086</v>
      </c>
      <c r="O38" s="192">
        <v>-1.2320473112452492E-2</v>
      </c>
      <c r="P38" s="203">
        <v>8.9950000000000002E-4</v>
      </c>
    </row>
    <row r="39" spans="1:16">
      <c r="A39" s="122"/>
      <c r="B39" s="122"/>
      <c r="C39" s="122" t="s">
        <v>137</v>
      </c>
      <c r="D39" s="157">
        <v>6.5332773443767334E-3</v>
      </c>
      <c r="E39" s="180">
        <v>535.16728260059756</v>
      </c>
      <c r="F39" s="180">
        <v>258.46539901633128</v>
      </c>
      <c r="G39" s="180">
        <v>169.57224953005195</v>
      </c>
      <c r="H39" s="192">
        <v>0.65607330875007153</v>
      </c>
      <c r="I39" s="181">
        <v>6.2751461333406429E-3</v>
      </c>
      <c r="J39" s="182">
        <v>539.53666878999979</v>
      </c>
      <c r="K39" s="182">
        <v>248.9268933095</v>
      </c>
      <c r="L39" s="182">
        <v>178.27680727499998</v>
      </c>
      <c r="M39" s="192">
        <v>0.7161813852444695</v>
      </c>
      <c r="N39" s="182">
        <v>4.3693861894022348</v>
      </c>
      <c r="O39" s="192">
        <v>8.164524124437491E-3</v>
      </c>
      <c r="P39" s="203"/>
    </row>
    <row r="40" spans="1:16">
      <c r="A40" s="122"/>
      <c r="B40" s="122"/>
      <c r="C40" s="122" t="s">
        <v>135</v>
      </c>
      <c r="D40" s="157">
        <v>0.18360478466682248</v>
      </c>
      <c r="E40" s="180">
        <v>15039.81363460471</v>
      </c>
      <c r="F40" s="180">
        <v>14098.615740554706</v>
      </c>
      <c r="G40" s="180">
        <v>12183.73388004739</v>
      </c>
      <c r="H40" s="192">
        <v>0.86417944174482653</v>
      </c>
      <c r="I40" s="181">
        <v>0.18378859238883802</v>
      </c>
      <c r="J40" s="182">
        <v>15802.131582597503</v>
      </c>
      <c r="K40" s="182">
        <v>14322.471478027999</v>
      </c>
      <c r="L40" s="182">
        <v>13286.8209677455</v>
      </c>
      <c r="M40" s="192">
        <v>0.9276905168307521</v>
      </c>
      <c r="N40" s="182">
        <v>762.31794799279305</v>
      </c>
      <c r="O40" s="192">
        <v>5.0686661850569463E-2</v>
      </c>
      <c r="P40" s="181"/>
    </row>
    <row r="41" spans="1:16">
      <c r="A41" s="122"/>
      <c r="B41" s="122"/>
      <c r="C41" s="122" t="s">
        <v>167</v>
      </c>
      <c r="D41" s="157">
        <v>2.1458127882861135E-2</v>
      </c>
      <c r="E41" s="180">
        <v>1757.7224084403899</v>
      </c>
      <c r="F41" s="180">
        <v>1285.1151062245362</v>
      </c>
      <c r="G41" s="180">
        <v>599.21635288264633</v>
      </c>
      <c r="H41" s="192">
        <v>0.46627446053688426</v>
      </c>
      <c r="I41" s="181">
        <v>2.0229224290183159E-2</v>
      </c>
      <c r="J41" s="182">
        <v>1739.3074286735</v>
      </c>
      <c r="K41" s="182">
        <v>1350.9671463994998</v>
      </c>
      <c r="L41" s="182">
        <v>819.61786243400013</v>
      </c>
      <c r="M41" s="192">
        <v>0.60668970716155945</v>
      </c>
      <c r="N41" s="182">
        <v>-18.414979766889928</v>
      </c>
      <c r="O41" s="192">
        <v>-1.0476614326848892E-2</v>
      </c>
      <c r="P41" s="113"/>
    </row>
    <row r="42" spans="1:16">
      <c r="A42" s="122"/>
      <c r="B42" s="122"/>
      <c r="C42" s="122" t="s">
        <v>168</v>
      </c>
      <c r="D42" s="157">
        <v>6.8062216135393788E-2</v>
      </c>
      <c r="E42" s="180">
        <v>5575.2525626827046</v>
      </c>
      <c r="F42" s="180">
        <v>5066.9905531618851</v>
      </c>
      <c r="G42" s="180">
        <v>3666.0406069683008</v>
      </c>
      <c r="H42" s="192">
        <v>0.72351439547891627</v>
      </c>
      <c r="I42" s="181">
        <v>6.8182851189535224E-2</v>
      </c>
      <c r="J42" s="182">
        <v>5862.3572451884993</v>
      </c>
      <c r="K42" s="182">
        <v>5401.9139226254993</v>
      </c>
      <c r="L42" s="182">
        <v>3956.7609506704994</v>
      </c>
      <c r="M42" s="192">
        <v>0.73247389857470924</v>
      </c>
      <c r="N42" s="182">
        <v>287.1046825057947</v>
      </c>
      <c r="O42" s="192">
        <v>5.1496264837847174E-2</v>
      </c>
      <c r="P42" s="181"/>
    </row>
    <row r="43" spans="1:16">
      <c r="A43" s="122"/>
      <c r="B43" s="122"/>
      <c r="C43" s="122" t="s">
        <v>169</v>
      </c>
      <c r="D43" s="157">
        <v>4.9903736803132209E-3</v>
      </c>
      <c r="E43" s="180">
        <v>408.78177687550004</v>
      </c>
      <c r="F43" s="180">
        <v>213.006558044</v>
      </c>
      <c r="G43" s="180">
        <v>173.88934221049999</v>
      </c>
      <c r="H43" s="192">
        <v>0.81635675355394599</v>
      </c>
      <c r="I43" s="181">
        <v>5.5213539722286566E-3</v>
      </c>
      <c r="J43" s="182">
        <v>474.72566631699999</v>
      </c>
      <c r="K43" s="182">
        <v>239.40221643800001</v>
      </c>
      <c r="L43" s="182">
        <v>155.3110224365</v>
      </c>
      <c r="M43" s="192">
        <v>0.64874513171736736</v>
      </c>
      <c r="N43" s="182">
        <v>65.943889441499948</v>
      </c>
      <c r="O43" s="192">
        <v>0.16131807524674477</v>
      </c>
      <c r="P43" s="113"/>
    </row>
    <row r="44" spans="1:16">
      <c r="A44" s="122"/>
      <c r="B44" s="122"/>
      <c r="C44" s="122" t="s">
        <v>170</v>
      </c>
      <c r="D44" s="157">
        <v>0.55532711798005829</v>
      </c>
      <c r="E44" s="180">
        <v>45489.099730261194</v>
      </c>
      <c r="F44" s="180">
        <v>42211.48686529541</v>
      </c>
      <c r="G44" s="180">
        <v>35563.248921019105</v>
      </c>
      <c r="H44" s="192">
        <v>0.84250168762138011</v>
      </c>
      <c r="I44" s="181">
        <v>0.55549214063466179</v>
      </c>
      <c r="J44" s="182">
        <v>47761.179218546495</v>
      </c>
      <c r="K44" s="182">
        <v>46424.973374464993</v>
      </c>
      <c r="L44" s="182">
        <v>38384.540565675503</v>
      </c>
      <c r="M44" s="192">
        <v>0.82680802541478793</v>
      </c>
      <c r="N44" s="182">
        <v>2272.0794882853006</v>
      </c>
      <c r="O44" s="192">
        <v>4.9947778737283323E-2</v>
      </c>
      <c r="P44" s="113"/>
    </row>
    <row r="45" spans="1:16">
      <c r="A45" s="122"/>
      <c r="B45" s="122"/>
      <c r="C45" s="122" t="s">
        <v>171</v>
      </c>
      <c r="D45" s="157">
        <v>3.8629098329153247E-2</v>
      </c>
      <c r="E45" s="180">
        <v>3164.2663386879999</v>
      </c>
      <c r="F45" s="180">
        <v>3163.3322807975001</v>
      </c>
      <c r="G45" s="180">
        <v>3881.5981918699999</v>
      </c>
      <c r="H45" s="192">
        <v>1.2270598999139666</v>
      </c>
      <c r="I45" s="181">
        <v>3.4432161021708894E-2</v>
      </c>
      <c r="J45" s="182">
        <v>2960.4750331135006</v>
      </c>
      <c r="K45" s="182">
        <v>2959.3781522305003</v>
      </c>
      <c r="L45" s="182">
        <v>3753.4592636345001</v>
      </c>
      <c r="M45" s="192">
        <v>1.2683270168786966</v>
      </c>
      <c r="N45" s="182">
        <v>-203.79130557449935</v>
      </c>
      <c r="O45" s="192">
        <v>-6.4403967227043654E-2</v>
      </c>
      <c r="P45" s="113"/>
    </row>
    <row r="46" spans="1:16">
      <c r="A46" s="122"/>
      <c r="B46" s="122"/>
      <c r="C46" s="122" t="s">
        <v>172</v>
      </c>
      <c r="D46" s="157">
        <v>0.1183502048909064</v>
      </c>
      <c r="E46" s="180">
        <v>9694.5459695210011</v>
      </c>
      <c r="F46" s="180">
        <v>9694.5459695210011</v>
      </c>
      <c r="G46" s="180">
        <v>9374.7630946270001</v>
      </c>
      <c r="H46" s="192">
        <v>0.96701414631490978</v>
      </c>
      <c r="I46" s="181">
        <v>0.12321989109740784</v>
      </c>
      <c r="J46" s="182">
        <v>10594.438465446501</v>
      </c>
      <c r="K46" s="182">
        <v>10594.438465446501</v>
      </c>
      <c r="L46" s="182">
        <v>10081.447860445498</v>
      </c>
      <c r="M46" s="192">
        <v>0.95157925484450079</v>
      </c>
      <c r="N46" s="182">
        <v>899.89249592550004</v>
      </c>
      <c r="O46" s="192">
        <v>9.2824614866410596E-2</v>
      </c>
      <c r="P46" s="113"/>
    </row>
    <row r="47" spans="1:16">
      <c r="A47" s="122"/>
      <c r="B47" s="122"/>
      <c r="C47" s="122" t="s">
        <v>173</v>
      </c>
      <c r="D47" s="157">
        <v>2.2255981222226005E-5</v>
      </c>
      <c r="E47" s="180">
        <v>1.8230778160000003</v>
      </c>
      <c r="F47" s="180">
        <v>1.8132309895000001</v>
      </c>
      <c r="G47" s="180">
        <v>3.3919119570000018</v>
      </c>
      <c r="H47" s="192">
        <v>1.8706452606655064</v>
      </c>
      <c r="I47" s="181">
        <v>1.4506294636758022E-5</v>
      </c>
      <c r="J47" s="182">
        <v>1.2472502979999998</v>
      </c>
      <c r="K47" s="182">
        <v>1.2615217650000001</v>
      </c>
      <c r="L47" s="182">
        <v>2.6855867780000002</v>
      </c>
      <c r="M47" s="192">
        <v>2.1288469628583857</v>
      </c>
      <c r="N47" s="182">
        <v>-0.57582751800000054</v>
      </c>
      <c r="O47" s="192">
        <v>-0.31585460200674204</v>
      </c>
      <c r="P47" s="113"/>
    </row>
    <row r="48" spans="1:16">
      <c r="A48" s="122"/>
      <c r="B48" s="122"/>
      <c r="C48" s="122" t="s">
        <v>174</v>
      </c>
      <c r="D48" s="157">
        <v>0</v>
      </c>
      <c r="E48" s="180">
        <v>0</v>
      </c>
      <c r="F48" s="180">
        <v>4418.6987479634327</v>
      </c>
      <c r="G48" s="180">
        <v>2286.3231243877881</v>
      </c>
      <c r="H48" s="192">
        <v>0.5174200041226048</v>
      </c>
      <c r="I48" s="181">
        <v>0</v>
      </c>
      <c r="J48" s="182">
        <v>0</v>
      </c>
      <c r="K48" s="182">
        <v>2378.7371758605018</v>
      </c>
      <c r="L48" s="182">
        <v>1782.8118604100064</v>
      </c>
      <c r="M48" s="192">
        <v>0.74947828558028018</v>
      </c>
      <c r="N48" s="182">
        <v>0</v>
      </c>
      <c r="O48" s="192" t="s">
        <v>33</v>
      </c>
      <c r="P48" s="113"/>
    </row>
    <row r="49" spans="1:16">
      <c r="A49" s="122"/>
      <c r="B49" s="122"/>
      <c r="C49" s="148" t="s">
        <v>28</v>
      </c>
      <c r="D49" s="179">
        <v>1</v>
      </c>
      <c r="E49" s="155">
        <v>81914.061563791125</v>
      </c>
      <c r="F49" s="155">
        <v>80644.639122813081</v>
      </c>
      <c r="G49" s="155">
        <v>68020.416552465438</v>
      </c>
      <c r="H49" s="156">
        <v>0.84345862654153225</v>
      </c>
      <c r="I49" s="179">
        <v>1</v>
      </c>
      <c r="J49" s="155">
        <v>85979.936933001998</v>
      </c>
      <c r="K49" s="155">
        <v>84138.474281477</v>
      </c>
      <c r="L49" s="155">
        <v>72540.760881519003</v>
      </c>
      <c r="M49" s="179">
        <v>0.86215921433090192</v>
      </c>
      <c r="N49" s="155">
        <v>4065.875369210873</v>
      </c>
      <c r="O49" s="179">
        <v>4.9635865828048895E-2</v>
      </c>
      <c r="P49" s="149"/>
    </row>
    <row r="50" spans="1:16">
      <c r="A50" s="122" t="s">
        <v>19</v>
      </c>
      <c r="B50" s="122" t="s">
        <v>70</v>
      </c>
      <c r="C50" s="122" t="s">
        <v>175</v>
      </c>
      <c r="D50" s="157">
        <v>0.24824633085175751</v>
      </c>
      <c r="E50" s="205">
        <v>1216.7903016382529</v>
      </c>
      <c r="F50" s="208">
        <v>392.47422117052758</v>
      </c>
      <c r="G50" s="208">
        <v>124.04267915904566</v>
      </c>
      <c r="H50" s="192">
        <v>0.31605306149559792</v>
      </c>
      <c r="I50" s="181">
        <v>0.23727103722455395</v>
      </c>
      <c r="J50" s="209">
        <v>1272.1362971691622</v>
      </c>
      <c r="K50" s="210">
        <v>429.2223981057486</v>
      </c>
      <c r="L50" s="210">
        <v>119.73366096552019</v>
      </c>
      <c r="M50" s="192">
        <v>0.27895482969651808</v>
      </c>
      <c r="N50" s="182">
        <v>55.345995530909249</v>
      </c>
      <c r="O50" s="192">
        <v>4.5485237231421824E-2</v>
      </c>
      <c r="P50" s="211">
        <v>7.1937244825104403E-5</v>
      </c>
    </row>
    <row r="51" spans="1:16">
      <c r="A51" s="122"/>
      <c r="B51" s="122"/>
      <c r="C51" s="122" t="s">
        <v>176</v>
      </c>
      <c r="D51" s="157">
        <v>0.279777911957722</v>
      </c>
      <c r="E51" s="205">
        <v>1371.3437323109865</v>
      </c>
      <c r="F51" s="208">
        <v>943.82970200836189</v>
      </c>
      <c r="G51" s="208">
        <v>552.61895546409107</v>
      </c>
      <c r="H51" s="192">
        <v>0.58550706158979848</v>
      </c>
      <c r="I51" s="181">
        <v>0.25127829147147224</v>
      </c>
      <c r="J51" s="209">
        <v>1347.2366413140635</v>
      </c>
      <c r="K51" s="210">
        <v>932.26873249524078</v>
      </c>
      <c r="L51" s="210">
        <v>554.86999659592993</v>
      </c>
      <c r="M51" s="192">
        <v>0.59518245893628374</v>
      </c>
      <c r="N51" s="182">
        <v>-24.107090996923034</v>
      </c>
      <c r="O51" s="192">
        <v>-1.7579174665638204E-2</v>
      </c>
      <c r="P51" s="113"/>
    </row>
    <row r="52" spans="1:16">
      <c r="A52" s="122"/>
      <c r="B52" s="122"/>
      <c r="C52" s="122" t="s">
        <v>177</v>
      </c>
      <c r="D52" s="157">
        <v>5.1732943969781765E-2</v>
      </c>
      <c r="E52" s="205">
        <v>253.57129864374767</v>
      </c>
      <c r="F52" s="208">
        <v>122.97915750294922</v>
      </c>
      <c r="G52" s="208">
        <v>35.854475234128323</v>
      </c>
      <c r="H52" s="192">
        <v>0.29154920201228796</v>
      </c>
      <c r="I52" s="181">
        <v>4.5798092943621777E-2</v>
      </c>
      <c r="J52" s="209">
        <v>245.54794827136607</v>
      </c>
      <c r="K52" s="210">
        <v>118.12761927716741</v>
      </c>
      <c r="L52" s="210">
        <v>33.141760047564922</v>
      </c>
      <c r="M52" s="192">
        <v>0.28055894337295606</v>
      </c>
      <c r="N52" s="182">
        <v>-8.0233503723816</v>
      </c>
      <c r="O52" s="192">
        <v>-3.164139796300023E-2</v>
      </c>
      <c r="P52" s="181"/>
    </row>
    <row r="53" spans="1:16">
      <c r="A53" s="122"/>
      <c r="B53" s="122"/>
      <c r="C53" s="122" t="s">
        <v>178</v>
      </c>
      <c r="D53" s="157">
        <v>2.3934762260646524E-2</v>
      </c>
      <c r="E53" s="205">
        <v>117.31728920562924</v>
      </c>
      <c r="F53" s="208">
        <v>22.619774817765951</v>
      </c>
      <c r="G53" s="208">
        <v>21.017705422081921</v>
      </c>
      <c r="H53" s="192">
        <v>0.92917394586856195</v>
      </c>
      <c r="I53" s="181">
        <v>2.1886829384917608E-2</v>
      </c>
      <c r="J53" s="209">
        <v>117.34693966946999</v>
      </c>
      <c r="K53" s="210">
        <v>30.845017857341983</v>
      </c>
      <c r="L53" s="210">
        <v>14.08561409552763</v>
      </c>
      <c r="M53" s="192">
        <v>0.45665767355601827</v>
      </c>
      <c r="N53" s="182">
        <v>2.965046384075265E-2</v>
      </c>
      <c r="O53" s="192">
        <v>2.5273737606383367E-4</v>
      </c>
      <c r="P53" s="113"/>
    </row>
    <row r="54" spans="1:16">
      <c r="A54" s="122"/>
      <c r="B54" s="122"/>
      <c r="C54" s="122" t="s">
        <v>179</v>
      </c>
      <c r="D54" s="157">
        <v>1.9843922928956852E-2</v>
      </c>
      <c r="E54" s="205">
        <v>97.26586042003008</v>
      </c>
      <c r="F54" s="208">
        <v>7.0217138762487599</v>
      </c>
      <c r="G54" s="208">
        <v>1.883710942534319</v>
      </c>
      <c r="H54" s="192">
        <v>0.26826939629454993</v>
      </c>
      <c r="I54" s="181">
        <v>2.1905580109034529E-2</v>
      </c>
      <c r="J54" s="209">
        <v>117.44747227988195</v>
      </c>
      <c r="K54" s="210">
        <v>8.5696321417048669</v>
      </c>
      <c r="L54" s="210">
        <v>0.89058919768750533</v>
      </c>
      <c r="M54" s="192">
        <v>0.10392385378520215</v>
      </c>
      <c r="N54" s="182">
        <v>20.18161185985187</v>
      </c>
      <c r="O54" s="192">
        <v>0.20748916189812314</v>
      </c>
      <c r="P54" s="181"/>
    </row>
    <row r="55" spans="1:16">
      <c r="A55" s="122"/>
      <c r="B55" s="122"/>
      <c r="C55" s="122" t="s">
        <v>180</v>
      </c>
      <c r="D55" s="157">
        <v>2.4302472438064352E-4</v>
      </c>
      <c r="E55" s="205">
        <v>1.1911963680190802</v>
      </c>
      <c r="F55" s="212">
        <v>0.77144739568571996</v>
      </c>
      <c r="G55" s="208">
        <v>3.1940039357999843E-3</v>
      </c>
      <c r="H55" s="192">
        <v>4.1402744421230632E-3</v>
      </c>
      <c r="I55" s="181">
        <v>2.6169888976386842E-4</v>
      </c>
      <c r="J55" s="209">
        <v>1.4031070142050888</v>
      </c>
      <c r="K55" s="202">
        <v>0.38645427506860136</v>
      </c>
      <c r="L55" s="182">
        <v>0</v>
      </c>
      <c r="M55" s="192">
        <v>0</v>
      </c>
      <c r="N55" s="182">
        <v>0.21191064618600852</v>
      </c>
      <c r="O55" s="192">
        <v>0.17789732396381366</v>
      </c>
      <c r="P55" s="113"/>
    </row>
    <row r="56" spans="1:16">
      <c r="A56" s="122"/>
      <c r="B56" s="122"/>
      <c r="C56" s="122" t="s">
        <v>181</v>
      </c>
      <c r="D56" s="157">
        <v>1.9948125512339824E-3</v>
      </c>
      <c r="E56" s="205">
        <v>9.7776613962412799</v>
      </c>
      <c r="F56" s="208">
        <v>2.4139903991722798</v>
      </c>
      <c r="G56" s="212">
        <v>0.76613139861048007</v>
      </c>
      <c r="H56" s="192">
        <v>0.31737135279128481</v>
      </c>
      <c r="I56" s="181">
        <v>1.5236075639882994E-3</v>
      </c>
      <c r="J56" s="209">
        <v>8.168870956452432</v>
      </c>
      <c r="K56" s="210">
        <v>1.2915168543569344</v>
      </c>
      <c r="L56" s="202">
        <v>1.9876084383826931</v>
      </c>
      <c r="M56" s="192">
        <v>1.5389721254333557</v>
      </c>
      <c r="N56" s="182">
        <v>-1.6087904397888479</v>
      </c>
      <c r="O56" s="192">
        <v>-0.16453734431909228</v>
      </c>
      <c r="P56" s="113"/>
    </row>
    <row r="57" spans="1:16">
      <c r="A57" s="122"/>
      <c r="B57" s="122"/>
      <c r="C57" s="122" t="s">
        <v>182</v>
      </c>
      <c r="D57" s="157">
        <v>1.794504411445005E-2</v>
      </c>
      <c r="E57" s="205">
        <v>87.9584224508543</v>
      </c>
      <c r="F57" s="208">
        <v>12.388462065406802</v>
      </c>
      <c r="G57" s="208">
        <v>-1.5606585496778409</v>
      </c>
      <c r="H57" s="192">
        <v>-0.12597677915451511</v>
      </c>
      <c r="I57" s="181">
        <v>1.4594511081210921E-2</v>
      </c>
      <c r="J57" s="209">
        <v>78.248940549262485</v>
      </c>
      <c r="K57" s="210">
        <v>15.346461593963893</v>
      </c>
      <c r="L57" s="210">
        <v>0.81848335282233209</v>
      </c>
      <c r="M57" s="192">
        <v>5.333368528053789E-2</v>
      </c>
      <c r="N57" s="182">
        <v>-9.7094819015918148</v>
      </c>
      <c r="O57" s="192">
        <v>-0.1103871764755316</v>
      </c>
      <c r="P57" s="113"/>
    </row>
    <row r="58" spans="1:16">
      <c r="A58" s="122"/>
      <c r="B58" s="122"/>
      <c r="C58" s="122" t="s">
        <v>183</v>
      </c>
      <c r="D58" s="157">
        <v>3.7049279507762517E-2</v>
      </c>
      <c r="E58" s="205">
        <v>181.59867190404088</v>
      </c>
      <c r="F58" s="208">
        <v>47.30682489788461</v>
      </c>
      <c r="G58" s="208">
        <v>19.972601463920284</v>
      </c>
      <c r="H58" s="192">
        <v>0.4221928127079479</v>
      </c>
      <c r="I58" s="181">
        <v>3.6494988590316191E-2</v>
      </c>
      <c r="J58" s="209">
        <v>195.66905507551436</v>
      </c>
      <c r="K58" s="210">
        <v>40.981406229261864</v>
      </c>
      <c r="L58" s="210">
        <v>20.840090036655635</v>
      </c>
      <c r="M58" s="192">
        <v>0.50852549861442364</v>
      </c>
      <c r="N58" s="182">
        <v>14.07038317147348</v>
      </c>
      <c r="O58" s="192">
        <v>7.74806501828849E-2</v>
      </c>
      <c r="P58" s="113"/>
    </row>
    <row r="59" spans="1:16">
      <c r="A59" s="122"/>
      <c r="B59" s="122"/>
      <c r="C59" s="122" t="s">
        <v>184</v>
      </c>
      <c r="D59" s="157">
        <v>2.9208571086933196E-2</v>
      </c>
      <c r="E59" s="205">
        <v>143.16709496308826</v>
      </c>
      <c r="F59" s="208">
        <v>51.557423060860927</v>
      </c>
      <c r="G59" s="208">
        <v>8.4701394006730819</v>
      </c>
      <c r="H59" s="192">
        <v>0.16428554605365964</v>
      </c>
      <c r="I59" s="181">
        <v>2.6990298840991425E-2</v>
      </c>
      <c r="J59" s="209">
        <v>144.70935529553446</v>
      </c>
      <c r="K59" s="210">
        <v>43.975947814564492</v>
      </c>
      <c r="L59" s="210">
        <v>6.5452825525924236</v>
      </c>
      <c r="M59" s="192">
        <v>0.14883778242125068</v>
      </c>
      <c r="N59" s="182">
        <v>1.5422603324462045</v>
      </c>
      <c r="O59" s="192">
        <v>1.0772449722779067E-2</v>
      </c>
      <c r="P59" s="113"/>
    </row>
    <row r="60" spans="1:16">
      <c r="A60" s="122"/>
      <c r="B60" s="122"/>
      <c r="C60" s="122" t="s">
        <v>185</v>
      </c>
      <c r="D60" s="157">
        <v>8.4517723329291056E-2</v>
      </c>
      <c r="E60" s="205">
        <v>414.26733563703101</v>
      </c>
      <c r="F60" s="208">
        <v>286.04076573802706</v>
      </c>
      <c r="G60" s="208">
        <v>231.9812322528559</v>
      </c>
      <c r="H60" s="192">
        <v>0.81100759066390538</v>
      </c>
      <c r="I60" s="181">
        <v>8.2176075856285571E-2</v>
      </c>
      <c r="J60" s="209">
        <v>440.589673643021</v>
      </c>
      <c r="K60" s="210">
        <v>299.73415061860646</v>
      </c>
      <c r="L60" s="210">
        <v>259.64764975122307</v>
      </c>
      <c r="M60" s="192">
        <v>0.86625981462355606</v>
      </c>
      <c r="N60" s="182">
        <v>26.322338005989991</v>
      </c>
      <c r="O60" s="192">
        <v>6.3539496700876413E-2</v>
      </c>
      <c r="P60" s="113"/>
    </row>
    <row r="61" spans="1:16">
      <c r="A61" s="122"/>
      <c r="B61" s="122"/>
      <c r="C61" s="122" t="s">
        <v>186</v>
      </c>
      <c r="D61" s="157">
        <v>0.11869013347585466</v>
      </c>
      <c r="E61" s="205">
        <v>581.76490592246444</v>
      </c>
      <c r="F61" s="208">
        <v>409.38751687333132</v>
      </c>
      <c r="G61" s="208">
        <v>258.76017073374493</v>
      </c>
      <c r="H61" s="192">
        <v>0.63206658744753075</v>
      </c>
      <c r="I61" s="181">
        <v>0.17521398961919796</v>
      </c>
      <c r="J61" s="209">
        <v>939.41544055987367</v>
      </c>
      <c r="K61" s="210">
        <v>729.08151164897811</v>
      </c>
      <c r="L61" s="210">
        <v>470.14126382660834</v>
      </c>
      <c r="M61" s="192">
        <v>0.64484046888430968</v>
      </c>
      <c r="N61" s="182">
        <v>357.65053463740924</v>
      </c>
      <c r="O61" s="192">
        <v>0.61476814946461489</v>
      </c>
      <c r="P61" s="113"/>
    </row>
    <row r="62" spans="1:16">
      <c r="A62" s="122"/>
      <c r="B62" s="122"/>
      <c r="C62" s="122" t="s">
        <v>187</v>
      </c>
      <c r="D62" s="157">
        <v>2.1195796207874686E-2</v>
      </c>
      <c r="E62" s="205">
        <v>103.89212671442867</v>
      </c>
      <c r="F62" s="208">
        <v>63.346732227566768</v>
      </c>
      <c r="G62" s="208">
        <v>15.231228088708077</v>
      </c>
      <c r="H62" s="192">
        <v>0.24044220677384623</v>
      </c>
      <c r="I62" s="181">
        <v>1.7891360844405891E-2</v>
      </c>
      <c r="J62" s="209">
        <v>95.925106587617279</v>
      </c>
      <c r="K62" s="210">
        <v>57.043268065870109</v>
      </c>
      <c r="L62" s="210">
        <v>15.732551634935753</v>
      </c>
      <c r="M62" s="192">
        <v>0.27580032085063494</v>
      </c>
      <c r="N62" s="182">
        <v>-7.9670201268113914</v>
      </c>
      <c r="O62" s="192">
        <v>-7.6685504270314661E-2</v>
      </c>
      <c r="P62" s="113"/>
    </row>
    <row r="63" spans="1:16">
      <c r="A63" s="122"/>
      <c r="B63" s="122"/>
      <c r="C63" s="122" t="s">
        <v>166</v>
      </c>
      <c r="D63" s="157">
        <v>6.5619743033354674E-2</v>
      </c>
      <c r="E63" s="205">
        <v>321.63805460899522</v>
      </c>
      <c r="F63" s="208">
        <v>178.8177923128361</v>
      </c>
      <c r="G63" s="208">
        <v>94.884602989316434</v>
      </c>
      <c r="H63" s="192">
        <v>0.53062171141962655</v>
      </c>
      <c r="I63" s="181">
        <v>6.6713637580239557E-2</v>
      </c>
      <c r="J63" s="209">
        <v>357.687313524454</v>
      </c>
      <c r="K63" s="210">
        <v>185.27790081004937</v>
      </c>
      <c r="L63" s="210">
        <v>100.37452405995111</v>
      </c>
      <c r="M63" s="192">
        <v>0.54175119440098307</v>
      </c>
      <c r="N63" s="182">
        <v>36.049258915458779</v>
      </c>
      <c r="O63" s="192">
        <v>0.11208020443750873</v>
      </c>
      <c r="P63" s="113"/>
    </row>
    <row r="64" spans="1:16">
      <c r="A64" s="122"/>
      <c r="B64" s="122"/>
      <c r="C64" s="148" t="s">
        <v>28</v>
      </c>
      <c r="D64" s="179">
        <v>1</v>
      </c>
      <c r="E64" s="155">
        <v>4901.5439521838089</v>
      </c>
      <c r="F64" s="155">
        <v>2540.9555243466248</v>
      </c>
      <c r="G64" s="155">
        <v>1363.9261680039685</v>
      </c>
      <c r="H64" s="156">
        <v>0.5367768758387399</v>
      </c>
      <c r="I64" s="179">
        <v>1</v>
      </c>
      <c r="J64" s="155">
        <v>5361.5321619098795</v>
      </c>
      <c r="K64" s="155">
        <v>2892.1520177879238</v>
      </c>
      <c r="L64" s="155">
        <v>1598.8090745554016</v>
      </c>
      <c r="M64" s="179">
        <v>0.55280948744120939</v>
      </c>
      <c r="N64" s="155">
        <v>459.98820972607064</v>
      </c>
      <c r="O64" s="179">
        <v>9.3845574825689324E-2</v>
      </c>
      <c r="P64" s="149"/>
    </row>
    <row r="65" spans="1:16">
      <c r="A65" s="122" t="s">
        <v>15</v>
      </c>
      <c r="B65" s="122" t="s">
        <v>74</v>
      </c>
      <c r="C65" s="122" t="s">
        <v>45</v>
      </c>
      <c r="D65" s="178">
        <v>0.54061359547531496</v>
      </c>
      <c r="E65" s="180">
        <v>2973.9447508456783</v>
      </c>
      <c r="F65" s="180">
        <v>2602.2073433521555</v>
      </c>
      <c r="G65" s="180">
        <v>1634.3511654719987</v>
      </c>
      <c r="H65" s="192">
        <v>0.62806338997054423</v>
      </c>
      <c r="I65" s="192">
        <v>0.53437387710065309</v>
      </c>
      <c r="J65" s="182">
        <v>3144.0181975363712</v>
      </c>
      <c r="K65" s="182">
        <v>2734.0196431389422</v>
      </c>
      <c r="L65" s="182">
        <v>1788.3259693452264</v>
      </c>
      <c r="M65" s="192">
        <v>0.65410136091489091</v>
      </c>
      <c r="N65" s="182">
        <v>170.07344669069289</v>
      </c>
      <c r="O65" s="192">
        <v>5.7187829949541052E-2</v>
      </c>
      <c r="P65" s="211"/>
    </row>
    <row r="66" spans="1:16">
      <c r="A66" s="122"/>
      <c r="B66" s="122"/>
      <c r="C66" s="122" t="s">
        <v>56</v>
      </c>
      <c r="D66" s="178">
        <v>0.10733108399728652</v>
      </c>
      <c r="E66" s="180">
        <v>590.43412250049812</v>
      </c>
      <c r="F66" s="180">
        <v>504.28517259018128</v>
      </c>
      <c r="G66" s="180">
        <v>340.25674320733407</v>
      </c>
      <c r="H66" s="192">
        <v>0.67473081046515593</v>
      </c>
      <c r="I66" s="192">
        <v>0.10226033637599856</v>
      </c>
      <c r="J66" s="182">
        <v>601.65433272437383</v>
      </c>
      <c r="K66" s="182">
        <v>511.4094982395535</v>
      </c>
      <c r="L66" s="182">
        <v>382.99956038663385</v>
      </c>
      <c r="M66" s="192">
        <v>0.74890975178413655</v>
      </c>
      <c r="N66" s="182">
        <v>11.220210223875711</v>
      </c>
      <c r="O66" s="192">
        <v>1.9003322803157002E-2</v>
      </c>
      <c r="P66" s="113"/>
    </row>
    <row r="67" spans="1:16">
      <c r="A67" s="122"/>
      <c r="B67" s="122"/>
      <c r="C67" s="122" t="s">
        <v>57</v>
      </c>
      <c r="D67" s="178">
        <v>0.43328251147802849</v>
      </c>
      <c r="E67" s="180">
        <v>2383.5106283451805</v>
      </c>
      <c r="F67" s="180">
        <v>2097.9221707619745</v>
      </c>
      <c r="G67" s="180">
        <v>1294.0944222646647</v>
      </c>
      <c r="H67" s="192">
        <v>0.61684577259348183</v>
      </c>
      <c r="I67" s="192">
        <v>0.43211354072465458</v>
      </c>
      <c r="J67" s="182">
        <v>2542.3638648119972</v>
      </c>
      <c r="K67" s="182">
        <v>2222.6101448993886</v>
      </c>
      <c r="L67" s="182">
        <v>1405.3264089585928</v>
      </c>
      <c r="M67" s="192">
        <v>0.63228650880751203</v>
      </c>
      <c r="N67" s="182">
        <v>158.85323646681672</v>
      </c>
      <c r="O67" s="192">
        <v>6.6646749789030763E-2</v>
      </c>
      <c r="P67" s="181"/>
    </row>
    <row r="68" spans="1:16">
      <c r="A68" s="122"/>
      <c r="B68" s="122"/>
      <c r="C68" s="122" t="s">
        <v>46</v>
      </c>
      <c r="D68" s="178">
        <v>0.15628535530341478</v>
      </c>
      <c r="E68" s="180">
        <v>859.73422778980921</v>
      </c>
      <c r="F68" s="180">
        <v>376.16241628222275</v>
      </c>
      <c r="G68" s="180">
        <v>103.8939596798113</v>
      </c>
      <c r="H68" s="192">
        <v>0.27619441810971079</v>
      </c>
      <c r="I68" s="192">
        <v>0.14611745098440884</v>
      </c>
      <c r="J68" s="182">
        <v>859.69008695774926</v>
      </c>
      <c r="K68" s="182">
        <v>407.81771262438713</v>
      </c>
      <c r="L68" s="182">
        <v>115.95253135806816</v>
      </c>
      <c r="M68" s="192">
        <v>0.28432441203176495</v>
      </c>
      <c r="N68" s="182">
        <v>-4.4140832059952118E-2</v>
      </c>
      <c r="O68" s="192">
        <v>-5.1342415636316648E-5</v>
      </c>
      <c r="P68" s="113"/>
    </row>
    <row r="69" spans="1:16">
      <c r="A69" s="122"/>
      <c r="B69" s="122"/>
      <c r="C69" s="122" t="s">
        <v>47</v>
      </c>
      <c r="D69" s="178">
        <v>4.2663030418230934E-2</v>
      </c>
      <c r="E69" s="180">
        <v>234.69164747126817</v>
      </c>
      <c r="F69" s="180">
        <v>96.504146969391485</v>
      </c>
      <c r="G69" s="180">
        <v>42.342401342403491</v>
      </c>
      <c r="H69" s="192">
        <v>0.43876250577950149</v>
      </c>
      <c r="I69" s="192">
        <v>4.0208587543085705E-2</v>
      </c>
      <c r="J69" s="182">
        <v>236.56944388560419</v>
      </c>
      <c r="K69" s="182">
        <v>93.910302401777045</v>
      </c>
      <c r="L69" s="182">
        <v>50.385915617312158</v>
      </c>
      <c r="M69" s="192">
        <v>0.53653235405148392</v>
      </c>
      <c r="N69" s="182">
        <v>1.877796414336018</v>
      </c>
      <c r="O69" s="192">
        <v>8.001121618807951E-3</v>
      </c>
      <c r="P69" s="181"/>
    </row>
    <row r="70" spans="1:16">
      <c r="A70" s="122"/>
      <c r="B70" s="122"/>
      <c r="C70" s="122" t="s">
        <v>48</v>
      </c>
      <c r="D70" s="178">
        <v>0.26043801880303913</v>
      </c>
      <c r="E70" s="180">
        <v>1432.6836865043513</v>
      </c>
      <c r="F70" s="180">
        <v>982.36633064129398</v>
      </c>
      <c r="G70" s="180">
        <v>439.31306882250038</v>
      </c>
      <c r="H70" s="192">
        <v>0.44719882504087294</v>
      </c>
      <c r="I70" s="192">
        <v>0.27930008437185244</v>
      </c>
      <c r="J70" s="182">
        <v>1643.2774607227796</v>
      </c>
      <c r="K70" s="182">
        <v>1101.8497603023116</v>
      </c>
      <c r="L70" s="182">
        <v>487.04467129531645</v>
      </c>
      <c r="M70" s="192">
        <v>0.44202457435003417</v>
      </c>
      <c r="N70" s="182">
        <v>210.59377421842828</v>
      </c>
      <c r="O70" s="192">
        <v>0.14699251216593556</v>
      </c>
      <c r="P70" s="113"/>
    </row>
    <row r="71" spans="1:16">
      <c r="A71" s="122"/>
      <c r="B71" s="122"/>
      <c r="C71" s="122" t="s">
        <v>49</v>
      </c>
      <c r="D71" s="178">
        <v>2.6457747208841566E-2</v>
      </c>
      <c r="E71" s="180">
        <v>145.54550438517239</v>
      </c>
      <c r="F71" s="180">
        <v>65.51166421313691</v>
      </c>
      <c r="G71" s="180">
        <v>35.716480325509863</v>
      </c>
      <c r="H71" s="192">
        <v>0.54519268827165157</v>
      </c>
      <c r="I71" s="192">
        <v>3.7956131069957065E-2</v>
      </c>
      <c r="J71" s="182">
        <v>223.31699191490065</v>
      </c>
      <c r="K71" s="182">
        <v>69.017529215684576</v>
      </c>
      <c r="L71" s="182">
        <v>36.135199877084283</v>
      </c>
      <c r="M71" s="192">
        <v>0.52356553889605739</v>
      </c>
      <c r="N71" s="182">
        <v>77.771487529728262</v>
      </c>
      <c r="O71" s="192">
        <v>0.53434482815706474</v>
      </c>
      <c r="P71" s="113"/>
    </row>
    <row r="72" spans="1:16">
      <c r="A72" s="122"/>
      <c r="B72" s="122"/>
      <c r="C72" s="122" t="s">
        <v>50</v>
      </c>
      <c r="D72" s="178">
        <v>8.3896116746905933E-2</v>
      </c>
      <c r="E72" s="180">
        <v>461.51709484189189</v>
      </c>
      <c r="F72" s="180">
        <v>310.95699538417921</v>
      </c>
      <c r="G72" s="180">
        <v>137.41549103094727</v>
      </c>
      <c r="H72" s="192">
        <v>0.44191156034670981</v>
      </c>
      <c r="I72" s="192">
        <v>7.6320303571335235E-2</v>
      </c>
      <c r="J72" s="182">
        <v>449.03471811100775</v>
      </c>
      <c r="K72" s="182">
        <v>311.0350842816714</v>
      </c>
      <c r="L72" s="182">
        <v>123.34547403137248</v>
      </c>
      <c r="M72" s="192">
        <v>0.39656450434276924</v>
      </c>
      <c r="N72" s="182">
        <v>-12.482376730884141</v>
      </c>
      <c r="O72" s="192">
        <v>-2.7046401683474795E-2</v>
      </c>
      <c r="P72" s="113"/>
    </row>
    <row r="73" spans="1:16">
      <c r="A73" s="122"/>
      <c r="B73" s="122"/>
      <c r="C73" s="122" t="s">
        <v>51</v>
      </c>
      <c r="D73" s="178">
        <v>0.10704326666989654</v>
      </c>
      <c r="E73" s="180">
        <v>588.8508237504152</v>
      </c>
      <c r="F73" s="180">
        <v>489.2461794828273</v>
      </c>
      <c r="G73" s="180">
        <v>220.57506308044907</v>
      </c>
      <c r="H73" s="192">
        <v>0.45084677679775592</v>
      </c>
      <c r="I73" s="192">
        <v>0.10841653434746473</v>
      </c>
      <c r="J73" s="182">
        <v>637.8746632445359</v>
      </c>
      <c r="K73" s="182">
        <v>536.76051413837763</v>
      </c>
      <c r="L73" s="182">
        <v>245.9589388709891</v>
      </c>
      <c r="M73" s="192">
        <v>0.45822845084983382</v>
      </c>
      <c r="N73" s="182">
        <v>49.023839494120693</v>
      </c>
      <c r="O73" s="192">
        <v>8.3253410739728334E-2</v>
      </c>
      <c r="P73" s="113"/>
    </row>
    <row r="74" spans="1:16">
      <c r="A74" s="122"/>
      <c r="B74" s="122"/>
      <c r="C74" s="122" t="s">
        <v>52</v>
      </c>
      <c r="D74" s="178">
        <v>1.5332844456175911E-2</v>
      </c>
      <c r="E74" s="180">
        <v>84.346810120241813</v>
      </c>
      <c r="F74" s="180">
        <v>57.570184824287509</v>
      </c>
      <c r="G74" s="180">
        <v>20.658351025044841</v>
      </c>
      <c r="H74" s="192">
        <v>0.3588376707161372</v>
      </c>
      <c r="I74" s="192">
        <v>1.6729246107456731E-2</v>
      </c>
      <c r="J74" s="182">
        <v>98.427442745299913</v>
      </c>
      <c r="K74" s="182">
        <v>70.316044550920068</v>
      </c>
      <c r="L74" s="182">
        <v>23.834588111672094</v>
      </c>
      <c r="M74" s="192">
        <v>0.3389637210667053</v>
      </c>
      <c r="N74" s="182">
        <v>14.080632625058101</v>
      </c>
      <c r="O74" s="192">
        <v>0.16693734600022517</v>
      </c>
      <c r="P74" s="113"/>
    </row>
    <row r="75" spans="1:16">
      <c r="A75" s="122"/>
      <c r="B75" s="122"/>
      <c r="C75" s="122" t="s">
        <v>53</v>
      </c>
      <c r="D75" s="178">
        <v>2.770804372121918E-2</v>
      </c>
      <c r="E75" s="180">
        <v>152.4234534066299</v>
      </c>
      <c r="F75" s="180">
        <v>59.081306736863084</v>
      </c>
      <c r="G75" s="180">
        <v>24.947683360549391</v>
      </c>
      <c r="H75" s="192">
        <v>0.42226018242388635</v>
      </c>
      <c r="I75" s="192">
        <v>3.9877869275638661E-2</v>
      </c>
      <c r="J75" s="182">
        <v>234.62364470703511</v>
      </c>
      <c r="K75" s="182">
        <v>114.72058811565797</v>
      </c>
      <c r="L75" s="182">
        <v>57.770470404198491</v>
      </c>
      <c r="M75" s="192">
        <v>0.50357543796721105</v>
      </c>
      <c r="N75" s="182">
        <v>82.200191300405208</v>
      </c>
      <c r="O75" s="192">
        <v>0.53928834089012823</v>
      </c>
      <c r="P75" s="113"/>
    </row>
    <row r="76" spans="1:16">
      <c r="A76" s="122"/>
      <c r="B76" s="122"/>
      <c r="C76" s="148" t="s">
        <v>28</v>
      </c>
      <c r="D76" s="156">
        <v>1</v>
      </c>
      <c r="E76" s="155">
        <v>5501.0543126111079</v>
      </c>
      <c r="F76" s="155">
        <v>4057.2402372450642</v>
      </c>
      <c r="G76" s="155">
        <v>2219.9005953167139</v>
      </c>
      <c r="H76" s="156">
        <v>0.54714546477633885</v>
      </c>
      <c r="I76" s="156">
        <v>1</v>
      </c>
      <c r="J76" s="155">
        <v>5883.5551891025034</v>
      </c>
      <c r="K76" s="155">
        <v>4337.5974184674178</v>
      </c>
      <c r="L76" s="155">
        <v>2441.7090876159232</v>
      </c>
      <c r="M76" s="156">
        <v>0.56291740612448093</v>
      </c>
      <c r="N76" s="155">
        <v>382.5008764913955</v>
      </c>
      <c r="O76" s="156">
        <v>6.9532285041163169E-2</v>
      </c>
      <c r="P76" s="149"/>
    </row>
    <row r="77" spans="1:16">
      <c r="A77" s="122" t="s">
        <v>20</v>
      </c>
      <c r="B77" s="122" t="s">
        <v>73</v>
      </c>
      <c r="C77" s="122" t="s">
        <v>188</v>
      </c>
      <c r="D77" s="157">
        <v>0.50010156408693884</v>
      </c>
      <c r="E77" s="180">
        <v>2462</v>
      </c>
      <c r="F77" s="180">
        <v>2276</v>
      </c>
      <c r="G77" s="180">
        <v>1508</v>
      </c>
      <c r="H77" s="192">
        <v>0.6625659050966608</v>
      </c>
      <c r="I77" s="181">
        <v>0.5093216977389925</v>
      </c>
      <c r="J77" s="182">
        <v>2568</v>
      </c>
      <c r="K77" s="182">
        <v>2347</v>
      </c>
      <c r="L77" s="182">
        <v>1612</v>
      </c>
      <c r="M77" s="192">
        <v>0.68683425649765661</v>
      </c>
      <c r="N77" s="182">
        <v>106</v>
      </c>
      <c r="O77" s="192">
        <v>4.3054427294882208E-2</v>
      </c>
      <c r="P77" s="211"/>
    </row>
    <row r="78" spans="1:16">
      <c r="A78" s="122"/>
      <c r="B78" s="122"/>
      <c r="C78" s="122" t="s">
        <v>189</v>
      </c>
      <c r="D78" s="157">
        <v>0.10522039406865732</v>
      </c>
      <c r="E78" s="180">
        <v>518</v>
      </c>
      <c r="F78" s="180">
        <v>470</v>
      </c>
      <c r="G78" s="180">
        <v>437</v>
      </c>
      <c r="H78" s="192">
        <v>0.92978723404255315</v>
      </c>
      <c r="I78" s="181">
        <v>0.1124553748512495</v>
      </c>
      <c r="J78" s="182">
        <v>567</v>
      </c>
      <c r="K78" s="182">
        <v>490</v>
      </c>
      <c r="L78" s="182">
        <v>493</v>
      </c>
      <c r="M78" s="192">
        <v>1.0061224489795919</v>
      </c>
      <c r="N78" s="182">
        <v>49</v>
      </c>
      <c r="O78" s="192">
        <v>9.45945945945946E-2</v>
      </c>
      <c r="P78" s="113"/>
    </row>
    <row r="79" spans="1:16">
      <c r="A79" s="122"/>
      <c r="B79" s="122"/>
      <c r="C79" s="122" t="s">
        <v>190</v>
      </c>
      <c r="D79" s="157">
        <v>0.39488117001828155</v>
      </c>
      <c r="E79" s="180">
        <v>1944</v>
      </c>
      <c r="F79" s="180">
        <v>1805</v>
      </c>
      <c r="G79" s="180">
        <v>1071</v>
      </c>
      <c r="H79" s="192">
        <v>0.5933518005540166</v>
      </c>
      <c r="I79" s="181">
        <v>0.3966679888932963</v>
      </c>
      <c r="J79" s="182">
        <v>2000</v>
      </c>
      <c r="K79" s="182">
        <v>1857</v>
      </c>
      <c r="L79" s="182">
        <v>1120</v>
      </c>
      <c r="M79" s="192">
        <v>0.60312331717824452</v>
      </c>
      <c r="N79" s="182">
        <v>56</v>
      </c>
      <c r="O79" s="192">
        <v>2.8806584362139918E-2</v>
      </c>
      <c r="P79" s="181"/>
    </row>
    <row r="80" spans="1:16">
      <c r="A80" s="122"/>
      <c r="B80" s="122"/>
      <c r="C80" s="122" t="s">
        <v>191</v>
      </c>
      <c r="D80" s="157">
        <v>0.19195612431444242</v>
      </c>
      <c r="E80" s="180">
        <v>945</v>
      </c>
      <c r="F80" s="180">
        <v>632</v>
      </c>
      <c r="G80" s="180">
        <v>148</v>
      </c>
      <c r="H80" s="192">
        <v>0.23417721518987342</v>
      </c>
      <c r="I80" s="181">
        <v>0.19040063466878224</v>
      </c>
      <c r="J80" s="182">
        <v>960</v>
      </c>
      <c r="K80" s="182">
        <v>600</v>
      </c>
      <c r="L80" s="182">
        <v>143</v>
      </c>
      <c r="M80" s="192">
        <v>0.23833333333333334</v>
      </c>
      <c r="N80" s="182">
        <v>15</v>
      </c>
      <c r="O80" s="192">
        <v>1.5873015873015872E-2</v>
      </c>
      <c r="P80" s="113"/>
    </row>
    <row r="81" spans="1:16">
      <c r="A81" s="122"/>
      <c r="B81" s="122"/>
      <c r="C81" s="122" t="s">
        <v>192</v>
      </c>
      <c r="D81" s="157">
        <v>6.4797887466991666E-2</v>
      </c>
      <c r="E81" s="180">
        <v>319</v>
      </c>
      <c r="F81" s="180">
        <v>97</v>
      </c>
      <c r="G81" s="180">
        <v>38</v>
      </c>
      <c r="H81" s="192">
        <v>0.39175257731958762</v>
      </c>
      <c r="I81" s="181">
        <v>6.6441888139627134E-2</v>
      </c>
      <c r="J81" s="182">
        <v>335</v>
      </c>
      <c r="K81" s="182">
        <v>94</v>
      </c>
      <c r="L81" s="182">
        <v>40</v>
      </c>
      <c r="M81" s="192">
        <v>0.42553191489361702</v>
      </c>
      <c r="N81" s="182">
        <v>16</v>
      </c>
      <c r="O81" s="192">
        <v>5.0156739811912224E-2</v>
      </c>
      <c r="P81" s="181"/>
    </row>
    <row r="82" spans="1:16">
      <c r="A82" s="122"/>
      <c r="B82" s="122"/>
      <c r="C82" s="122" t="s">
        <v>193</v>
      </c>
      <c r="D82" s="157">
        <v>2.3562868169815152E-2</v>
      </c>
      <c r="E82" s="180">
        <v>116</v>
      </c>
      <c r="F82" s="180">
        <v>80</v>
      </c>
      <c r="G82" s="180">
        <v>29</v>
      </c>
      <c r="H82" s="192">
        <v>0.36249999999999999</v>
      </c>
      <c r="I82" s="181">
        <v>2.2610075366917889E-2</v>
      </c>
      <c r="J82" s="182">
        <v>114</v>
      </c>
      <c r="K82" s="182">
        <v>79</v>
      </c>
      <c r="L82" s="182">
        <v>30</v>
      </c>
      <c r="M82" s="192">
        <v>0.379746835443038</v>
      </c>
      <c r="N82" s="182">
        <v>-2</v>
      </c>
      <c r="O82" s="192">
        <v>-1.7241379310344827E-2</v>
      </c>
      <c r="P82" s="113"/>
    </row>
    <row r="83" spans="1:16">
      <c r="A83" s="122"/>
      <c r="B83" s="122"/>
      <c r="C83" s="122" t="s">
        <v>194</v>
      </c>
      <c r="D83" s="157">
        <v>9.9532805200081252E-3</v>
      </c>
      <c r="E83" s="180">
        <v>49</v>
      </c>
      <c r="F83" s="180">
        <v>12</v>
      </c>
      <c r="G83" s="180">
        <v>8</v>
      </c>
      <c r="H83" s="192">
        <v>0.66666666666666663</v>
      </c>
      <c r="I83" s="181">
        <v>9.9166997223324085E-3</v>
      </c>
      <c r="J83" s="182">
        <v>50</v>
      </c>
      <c r="K83" s="182">
        <v>11</v>
      </c>
      <c r="L83" s="182">
        <v>7</v>
      </c>
      <c r="M83" s="192">
        <v>0.63636363636363635</v>
      </c>
      <c r="N83" s="182">
        <v>1</v>
      </c>
      <c r="O83" s="192">
        <v>2.0408163265306121E-2</v>
      </c>
      <c r="P83" s="113"/>
    </row>
    <row r="84" spans="1:16">
      <c r="A84" s="122"/>
      <c r="B84" s="122"/>
      <c r="C84" s="122" t="s">
        <v>195</v>
      </c>
      <c r="D84" s="157">
        <v>1.0359536867763558E-2</v>
      </c>
      <c r="E84" s="180">
        <v>51</v>
      </c>
      <c r="F84" s="180">
        <v>0</v>
      </c>
      <c r="G84" s="180">
        <v>0</v>
      </c>
      <c r="H84" s="192" t="e">
        <v>#DIV/0!</v>
      </c>
      <c r="I84" s="181">
        <v>1.0511701705672352E-2</v>
      </c>
      <c r="J84" s="182">
        <v>53</v>
      </c>
      <c r="K84" s="182">
        <v>1</v>
      </c>
      <c r="L84" s="182">
        <v>0</v>
      </c>
      <c r="M84" s="192">
        <v>0</v>
      </c>
      <c r="N84" s="182">
        <v>2</v>
      </c>
      <c r="O84" s="192">
        <v>3.9215686274509803E-2</v>
      </c>
      <c r="P84" s="113"/>
    </row>
    <row r="85" spans="1:16">
      <c r="A85" s="122"/>
      <c r="B85" s="122"/>
      <c r="C85" s="122" t="s">
        <v>196</v>
      </c>
      <c r="D85" s="157">
        <v>2.0922201909404834E-2</v>
      </c>
      <c r="E85" s="180">
        <v>103</v>
      </c>
      <c r="F85" s="180">
        <v>5</v>
      </c>
      <c r="G85" s="180">
        <v>0</v>
      </c>
      <c r="H85" s="192">
        <v>0</v>
      </c>
      <c r="I85" s="181">
        <v>2.3403411344704483E-2</v>
      </c>
      <c r="J85" s="182">
        <v>118</v>
      </c>
      <c r="K85" s="182">
        <v>3</v>
      </c>
      <c r="L85" s="182">
        <v>3</v>
      </c>
      <c r="M85" s="192">
        <v>1</v>
      </c>
      <c r="N85" s="182">
        <v>15</v>
      </c>
      <c r="O85" s="192">
        <v>0.14563106796116504</v>
      </c>
      <c r="P85" s="113"/>
    </row>
    <row r="86" spans="1:16">
      <c r="A86" s="122"/>
      <c r="B86" s="122"/>
      <c r="C86" s="122" t="s">
        <v>197</v>
      </c>
      <c r="D86" s="157">
        <v>5.8704042250660164E-2</v>
      </c>
      <c r="E86" s="180">
        <v>289</v>
      </c>
      <c r="F86" s="180">
        <v>257</v>
      </c>
      <c r="G86" s="180">
        <v>186</v>
      </c>
      <c r="H86" s="192">
        <v>0.72373540856031127</v>
      </c>
      <c r="I86" s="181">
        <v>5.4145180483934949E-2</v>
      </c>
      <c r="J86" s="182">
        <v>273</v>
      </c>
      <c r="K86" s="182">
        <v>261</v>
      </c>
      <c r="L86" s="182">
        <v>176</v>
      </c>
      <c r="M86" s="192">
        <v>0.67432950191570884</v>
      </c>
      <c r="N86" s="182">
        <v>-16</v>
      </c>
      <c r="O86" s="192">
        <v>-5.536332179930796E-2</v>
      </c>
      <c r="P86" s="113"/>
    </row>
    <row r="87" spans="1:16">
      <c r="A87" s="122"/>
      <c r="B87" s="122"/>
      <c r="C87" s="122" t="s">
        <v>198</v>
      </c>
      <c r="D87" s="157">
        <v>7.1907373552711762E-2</v>
      </c>
      <c r="E87" s="180">
        <v>354</v>
      </c>
      <c r="F87" s="180">
        <v>315</v>
      </c>
      <c r="G87" s="180">
        <v>66</v>
      </c>
      <c r="H87" s="192">
        <v>0.20952380952380953</v>
      </c>
      <c r="I87" s="181">
        <v>7.1400238000793342E-2</v>
      </c>
      <c r="J87" s="182">
        <v>360</v>
      </c>
      <c r="K87" s="182">
        <v>315</v>
      </c>
      <c r="L87" s="182">
        <v>97</v>
      </c>
      <c r="M87" s="192">
        <v>0.30793650793650795</v>
      </c>
      <c r="N87" s="182">
        <v>6</v>
      </c>
      <c r="O87" s="192">
        <v>1.6949152542372881E-2</v>
      </c>
      <c r="P87" s="113"/>
    </row>
    <row r="88" spans="1:16">
      <c r="A88" s="122"/>
      <c r="B88" s="122"/>
      <c r="C88" s="122" t="s">
        <v>199</v>
      </c>
      <c r="D88" s="157">
        <v>0.11253300832825514</v>
      </c>
      <c r="E88" s="180">
        <v>554</v>
      </c>
      <c r="F88" s="180">
        <v>312</v>
      </c>
      <c r="G88" s="180">
        <v>118</v>
      </c>
      <c r="H88" s="192">
        <v>0.37820512820512819</v>
      </c>
      <c r="I88" s="181">
        <v>0.1082903609678699</v>
      </c>
      <c r="J88" s="182">
        <v>546</v>
      </c>
      <c r="K88" s="182">
        <v>288</v>
      </c>
      <c r="L88" s="182">
        <v>138</v>
      </c>
      <c r="M88" s="192">
        <v>0.47916666666666669</v>
      </c>
      <c r="N88" s="182">
        <v>-8</v>
      </c>
      <c r="O88" s="192">
        <v>-1.444043321299639E-2</v>
      </c>
      <c r="P88" s="113"/>
    </row>
    <row r="89" spans="1:16">
      <c r="A89" s="122"/>
      <c r="B89" s="122"/>
      <c r="C89" s="122" t="s">
        <v>200</v>
      </c>
      <c r="D89" s="157">
        <v>3.2500507820434695E-3</v>
      </c>
      <c r="E89" s="180">
        <v>16</v>
      </c>
      <c r="F89" s="180">
        <v>13</v>
      </c>
      <c r="G89" s="180">
        <v>1</v>
      </c>
      <c r="H89" s="192">
        <v>7.6923076923076927E-2</v>
      </c>
      <c r="I89" s="181">
        <v>3.3716779055930186E-3</v>
      </c>
      <c r="J89" s="182">
        <v>17</v>
      </c>
      <c r="K89" s="182">
        <v>11</v>
      </c>
      <c r="L89" s="182">
        <v>1</v>
      </c>
      <c r="M89" s="192">
        <v>9.0909090909090912E-2</v>
      </c>
      <c r="N89" s="182">
        <v>1</v>
      </c>
      <c r="O89" s="192">
        <v>6.25E-2</v>
      </c>
      <c r="P89" s="113"/>
    </row>
    <row r="90" spans="1:16">
      <c r="A90" s="122"/>
      <c r="B90" s="122"/>
      <c r="C90" s="122" t="s">
        <v>201</v>
      </c>
      <c r="D90" s="157">
        <v>2.9656713386146658E-2</v>
      </c>
      <c r="E90" s="180">
        <v>146</v>
      </c>
      <c r="F90" s="180">
        <v>58</v>
      </c>
      <c r="G90" s="180">
        <v>33</v>
      </c>
      <c r="H90" s="192">
        <v>0.56896551724137934</v>
      </c>
      <c r="I90" s="181">
        <v>2.7766759222530742E-2</v>
      </c>
      <c r="J90" s="182">
        <v>140</v>
      </c>
      <c r="K90" s="182">
        <v>45</v>
      </c>
      <c r="L90" s="182">
        <v>56</v>
      </c>
      <c r="M90" s="192">
        <v>1.2444444444444445</v>
      </c>
      <c r="N90" s="182">
        <v>-6</v>
      </c>
      <c r="O90" s="192">
        <v>-4.1095890410958902E-2</v>
      </c>
      <c r="P90" s="113"/>
    </row>
    <row r="91" spans="1:16">
      <c r="A91" s="122"/>
      <c r="B91" s="122"/>
      <c r="C91" s="122" t="s">
        <v>202</v>
      </c>
      <c r="D91" s="157">
        <v>2.9047328864513507E-2</v>
      </c>
      <c r="E91" s="180">
        <v>143</v>
      </c>
      <c r="F91" s="180">
        <v>59</v>
      </c>
      <c r="G91" s="180">
        <v>21</v>
      </c>
      <c r="H91" s="192">
        <v>0.3559322033898305</v>
      </c>
      <c r="I91" s="181">
        <v>3.0345101150337169E-2</v>
      </c>
      <c r="J91" s="182">
        <v>153</v>
      </c>
      <c r="K91" s="182">
        <v>65</v>
      </c>
      <c r="L91" s="182">
        <v>21</v>
      </c>
      <c r="M91" s="192">
        <v>0.32307692307692309</v>
      </c>
      <c r="N91" s="182">
        <v>10</v>
      </c>
      <c r="O91" s="192">
        <v>6.9930069930069935E-2</v>
      </c>
      <c r="P91" s="113"/>
    </row>
    <row r="92" spans="1:16">
      <c r="A92" s="122"/>
      <c r="B92" s="122"/>
      <c r="C92" s="122" t="s">
        <v>203</v>
      </c>
      <c r="D92" s="157">
        <v>1.0968921389396709E-2</v>
      </c>
      <c r="E92" s="180">
        <v>54</v>
      </c>
      <c r="F92" s="180">
        <v>52</v>
      </c>
      <c r="G92" s="180">
        <v>5</v>
      </c>
      <c r="H92" s="192">
        <v>9.6153846153846159E-2</v>
      </c>
      <c r="I92" s="181">
        <v>4.7600158667195558E-3</v>
      </c>
      <c r="J92" s="182">
        <v>24</v>
      </c>
      <c r="K92" s="182">
        <v>30</v>
      </c>
      <c r="L92" s="182">
        <v>4</v>
      </c>
      <c r="M92" s="192">
        <v>0.13333333333333333</v>
      </c>
      <c r="N92" s="182">
        <v>-30</v>
      </c>
      <c r="O92" s="192">
        <v>-0.55555555555555558</v>
      </c>
      <c r="P92" s="113"/>
    </row>
    <row r="93" spans="1:16">
      <c r="A93" s="122"/>
      <c r="B93" s="122"/>
      <c r="C93" s="122" t="s">
        <v>204</v>
      </c>
      <c r="D93" s="157">
        <v>3.9609993906154786E-2</v>
      </c>
      <c r="E93" s="180">
        <v>195</v>
      </c>
      <c r="F93" s="180">
        <v>130</v>
      </c>
      <c r="G93" s="180">
        <v>58</v>
      </c>
      <c r="H93" s="192">
        <v>0.44615384615384618</v>
      </c>
      <c r="I93" s="181">
        <v>4.2046806822689409E-2</v>
      </c>
      <c r="J93" s="182">
        <v>212</v>
      </c>
      <c r="K93" s="182">
        <v>138</v>
      </c>
      <c r="L93" s="182">
        <v>57</v>
      </c>
      <c r="M93" s="192">
        <v>0.41304347826086957</v>
      </c>
      <c r="N93" s="182">
        <v>17</v>
      </c>
      <c r="O93" s="192">
        <v>8.7179487179487175E-2</v>
      </c>
      <c r="P93" s="113"/>
    </row>
    <row r="94" spans="1:16">
      <c r="A94" s="122"/>
      <c r="B94" s="122"/>
      <c r="C94" s="148" t="s">
        <v>28</v>
      </c>
      <c r="D94" s="179">
        <v>1</v>
      </c>
      <c r="E94" s="155">
        <v>4923</v>
      </c>
      <c r="F94" s="155">
        <v>3889</v>
      </c>
      <c r="G94" s="155">
        <v>2064</v>
      </c>
      <c r="H94" s="156">
        <v>0.53072769349447158</v>
      </c>
      <c r="I94" s="179">
        <v>1</v>
      </c>
      <c r="J94" s="155">
        <v>5042</v>
      </c>
      <c r="K94" s="155">
        <v>3906</v>
      </c>
      <c r="L94" s="155">
        <v>2206</v>
      </c>
      <c r="M94" s="156">
        <v>0.56477214541730669</v>
      </c>
      <c r="N94" s="155">
        <v>119</v>
      </c>
      <c r="O94" s="156">
        <v>2.4172252691448303E-2</v>
      </c>
      <c r="P94" s="149"/>
    </row>
  </sheetData>
  <mergeCells count="8">
    <mergeCell ref="P4:P5"/>
    <mergeCell ref="C4:C5"/>
    <mergeCell ref="B4:B5"/>
    <mergeCell ref="A4:A5"/>
    <mergeCell ref="N4:N5"/>
    <mergeCell ref="O4:O5"/>
    <mergeCell ref="D4:H4"/>
    <mergeCell ref="I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74"/>
  <sheetViews>
    <sheetView workbookViewId="0">
      <selection activeCell="G8" sqref="G8"/>
    </sheetView>
  </sheetViews>
  <sheetFormatPr defaultRowHeight="15"/>
  <cols>
    <col min="1" max="1" width="15.5703125" style="20" bestFit="1" customWidth="1"/>
    <col min="2" max="2" width="12.7109375" style="20" bestFit="1" customWidth="1"/>
    <col min="3" max="3" width="29.28515625" style="20" customWidth="1"/>
    <col min="4" max="4" width="15.28515625" style="20" bestFit="1" customWidth="1"/>
    <col min="5" max="5" width="14.5703125" style="20" customWidth="1"/>
    <col min="6" max="6" width="13" style="20" customWidth="1"/>
    <col min="7" max="7" width="12.42578125" style="20" customWidth="1"/>
    <col min="8" max="9" width="9.5703125" bestFit="1" customWidth="1"/>
    <col min="10" max="10" width="15.28515625" bestFit="1" customWidth="1"/>
    <col min="11" max="11" width="16" customWidth="1"/>
    <col min="12" max="12" width="13.85546875" customWidth="1"/>
    <col min="13" max="13" width="10" customWidth="1"/>
  </cols>
  <sheetData>
    <row r="2" spans="1:17">
      <c r="A2" s="10" t="s">
        <v>66</v>
      </c>
      <c r="H2" s="19"/>
      <c r="I2" s="19"/>
      <c r="J2" s="19"/>
      <c r="K2" s="19"/>
      <c r="L2" s="19"/>
    </row>
    <row r="3" spans="1:17">
      <c r="F3" s="23"/>
      <c r="G3" s="23"/>
      <c r="H3" s="19"/>
      <c r="I3" s="19"/>
      <c r="J3" s="19"/>
      <c r="K3" s="19"/>
      <c r="L3" s="19"/>
    </row>
    <row r="4" spans="1:17" ht="15" customHeight="1">
      <c r="A4" s="244" t="s">
        <v>0</v>
      </c>
      <c r="B4" s="246" t="s">
        <v>26</v>
      </c>
      <c r="C4" s="248" t="s">
        <v>25</v>
      </c>
      <c r="D4" s="239">
        <v>2016</v>
      </c>
      <c r="E4" s="239"/>
      <c r="F4" s="239"/>
      <c r="G4" s="239"/>
      <c r="H4" s="239"/>
      <c r="I4" s="239">
        <v>2017</v>
      </c>
      <c r="J4" s="239"/>
      <c r="K4" s="239"/>
      <c r="L4" s="239"/>
      <c r="M4" s="239"/>
      <c r="N4" s="240" t="s">
        <v>62</v>
      </c>
      <c r="O4" s="240" t="s">
        <v>61</v>
      </c>
      <c r="P4" s="242" t="s">
        <v>58</v>
      </c>
      <c r="Q4" s="59"/>
    </row>
    <row r="5" spans="1:17" ht="38.25">
      <c r="A5" s="245"/>
      <c r="B5" s="247"/>
      <c r="C5" s="249"/>
      <c r="D5" s="42" t="s">
        <v>59</v>
      </c>
      <c r="E5" s="42" t="s">
        <v>60</v>
      </c>
      <c r="F5" s="42" t="s">
        <v>64</v>
      </c>
      <c r="G5" s="42" t="s">
        <v>65</v>
      </c>
      <c r="H5" s="42" t="s">
        <v>63</v>
      </c>
      <c r="I5" s="42" t="s">
        <v>59</v>
      </c>
      <c r="J5" s="42" t="s">
        <v>60</v>
      </c>
      <c r="K5" s="42" t="s">
        <v>64</v>
      </c>
      <c r="L5" s="42" t="s">
        <v>65</v>
      </c>
      <c r="M5" s="42" t="s">
        <v>63</v>
      </c>
      <c r="N5" s="241"/>
      <c r="O5" s="241"/>
      <c r="P5" s="243"/>
      <c r="Q5" s="19"/>
    </row>
    <row r="6" spans="1:17">
      <c r="A6" s="26" t="s">
        <v>18</v>
      </c>
      <c r="B6" s="27" t="s">
        <v>29</v>
      </c>
      <c r="C6" s="82" t="str">
        <f>C22</f>
        <v>1. Motor Insurance</v>
      </c>
      <c r="D6" s="69">
        <f t="shared" ref="D6:D17" si="0">E6/$E$17</f>
        <v>0.56641233405028557</v>
      </c>
      <c r="E6" s="70">
        <v>3593.8529411764707</v>
      </c>
      <c r="F6" s="71">
        <f>F22*$P$6</f>
        <v>3195.4272058823526</v>
      </c>
      <c r="G6" s="71">
        <f>G22*$P$6</f>
        <v>2027.0585294117648</v>
      </c>
      <c r="H6" s="72">
        <f>G6/F6</f>
        <v>0.63436229299175462</v>
      </c>
      <c r="I6" s="69">
        <f t="shared" ref="I6:I17" si="1">J6/$J$17</f>
        <v>0.57737499399428238</v>
      </c>
      <c r="J6" s="70">
        <v>3709.3596507267644</v>
      </c>
      <c r="K6" s="71">
        <f>K22*$P$6</f>
        <v>3265.991687919688</v>
      </c>
      <c r="L6" s="73">
        <f>L22*$P$6</f>
        <v>2098.463295789265</v>
      </c>
      <c r="M6" s="72">
        <f>L6/K6</f>
        <v>0.6425194845262775</v>
      </c>
      <c r="N6" s="74">
        <f t="shared" ref="N6:N17" si="2">J6-E6</f>
        <v>115.50670955029364</v>
      </c>
      <c r="O6" s="75">
        <f t="shared" ref="O6:O17" si="3">(J6-E6)/E6</f>
        <v>3.2140076803610605E-2</v>
      </c>
      <c r="P6" s="60">
        <v>2.9411764705882353E-2</v>
      </c>
      <c r="Q6" s="61" t="s">
        <v>42</v>
      </c>
    </row>
    <row r="7" spans="1:17">
      <c r="A7" s="29"/>
      <c r="B7" s="23"/>
      <c r="C7" s="87" t="str">
        <f t="shared" ref="C7:C16" si="4">C23</f>
        <v>1.1 Motor Compulsory</v>
      </c>
      <c r="D7" s="33">
        <f t="shared" si="0"/>
        <v>7.7370577764592441E-2</v>
      </c>
      <c r="E7" s="30">
        <v>490.91176470588232</v>
      </c>
      <c r="F7" s="12">
        <f t="shared" ref="F7:G17" si="5">F23*$P$6</f>
        <v>453.11347058823532</v>
      </c>
      <c r="G7" s="12">
        <f>G23*$P$6</f>
        <v>256.25588235294117</v>
      </c>
      <c r="H7" s="68">
        <f t="shared" ref="H7:H17" si="6">G7/F7</f>
        <v>0.56554461296475667</v>
      </c>
      <c r="I7" s="33">
        <f t="shared" si="1"/>
        <v>7.3056837967882454E-2</v>
      </c>
      <c r="J7" s="30">
        <v>469.35542721205883</v>
      </c>
      <c r="K7" s="12">
        <f t="shared" ref="K7:L17" si="7">K23*$P$6</f>
        <v>468.95448686762063</v>
      </c>
      <c r="L7" s="12">
        <f t="shared" si="7"/>
        <v>285.72624794129734</v>
      </c>
      <c r="M7" s="68">
        <f t="shared" ref="M7:M17" si="8">L7/K7</f>
        <v>0.60928353591369711</v>
      </c>
      <c r="N7" s="64">
        <f t="shared" si="2"/>
        <v>-21.556337493823492</v>
      </c>
      <c r="O7" s="31">
        <f t="shared" si="3"/>
        <v>-4.3910818692109443E-2</v>
      </c>
      <c r="P7" s="28"/>
      <c r="Q7" s="19"/>
    </row>
    <row r="8" spans="1:17">
      <c r="A8" s="29"/>
      <c r="B8" s="23"/>
      <c r="C8" s="87" t="str">
        <f t="shared" si="4"/>
        <v>1.2 Motor Voluntary</v>
      </c>
      <c r="D8" s="33">
        <f t="shared" si="0"/>
        <v>0.4890371208188089</v>
      </c>
      <c r="E8" s="30">
        <v>3102.9117647058824</v>
      </c>
      <c r="F8" s="12">
        <f t="shared" si="5"/>
        <v>2742.3137352941176</v>
      </c>
      <c r="G8" s="12">
        <f t="shared" si="5"/>
        <v>1770.8026470588236</v>
      </c>
      <c r="H8" s="68">
        <f t="shared" si="6"/>
        <v>0.64573306265736297</v>
      </c>
      <c r="I8" s="33">
        <f t="shared" si="1"/>
        <v>0.50431815602639996</v>
      </c>
      <c r="J8" s="30">
        <v>3240.0042235147062</v>
      </c>
      <c r="K8" s="12">
        <f t="shared" si="7"/>
        <v>2797.0372010520678</v>
      </c>
      <c r="L8" s="12">
        <f t="shared" si="7"/>
        <v>1812.7370478479677</v>
      </c>
      <c r="M8" s="68">
        <f t="shared" si="8"/>
        <v>0.648091862048217</v>
      </c>
      <c r="N8" s="64">
        <f t="shared" si="2"/>
        <v>137.09245880882372</v>
      </c>
      <c r="O8" s="31">
        <f t="shared" si="3"/>
        <v>4.4181874704973569E-2</v>
      </c>
      <c r="P8" s="32"/>
      <c r="Q8" s="19"/>
    </row>
    <row r="9" spans="1:17">
      <c r="A9" s="29"/>
      <c r="B9" s="23"/>
      <c r="C9" s="83" t="str">
        <f t="shared" si="4"/>
        <v>2. Fire Insurance</v>
      </c>
      <c r="D9" s="69">
        <f t="shared" si="0"/>
        <v>4.7439368093154341E-2</v>
      </c>
      <c r="E9" s="70">
        <v>301</v>
      </c>
      <c r="F9" s="71">
        <f t="shared" si="5"/>
        <v>212.89341176470589</v>
      </c>
      <c r="G9" s="71">
        <f t="shared" si="5"/>
        <v>28.516235294117646</v>
      </c>
      <c r="H9" s="72">
        <f t="shared" si="6"/>
        <v>0.13394606746043586</v>
      </c>
      <c r="I9" s="69">
        <f t="shared" si="1"/>
        <v>4.5093822109378442E-2</v>
      </c>
      <c r="J9" s="70">
        <v>289.70635370335299</v>
      </c>
      <c r="K9" s="71">
        <f t="shared" si="7"/>
        <v>211.41439430470118</v>
      </c>
      <c r="L9" s="71">
        <f t="shared" si="7"/>
        <v>32.624846801763233</v>
      </c>
      <c r="M9" s="72">
        <f>L9/K9</f>
        <v>0.15431705541649471</v>
      </c>
      <c r="N9" s="74">
        <f t="shared" si="2"/>
        <v>-11.293646296647012</v>
      </c>
      <c r="O9" s="76">
        <f t="shared" si="3"/>
        <v>-3.7520419590189411E-2</v>
      </c>
      <c r="P9" s="28"/>
      <c r="Q9" s="19"/>
    </row>
    <row r="10" spans="1:17">
      <c r="A10" s="29"/>
      <c r="B10" s="23"/>
      <c r="C10" s="83" t="str">
        <f t="shared" si="4"/>
        <v>3. Marine Insurance</v>
      </c>
      <c r="D10" s="69">
        <f t="shared" si="0"/>
        <v>2.482292516502262E-2</v>
      </c>
      <c r="E10" s="70">
        <v>157.5</v>
      </c>
      <c r="F10" s="71">
        <f t="shared" si="5"/>
        <v>90.523352941176469</v>
      </c>
      <c r="G10" s="71">
        <f t="shared" si="5"/>
        <v>23.580058823529409</v>
      </c>
      <c r="H10" s="72">
        <f t="shared" si="6"/>
        <v>0.26048591946049671</v>
      </c>
      <c r="I10" s="69">
        <f t="shared" si="1"/>
        <v>2.4518990580581414E-2</v>
      </c>
      <c r="J10" s="70">
        <v>157.5228495902941</v>
      </c>
      <c r="K10" s="71">
        <f t="shared" si="7"/>
        <v>91.600798711893631</v>
      </c>
      <c r="L10" s="71">
        <f t="shared" si="7"/>
        <v>29.359073267058942</v>
      </c>
      <c r="M10" s="72">
        <f t="shared" si="8"/>
        <v>0.32051110557889601</v>
      </c>
      <c r="N10" s="74">
        <f t="shared" si="2"/>
        <v>2.2849590294100608E-2</v>
      </c>
      <c r="O10" s="76">
        <f t="shared" si="3"/>
        <v>1.4507676377206735E-4</v>
      </c>
      <c r="P10" s="33"/>
      <c r="Q10" s="19"/>
    </row>
    <row r="11" spans="1:17">
      <c r="A11" s="29"/>
      <c r="B11" s="23"/>
      <c r="C11" s="83" t="str">
        <f t="shared" si="4"/>
        <v>4. Miscellaneous</v>
      </c>
      <c r="D11" s="69">
        <f t="shared" si="0"/>
        <v>0.36132537269153747</v>
      </c>
      <c r="E11" s="70">
        <v>2292.5882352941176</v>
      </c>
      <c r="F11" s="71">
        <f t="shared" si="5"/>
        <v>1164.95</v>
      </c>
      <c r="G11" s="71">
        <f t="shared" si="5"/>
        <v>481.25747058823532</v>
      </c>
      <c r="H11" s="72">
        <f t="shared" si="6"/>
        <v>0.4131142715037</v>
      </c>
      <c r="I11" s="69">
        <f t="shared" si="1"/>
        <v>0.35301219331575762</v>
      </c>
      <c r="J11" s="70">
        <v>2267.9353967882353</v>
      </c>
      <c r="K11" s="71">
        <f t="shared" si="7"/>
        <v>1159.0867119404504</v>
      </c>
      <c r="L11" s="71">
        <f t="shared" si="7"/>
        <v>494.60160774898253</v>
      </c>
      <c r="M11" s="72">
        <f t="shared" si="8"/>
        <v>0.42671665773905737</v>
      </c>
      <c r="N11" s="74">
        <f t="shared" si="2"/>
        <v>-24.652838505882301</v>
      </c>
      <c r="O11" s="76">
        <f t="shared" si="3"/>
        <v>-1.0753277944270516E-2</v>
      </c>
      <c r="P11" s="20"/>
      <c r="Q11" s="19"/>
    </row>
    <row r="12" spans="1:17">
      <c r="A12" s="29"/>
      <c r="B12" s="23"/>
      <c r="C12" s="88" t="str">
        <f t="shared" si="4"/>
        <v xml:space="preserve">    4.1 Industrial All Risks</v>
      </c>
      <c r="D12" s="33">
        <f t="shared" si="0"/>
        <v>0.11349477119335459</v>
      </c>
      <c r="E12" s="30">
        <v>720.11764705882354</v>
      </c>
      <c r="F12" s="12">
        <f t="shared" si="5"/>
        <v>186.66720588235296</v>
      </c>
      <c r="G12" s="12">
        <f t="shared" si="5"/>
        <v>69.907735294117643</v>
      </c>
      <c r="H12" s="68">
        <f t="shared" si="6"/>
        <v>0.37450464297503339</v>
      </c>
      <c r="I12" s="33">
        <f t="shared" si="1"/>
        <v>0.1112144287540608</v>
      </c>
      <c r="J12" s="30">
        <v>714.49979457029417</v>
      </c>
      <c r="K12" s="67">
        <f t="shared" si="7"/>
        <v>186.8795480094947</v>
      </c>
      <c r="L12" s="12">
        <f t="shared" si="7"/>
        <v>85.025327599497658</v>
      </c>
      <c r="M12" s="68">
        <f t="shared" si="8"/>
        <v>0.45497395785213379</v>
      </c>
      <c r="N12" s="64">
        <f t="shared" si="2"/>
        <v>-5.6178524885293655</v>
      </c>
      <c r="O12" s="31">
        <f t="shared" si="3"/>
        <v>-7.8012981788105878E-3</v>
      </c>
      <c r="P12" s="20"/>
      <c r="Q12" s="19"/>
    </row>
    <row r="13" spans="1:17">
      <c r="A13" s="29"/>
      <c r="B13" s="23"/>
      <c r="C13" s="88" t="str">
        <f t="shared" si="4"/>
        <v xml:space="preserve">    4.2 Public Liability</v>
      </c>
      <c r="D13" s="33">
        <f t="shared" si="0"/>
        <v>1.1162204257212788E-2</v>
      </c>
      <c r="E13" s="30">
        <v>70.82352941176471</v>
      </c>
      <c r="F13" s="12">
        <f t="shared" si="5"/>
        <v>27.774764705882351</v>
      </c>
      <c r="G13" s="12">
        <f t="shared" si="5"/>
        <v>12.49829411764706</v>
      </c>
      <c r="H13" s="68">
        <f t="shared" si="6"/>
        <v>0.44998739863312237</v>
      </c>
      <c r="I13" s="33">
        <f t="shared" si="1"/>
        <v>1.1129503044497602E-2</v>
      </c>
      <c r="J13" s="30">
        <v>71.501762208823521</v>
      </c>
      <c r="K13" s="12">
        <f t="shared" si="7"/>
        <v>26.418195015335765</v>
      </c>
      <c r="L13" s="12">
        <f t="shared" si="7"/>
        <v>15.098716607035234</v>
      </c>
      <c r="M13" s="68">
        <f t="shared" si="8"/>
        <v>0.57152718413466275</v>
      </c>
      <c r="N13" s="64">
        <f t="shared" si="2"/>
        <v>0.67823279705881134</v>
      </c>
      <c r="O13" s="31">
        <f t="shared" si="3"/>
        <v>9.5763767026576345E-3</v>
      </c>
      <c r="P13" s="20"/>
      <c r="Q13" s="19"/>
    </row>
    <row r="14" spans="1:17">
      <c r="A14" s="29"/>
      <c r="B14" s="23"/>
      <c r="C14" s="88" t="str">
        <f t="shared" si="4"/>
        <v xml:space="preserve">    4.3 Personal Accident</v>
      </c>
      <c r="D14" s="33">
        <f t="shared" si="0"/>
        <v>0.13660257361121411</v>
      </c>
      <c r="E14" s="30">
        <v>866.73529411764707</v>
      </c>
      <c r="F14" s="12">
        <f t="shared" si="5"/>
        <v>575.77279411764709</v>
      </c>
      <c r="G14" s="12">
        <f t="shared" si="5"/>
        <v>193.00511764705882</v>
      </c>
      <c r="H14" s="68">
        <f t="shared" si="6"/>
        <v>0.33521055461266253</v>
      </c>
      <c r="I14" s="33">
        <f t="shared" si="1"/>
        <v>0.1291169743951448</v>
      </c>
      <c r="J14" s="30">
        <v>829.515133192647</v>
      </c>
      <c r="K14" s="12">
        <f t="shared" si="7"/>
        <v>554.75112486898229</v>
      </c>
      <c r="L14" s="12">
        <f t="shared" si="7"/>
        <v>191.87296420534264</v>
      </c>
      <c r="M14" s="68">
        <f t="shared" si="8"/>
        <v>0.34587214987740317</v>
      </c>
      <c r="N14" s="64">
        <f t="shared" si="2"/>
        <v>-37.220160925000073</v>
      </c>
      <c r="O14" s="31">
        <f t="shared" si="3"/>
        <v>-4.2942939069870116E-2</v>
      </c>
      <c r="P14" s="20"/>
      <c r="Q14" s="19"/>
    </row>
    <row r="15" spans="1:17">
      <c r="A15" s="23"/>
      <c r="B15" s="23"/>
      <c r="C15" s="88" t="str">
        <f t="shared" si="4"/>
        <v xml:space="preserve">    4.4 Health</v>
      </c>
      <c r="D15" s="33">
        <f t="shared" si="0"/>
        <v>3.593877475339316E-2</v>
      </c>
      <c r="E15" s="30">
        <v>228.02941176470588</v>
      </c>
      <c r="F15" s="12">
        <f t="shared" si="5"/>
        <v>225.22129411764706</v>
      </c>
      <c r="G15" s="12">
        <f t="shared" si="5"/>
        <v>147.26523529411764</v>
      </c>
      <c r="H15" s="68">
        <f t="shared" si="6"/>
        <v>0.65386905741333623</v>
      </c>
      <c r="I15" s="33">
        <f t="shared" si="1"/>
        <v>3.8246358157357878E-2</v>
      </c>
      <c r="J15" s="30">
        <v>245.71465548705885</v>
      </c>
      <c r="K15" s="12">
        <f t="shared" si="7"/>
        <v>235.01296711454145</v>
      </c>
      <c r="L15" s="12">
        <f t="shared" si="7"/>
        <v>140.80450566307795</v>
      </c>
      <c r="M15" s="68">
        <f t="shared" si="8"/>
        <v>0.59913504940538942</v>
      </c>
      <c r="N15" s="64">
        <f t="shared" si="2"/>
        <v>17.685243722352965</v>
      </c>
      <c r="O15" s="31">
        <f t="shared" si="3"/>
        <v>7.7556853677286319E-2</v>
      </c>
      <c r="P15" s="20"/>
      <c r="Q15" s="19"/>
    </row>
    <row r="16" spans="1:17">
      <c r="C16" s="89" t="str">
        <f t="shared" si="4"/>
        <v xml:space="preserve">    4.5 Others</v>
      </c>
      <c r="D16" s="33">
        <f t="shared" si="0"/>
        <v>6.4127048876362822E-2</v>
      </c>
      <c r="E16" s="30">
        <v>406.88235294117646</v>
      </c>
      <c r="F16" s="12">
        <f t="shared" si="5"/>
        <v>149.51394117647058</v>
      </c>
      <c r="G16" s="12">
        <f t="shared" si="5"/>
        <v>58.581088235294118</v>
      </c>
      <c r="H16" s="68">
        <f t="shared" si="6"/>
        <v>0.39181020695689606</v>
      </c>
      <c r="I16" s="33">
        <f t="shared" si="1"/>
        <v>6.3304928964696555E-2</v>
      </c>
      <c r="J16" s="30">
        <v>406.70405132941175</v>
      </c>
      <c r="K16" s="12">
        <f t="shared" si="7"/>
        <v>156.02487693209619</v>
      </c>
      <c r="L16" s="12">
        <f t="shared" si="7"/>
        <v>61.800093674029057</v>
      </c>
      <c r="M16" s="68">
        <f t="shared" si="8"/>
        <v>0.39609128293640739</v>
      </c>
      <c r="N16" s="64">
        <f t="shared" si="2"/>
        <v>-0.17830161176470938</v>
      </c>
      <c r="O16" s="31">
        <f t="shared" si="3"/>
        <v>-4.3821416799191262E-4</v>
      </c>
      <c r="P16" s="20"/>
      <c r="Q16" s="19"/>
    </row>
    <row r="17" spans="3:17">
      <c r="C17" s="86" t="s">
        <v>28</v>
      </c>
      <c r="D17" s="77">
        <f t="shared" si="0"/>
        <v>1</v>
      </c>
      <c r="E17" s="78">
        <v>6344.9411764705883</v>
      </c>
      <c r="F17" s="79">
        <f t="shared" si="5"/>
        <v>4663.7939705882354</v>
      </c>
      <c r="G17" s="79">
        <f t="shared" si="5"/>
        <v>2560.412294117647</v>
      </c>
      <c r="H17" s="80">
        <f t="shared" si="6"/>
        <v>0.54899772808675484</v>
      </c>
      <c r="I17" s="77">
        <f t="shared" si="1"/>
        <v>1</v>
      </c>
      <c r="J17" s="78">
        <v>6424.5242508086476</v>
      </c>
      <c r="K17" s="79">
        <f t="shared" si="7"/>
        <v>4728.093592876734</v>
      </c>
      <c r="L17" s="79">
        <f t="shared" si="7"/>
        <v>2655.0488236070696</v>
      </c>
      <c r="M17" s="80">
        <f t="shared" si="8"/>
        <v>0.56154743374943372</v>
      </c>
      <c r="N17" s="78">
        <f t="shared" si="2"/>
        <v>79.583074338059305</v>
      </c>
      <c r="O17" s="81">
        <f t="shared" si="3"/>
        <v>1.2542759991721131E-2</v>
      </c>
      <c r="P17" s="20"/>
      <c r="Q17" s="19"/>
    </row>
    <row r="19" spans="3:17">
      <c r="J19" s="91"/>
    </row>
    <row r="20" spans="3:17">
      <c r="E20" s="23"/>
      <c r="F20" s="24" t="s">
        <v>99</v>
      </c>
      <c r="G20" s="23"/>
      <c r="J20" s="21"/>
      <c r="K20" s="24" t="s">
        <v>100</v>
      </c>
      <c r="L20" s="23"/>
    </row>
    <row r="21" spans="3:17">
      <c r="E21" s="91" t="s">
        <v>98</v>
      </c>
      <c r="F21" s="93" t="s">
        <v>97</v>
      </c>
      <c r="G21" s="93" t="s">
        <v>76</v>
      </c>
      <c r="J21" s="91" t="s">
        <v>98</v>
      </c>
      <c r="K21" s="93" t="s">
        <v>97</v>
      </c>
      <c r="L21" s="93" t="s">
        <v>76</v>
      </c>
    </row>
    <row r="22" spans="3:17">
      <c r="C22" s="26" t="s">
        <v>45</v>
      </c>
      <c r="E22" s="58">
        <v>122191</v>
      </c>
      <c r="F22" s="66">
        <f>F37/$C$36</f>
        <v>108644.52499999999</v>
      </c>
      <c r="G22" s="66">
        <f>G37/$C$36</f>
        <v>68919.990000000005</v>
      </c>
      <c r="J22" s="66">
        <f>J37/$C$36</f>
        <v>126118.22812470999</v>
      </c>
      <c r="K22" s="66">
        <f>K37/$C$36</f>
        <v>111043.7173892694</v>
      </c>
      <c r="L22" s="66">
        <f>L37/$C$36</f>
        <v>71347.752056835016</v>
      </c>
    </row>
    <row r="23" spans="3:17">
      <c r="C23" s="56" t="s">
        <v>56</v>
      </c>
      <c r="E23" s="58">
        <v>16691</v>
      </c>
      <c r="F23" s="66">
        <f t="shared" ref="F23:G23" si="9">F38/$C$36</f>
        <v>15405.858</v>
      </c>
      <c r="G23" s="66">
        <f t="shared" si="9"/>
        <v>8712.7000000000007</v>
      </c>
      <c r="J23" s="66">
        <f t="shared" ref="J23:J33" si="10">J38/$C$36</f>
        <v>15958.084525210001</v>
      </c>
      <c r="K23" s="66">
        <f t="shared" ref="K23:L23" si="11">K38/$C$36</f>
        <v>15944.452553499101</v>
      </c>
      <c r="L23" s="66">
        <f t="shared" si="11"/>
        <v>9714.6924300041101</v>
      </c>
    </row>
    <row r="24" spans="3:17">
      <c r="C24" s="56" t="s">
        <v>57</v>
      </c>
      <c r="E24" s="58">
        <v>105499</v>
      </c>
      <c r="F24" s="66">
        <f t="shared" ref="F24:G24" si="12">F39/$C$36</f>
        <v>93238.667000000001</v>
      </c>
      <c r="G24" s="66">
        <f t="shared" si="12"/>
        <v>60207.29</v>
      </c>
      <c r="J24" s="66">
        <f t="shared" si="10"/>
        <v>110160.14359950001</v>
      </c>
      <c r="K24" s="66">
        <f t="shared" ref="K24:L24" si="13">K39/$C$36</f>
        <v>95099.2648357703</v>
      </c>
      <c r="L24" s="66">
        <f t="shared" si="13"/>
        <v>61633.059626830902</v>
      </c>
    </row>
    <row r="25" spans="3:17">
      <c r="C25" s="29" t="s">
        <v>46</v>
      </c>
      <c r="E25" s="58">
        <v>10234</v>
      </c>
      <c r="F25" s="66">
        <f t="shared" ref="F25:G25" si="14">F40/$C$36</f>
        <v>7238.3760000000002</v>
      </c>
      <c r="G25" s="66">
        <f t="shared" si="14"/>
        <v>969.55200000000002</v>
      </c>
      <c r="J25" s="66">
        <f t="shared" si="10"/>
        <v>9850.0160259140011</v>
      </c>
      <c r="K25" s="66">
        <f t="shared" ref="K25:L25" si="15">K40/$C$36</f>
        <v>7188.0894063598398</v>
      </c>
      <c r="L25" s="66">
        <f t="shared" si="15"/>
        <v>1109.24479125995</v>
      </c>
    </row>
    <row r="26" spans="3:17">
      <c r="C26" s="29" t="s">
        <v>47</v>
      </c>
      <c r="E26" s="58">
        <v>5355</v>
      </c>
      <c r="F26" s="66">
        <f t="shared" ref="F26:G26" si="16">F41/$C$36</f>
        <v>3077.7939999999999</v>
      </c>
      <c r="G26" s="66">
        <f t="shared" si="16"/>
        <v>801.72199999999998</v>
      </c>
      <c r="J26" s="66">
        <f t="shared" si="10"/>
        <v>5355.7768860699998</v>
      </c>
      <c r="K26" s="66">
        <f t="shared" ref="K26:L26" si="17">K41/$C$36</f>
        <v>3114.4271562043837</v>
      </c>
      <c r="L26" s="66">
        <f t="shared" si="17"/>
        <v>998.20849108000402</v>
      </c>
    </row>
    <row r="27" spans="3:17">
      <c r="C27" s="29" t="s">
        <v>48</v>
      </c>
      <c r="E27" s="58">
        <v>77948</v>
      </c>
      <c r="F27" s="66">
        <f t="shared" ref="F27:G27" si="18">F42/$C$36</f>
        <v>39608.300000000003</v>
      </c>
      <c r="G27" s="66">
        <f t="shared" si="18"/>
        <v>16362.754000000001</v>
      </c>
      <c r="J27" s="66">
        <f t="shared" si="10"/>
        <v>77109.803490799997</v>
      </c>
      <c r="K27" s="66">
        <f t="shared" ref="K27:L27" si="19">K42/$C$36</f>
        <v>39408.948205975314</v>
      </c>
      <c r="L27" s="66">
        <f t="shared" si="19"/>
        <v>16816.454663465407</v>
      </c>
    </row>
    <row r="28" spans="3:17">
      <c r="C28" s="29" t="s">
        <v>49</v>
      </c>
      <c r="E28" s="58">
        <v>24484</v>
      </c>
      <c r="F28" s="66">
        <f t="shared" ref="F28:G28" si="20">F43/$C$36</f>
        <v>6346.6850000000004</v>
      </c>
      <c r="G28" s="66">
        <f t="shared" si="20"/>
        <v>2376.8629999999998</v>
      </c>
      <c r="J28" s="66">
        <f t="shared" si="10"/>
        <v>24292.993015390002</v>
      </c>
      <c r="K28" s="66">
        <f t="shared" ref="K28:L28" si="21">K43/$C$36</f>
        <v>6353.9046323228195</v>
      </c>
      <c r="L28" s="66">
        <f t="shared" si="21"/>
        <v>2890.8611383829202</v>
      </c>
    </row>
    <row r="29" spans="3:17">
      <c r="C29" s="29" t="s">
        <v>50</v>
      </c>
      <c r="E29" s="58">
        <v>2408</v>
      </c>
      <c r="F29" s="66">
        <f t="shared" ref="F29:G29" si="22">F44/$C$36</f>
        <v>944.34199999999998</v>
      </c>
      <c r="G29" s="66">
        <f t="shared" si="22"/>
        <v>424.94200000000001</v>
      </c>
      <c r="J29" s="66">
        <f t="shared" si="10"/>
        <v>2431.0599150999997</v>
      </c>
      <c r="K29" s="66">
        <f t="shared" ref="K29:L29" si="23">K44/$C$36</f>
        <v>898.218630521416</v>
      </c>
      <c r="L29" s="66">
        <f t="shared" si="23"/>
        <v>513.35636463919798</v>
      </c>
    </row>
    <row r="30" spans="3:17">
      <c r="C30" s="29" t="s">
        <v>51</v>
      </c>
      <c r="E30" s="58">
        <v>29469</v>
      </c>
      <c r="F30" s="66">
        <f t="shared" ref="F30:G30" si="24">F45/$C$36</f>
        <v>19576.275000000001</v>
      </c>
      <c r="G30" s="66">
        <f t="shared" si="24"/>
        <v>6562.174</v>
      </c>
      <c r="J30" s="66">
        <f t="shared" si="10"/>
        <v>28203.51452855</v>
      </c>
      <c r="K30" s="66">
        <f t="shared" ref="K30:L30" si="25">K45/$C$36</f>
        <v>18861.538245545398</v>
      </c>
      <c r="L30" s="66">
        <f t="shared" si="25"/>
        <v>6523.6807829816498</v>
      </c>
    </row>
    <row r="31" spans="3:17">
      <c r="C31" s="29" t="s">
        <v>52</v>
      </c>
      <c r="E31" s="58">
        <v>7753</v>
      </c>
      <c r="F31" s="66">
        <f t="shared" ref="F31:G31" si="26">F46/$C$36</f>
        <v>7657.5240000000003</v>
      </c>
      <c r="G31" s="66">
        <f t="shared" si="26"/>
        <v>5007.018</v>
      </c>
      <c r="J31" s="66">
        <f t="shared" si="10"/>
        <v>8354.2982865600006</v>
      </c>
      <c r="K31" s="66">
        <f t="shared" ref="K31:L31" si="27">K46/$C$36</f>
        <v>7990.4408818944094</v>
      </c>
      <c r="L31" s="66">
        <f t="shared" si="27"/>
        <v>4787.3531925446505</v>
      </c>
    </row>
    <row r="32" spans="3:17">
      <c r="C32" s="34" t="s">
        <v>53</v>
      </c>
      <c r="E32" s="58">
        <v>13834</v>
      </c>
      <c r="F32" s="66">
        <f t="shared" ref="F32:G32" si="28">F47/$C$36</f>
        <v>5083.4740000000002</v>
      </c>
      <c r="G32" s="66">
        <f t="shared" si="28"/>
        <v>1991.7570000000001</v>
      </c>
      <c r="J32" s="66">
        <f t="shared" si="10"/>
        <v>13827.937745200001</v>
      </c>
      <c r="K32" s="66">
        <f t="shared" ref="K32:L32" si="29">K47/$C$36</f>
        <v>5304.8458156912702</v>
      </c>
      <c r="L32" s="66">
        <f t="shared" si="29"/>
        <v>2101.203184916988</v>
      </c>
    </row>
    <row r="33" spans="3:17">
      <c r="C33" s="57" t="s">
        <v>28</v>
      </c>
      <c r="E33" s="58">
        <v>215728</v>
      </c>
      <c r="F33" s="66">
        <f t="shared" ref="F33:G33" si="30">F48/$C$36</f>
        <v>158568.995</v>
      </c>
      <c r="G33" s="66">
        <f t="shared" si="30"/>
        <v>87054.017999999996</v>
      </c>
      <c r="J33" s="66">
        <f t="shared" si="10"/>
        <v>218433.82452749403</v>
      </c>
      <c r="K33" s="66">
        <f t="shared" ref="K33:L33" si="31">K48/$C$36</f>
        <v>160755.18215780894</v>
      </c>
      <c r="L33" s="66">
        <f t="shared" si="31"/>
        <v>90271.660002640361</v>
      </c>
    </row>
    <row r="34" spans="3:17">
      <c r="K34" s="20"/>
    </row>
    <row r="36" spans="3:17">
      <c r="C36" s="20">
        <v>1000</v>
      </c>
    </row>
    <row r="37" spans="3:17">
      <c r="C37" s="20" t="s">
        <v>45</v>
      </c>
      <c r="E37" s="64">
        <f>E62+E63</f>
        <v>122190524</v>
      </c>
      <c r="F37" s="64">
        <f t="shared" ref="F37:G37" si="32">F62+F63</f>
        <v>108644525</v>
      </c>
      <c r="G37" s="64">
        <f t="shared" si="32"/>
        <v>68919990</v>
      </c>
      <c r="J37" s="64">
        <f>J62+J63</f>
        <v>126118228.12470999</v>
      </c>
      <c r="K37" s="64">
        <f t="shared" ref="K37:L37" si="33">K62+K63</f>
        <v>111043717.3892694</v>
      </c>
      <c r="L37" s="64">
        <f t="shared" si="33"/>
        <v>71347752.056835011</v>
      </c>
    </row>
    <row r="38" spans="3:17">
      <c r="C38" s="20" t="s">
        <v>56</v>
      </c>
      <c r="E38" s="64">
        <f>E62</f>
        <v>16691279</v>
      </c>
      <c r="F38" s="64">
        <f t="shared" ref="F38:G38" si="34">F62</f>
        <v>15405858</v>
      </c>
      <c r="G38" s="64">
        <f t="shared" si="34"/>
        <v>8712700</v>
      </c>
      <c r="J38" s="64">
        <f>J62</f>
        <v>15958084.525210001</v>
      </c>
      <c r="K38" s="64">
        <f t="shared" ref="K38:L38" si="35">K62</f>
        <v>15944452.553499101</v>
      </c>
      <c r="L38" s="64">
        <f t="shared" si="35"/>
        <v>9714692.4300041106</v>
      </c>
    </row>
    <row r="39" spans="3:17">
      <c r="C39" s="20" t="s">
        <v>57</v>
      </c>
      <c r="E39" s="64">
        <f>E63</f>
        <v>105499245</v>
      </c>
      <c r="F39" s="64">
        <f t="shared" ref="F39:G39" si="36">F63</f>
        <v>93238667</v>
      </c>
      <c r="G39" s="64">
        <f t="shared" si="36"/>
        <v>60207290</v>
      </c>
      <c r="J39" s="64">
        <f>J63</f>
        <v>110160143.5995</v>
      </c>
      <c r="K39" s="64">
        <f t="shared" ref="K39:L39" si="37">K63</f>
        <v>95099264.835770294</v>
      </c>
      <c r="L39" s="64">
        <f t="shared" si="37"/>
        <v>61633059.626830898</v>
      </c>
    </row>
    <row r="40" spans="3:17">
      <c r="C40" s="20" t="s">
        <v>46</v>
      </c>
      <c r="E40" s="64">
        <f>E55</f>
        <v>10233744</v>
      </c>
      <c r="F40" s="64">
        <f t="shared" ref="F40:G40" si="38">F55</f>
        <v>7238376</v>
      </c>
      <c r="G40" s="64">
        <f t="shared" si="38"/>
        <v>969552</v>
      </c>
      <c r="J40" s="64">
        <f>J55</f>
        <v>9850016.0259140003</v>
      </c>
      <c r="K40" s="64">
        <f>K55</f>
        <v>7188089.4063598402</v>
      </c>
      <c r="L40" s="64">
        <f t="shared" ref="L40" si="39">L55</f>
        <v>1109244.79125995</v>
      </c>
    </row>
    <row r="41" spans="3:17">
      <c r="C41" s="20" t="s">
        <v>47</v>
      </c>
      <c r="E41" s="64">
        <f>E58+E59</f>
        <v>5355434</v>
      </c>
      <c r="F41" s="64">
        <f t="shared" ref="F41:G41" si="40">F58+F59</f>
        <v>3077794</v>
      </c>
      <c r="G41" s="64">
        <f t="shared" si="40"/>
        <v>801722</v>
      </c>
      <c r="J41" s="64">
        <f>J58+J59</f>
        <v>5355776.88607</v>
      </c>
      <c r="K41" s="64">
        <f t="shared" ref="K41:L41" si="41">K58+K59</f>
        <v>3114427.1562043838</v>
      </c>
      <c r="L41" s="64">
        <f t="shared" si="41"/>
        <v>998208.49108000402</v>
      </c>
    </row>
    <row r="42" spans="3:17">
      <c r="C42" s="20" t="s">
        <v>48</v>
      </c>
      <c r="E42" s="64">
        <f>E43+E44+E45+E46+E47</f>
        <v>77948044</v>
      </c>
      <c r="F42" s="64">
        <f t="shared" ref="F42:G42" si="42">F43+F44+F45+F46+F47</f>
        <v>39608300</v>
      </c>
      <c r="G42" s="64">
        <f t="shared" si="42"/>
        <v>16362754</v>
      </c>
      <c r="J42" s="64">
        <f>J43+J44+J45+J46+J47</f>
        <v>77109803.490799993</v>
      </c>
      <c r="K42" s="64">
        <f t="shared" ref="K42" si="43">K43+K44+K45+K46+K47</f>
        <v>39408948.205975316</v>
      </c>
      <c r="L42" s="64">
        <f t="shared" ref="L42" si="44">L43+L44+L45+L46+L47</f>
        <v>16816454.663465407</v>
      </c>
    </row>
    <row r="43" spans="3:17">
      <c r="C43" s="20" t="s">
        <v>49</v>
      </c>
      <c r="E43" s="64">
        <f>E66</f>
        <v>24484007</v>
      </c>
      <c r="F43" s="64">
        <f t="shared" ref="F43:G43" si="45">F66</f>
        <v>6346685</v>
      </c>
      <c r="G43" s="64">
        <f t="shared" si="45"/>
        <v>2376863</v>
      </c>
      <c r="J43" s="64">
        <f>J66</f>
        <v>24292993.015390001</v>
      </c>
      <c r="K43" s="64">
        <f t="shared" ref="K43:L43" si="46">K66</f>
        <v>6353904.6323228199</v>
      </c>
      <c r="L43" s="64">
        <f t="shared" si="46"/>
        <v>2890861.1383829201</v>
      </c>
    </row>
    <row r="44" spans="3:17" s="20" customFormat="1">
      <c r="C44" s="20" t="s">
        <v>50</v>
      </c>
      <c r="E44" s="64">
        <f t="shared" ref="E44:G46" si="47">E67</f>
        <v>2407562</v>
      </c>
      <c r="F44" s="64">
        <f t="shared" si="47"/>
        <v>944342</v>
      </c>
      <c r="G44" s="64">
        <f t="shared" si="47"/>
        <v>424942</v>
      </c>
      <c r="J44" s="64">
        <f t="shared" ref="J44:L44" si="48">J67</f>
        <v>2431059.9150999999</v>
      </c>
      <c r="K44" s="64">
        <f t="shared" si="48"/>
        <v>898218.63052141597</v>
      </c>
      <c r="L44" s="64">
        <f t="shared" si="48"/>
        <v>513356.364639198</v>
      </c>
      <c r="M44"/>
      <c r="N44"/>
      <c r="O44"/>
      <c r="P44"/>
      <c r="Q44"/>
    </row>
    <row r="45" spans="3:17" s="20" customFormat="1">
      <c r="C45" s="20" t="s">
        <v>51</v>
      </c>
      <c r="E45" s="64">
        <f t="shared" si="47"/>
        <v>29469378</v>
      </c>
      <c r="F45" s="64">
        <f t="shared" si="47"/>
        <v>19576275</v>
      </c>
      <c r="G45" s="64">
        <f t="shared" si="47"/>
        <v>6562174</v>
      </c>
      <c r="J45" s="64">
        <f t="shared" ref="J45:L45" si="49">J68</f>
        <v>28203514.528549999</v>
      </c>
      <c r="K45" s="64">
        <f t="shared" si="49"/>
        <v>18861538.245545398</v>
      </c>
      <c r="L45" s="64">
        <f t="shared" si="49"/>
        <v>6523680.78298165</v>
      </c>
      <c r="M45"/>
      <c r="N45"/>
      <c r="O45"/>
      <c r="P45"/>
      <c r="Q45"/>
    </row>
    <row r="46" spans="3:17" s="20" customFormat="1">
      <c r="C46" s="20" t="s">
        <v>52</v>
      </c>
      <c r="E46" s="64">
        <f t="shared" si="47"/>
        <v>7753416</v>
      </c>
      <c r="F46" s="64">
        <f t="shared" si="47"/>
        <v>7657524</v>
      </c>
      <c r="G46" s="64">
        <f t="shared" si="47"/>
        <v>5007018</v>
      </c>
      <c r="J46" s="64">
        <f t="shared" ref="J46:L46" si="50">J69</f>
        <v>8354298.2865599999</v>
      </c>
      <c r="K46" s="64">
        <f t="shared" si="50"/>
        <v>7990440.8818944097</v>
      </c>
      <c r="L46" s="64">
        <f t="shared" si="50"/>
        <v>4787353.1925446503</v>
      </c>
      <c r="M46"/>
      <c r="N46"/>
      <c r="O46"/>
      <c r="P46"/>
      <c r="Q46"/>
    </row>
    <row r="47" spans="3:17" s="20" customFormat="1">
      <c r="C47" s="20" t="s">
        <v>53</v>
      </c>
      <c r="E47" s="64">
        <f>E70+E71+E72</f>
        <v>13833681</v>
      </c>
      <c r="F47" s="64">
        <f t="shared" ref="F47:G47" si="51">F70+F71+F72</f>
        <v>5083474</v>
      </c>
      <c r="G47" s="64">
        <f t="shared" si="51"/>
        <v>1991757</v>
      </c>
      <c r="J47" s="64">
        <f>J70+J71+J72</f>
        <v>13827937.745200001</v>
      </c>
      <c r="K47" s="64">
        <f t="shared" ref="K47:L47" si="52">K70+K71+K72</f>
        <v>5304845.8156912699</v>
      </c>
      <c r="L47" s="64">
        <f t="shared" si="52"/>
        <v>2101203.184916988</v>
      </c>
      <c r="M47"/>
      <c r="N47"/>
      <c r="O47"/>
      <c r="P47"/>
      <c r="Q47"/>
    </row>
    <row r="48" spans="3:17" s="20" customFormat="1">
      <c r="C48" s="20" t="s">
        <v>28</v>
      </c>
      <c r="E48" s="64">
        <f>E37+E40+E41+E42</f>
        <v>215727746</v>
      </c>
      <c r="F48" s="64">
        <f t="shared" ref="F48:G48" si="53">F37+F40+F41+F42</f>
        <v>158568995</v>
      </c>
      <c r="G48" s="64">
        <f t="shared" si="53"/>
        <v>87054018</v>
      </c>
      <c r="J48" s="64">
        <f>J37+J40+J41+J42</f>
        <v>218433824.52749401</v>
      </c>
      <c r="K48" s="64">
        <f t="shared" ref="K48:L48" si="54">K37+K40+K41+K42</f>
        <v>160755182.15780893</v>
      </c>
      <c r="L48" s="64">
        <f t="shared" si="54"/>
        <v>90271660.002640367</v>
      </c>
      <c r="M48"/>
      <c r="N48"/>
      <c r="O48"/>
      <c r="P48"/>
      <c r="Q48"/>
    </row>
    <row r="49" spans="3:17" s="20" customFormat="1">
      <c r="L49"/>
      <c r="M49"/>
      <c r="N49"/>
      <c r="O49"/>
      <c r="P49"/>
      <c r="Q49"/>
    </row>
    <row r="50" spans="3:17" s="20" customFormat="1">
      <c r="L50"/>
      <c r="M50"/>
      <c r="N50"/>
      <c r="O50"/>
      <c r="P50"/>
      <c r="Q50"/>
    </row>
    <row r="53" spans="3:17">
      <c r="E53" s="20" t="s">
        <v>103</v>
      </c>
      <c r="F53"/>
      <c r="G53"/>
      <c r="H53" s="20"/>
      <c r="J53" s="20" t="s">
        <v>78</v>
      </c>
    </row>
    <row r="54" spans="3:17">
      <c r="C54" s="20" t="s">
        <v>77</v>
      </c>
      <c r="E54" t="s">
        <v>102</v>
      </c>
      <c r="F54" s="20" t="s">
        <v>101</v>
      </c>
      <c r="G54" s="20" t="s">
        <v>96</v>
      </c>
      <c r="H54" s="20"/>
      <c r="J54" t="s">
        <v>102</v>
      </c>
      <c r="K54" s="20" t="s">
        <v>101</v>
      </c>
      <c r="L54" s="20" t="s">
        <v>96</v>
      </c>
    </row>
    <row r="55" spans="3:17">
      <c r="C55" s="20" t="s">
        <v>79</v>
      </c>
      <c r="E55" s="65">
        <v>10233744</v>
      </c>
      <c r="F55" s="92">
        <v>7238376</v>
      </c>
      <c r="G55" s="92">
        <v>969552</v>
      </c>
      <c r="H55" s="20"/>
      <c r="J55" s="90">
        <v>9850016.0259140003</v>
      </c>
      <c r="K55" s="90">
        <v>7188089.4063598402</v>
      </c>
      <c r="L55" s="90">
        <v>1109244.79125995</v>
      </c>
    </row>
    <row r="56" spans="3:17">
      <c r="C56" s="20" t="s">
        <v>80</v>
      </c>
      <c r="E56" s="65"/>
      <c r="F56" s="65"/>
      <c r="G56" s="65"/>
      <c r="H56" s="20"/>
      <c r="J56" s="90">
        <v>9850016.0259140003</v>
      </c>
      <c r="K56" s="90">
        <v>7188089.4063598402</v>
      </c>
      <c r="L56" s="90">
        <v>1109244.79125995</v>
      </c>
    </row>
    <row r="57" spans="3:17">
      <c r="C57" s="20" t="s">
        <v>81</v>
      </c>
      <c r="E57" s="65"/>
      <c r="F57" s="65"/>
      <c r="G57" s="65"/>
      <c r="H57" s="20"/>
      <c r="J57" s="90"/>
      <c r="K57" s="90"/>
      <c r="L57" s="90"/>
    </row>
    <row r="58" spans="3:17">
      <c r="C58" s="20" t="s">
        <v>82</v>
      </c>
      <c r="E58" s="65">
        <v>415076</v>
      </c>
      <c r="F58" s="92">
        <v>2962037</v>
      </c>
      <c r="G58" s="92">
        <v>730152</v>
      </c>
      <c r="H58" s="20"/>
      <c r="J58" s="90">
        <v>432832.87959000003</v>
      </c>
      <c r="K58" s="90">
        <v>107195.077808904</v>
      </c>
      <c r="L58" s="90">
        <v>50544.377663886997</v>
      </c>
    </row>
    <row r="59" spans="3:17">
      <c r="C59" s="20" t="s">
        <v>83</v>
      </c>
      <c r="E59" s="65">
        <v>4940358</v>
      </c>
      <c r="F59" s="92">
        <v>115757</v>
      </c>
      <c r="G59" s="92">
        <v>71570</v>
      </c>
      <c r="H59" s="20"/>
      <c r="J59" s="90">
        <v>4922944.00648</v>
      </c>
      <c r="K59" s="90">
        <v>3007232.0783954798</v>
      </c>
      <c r="L59" s="90">
        <v>947664.11341611703</v>
      </c>
    </row>
    <row r="60" spans="3:17">
      <c r="C60" s="20" t="s">
        <v>80</v>
      </c>
      <c r="E60" s="65"/>
      <c r="F60" s="65"/>
      <c r="G60" s="65"/>
      <c r="H60" s="20"/>
      <c r="J60" s="90">
        <v>5355776.88607</v>
      </c>
      <c r="K60" s="90">
        <v>3114427.1562043801</v>
      </c>
      <c r="L60" s="90">
        <v>998208.49108000402</v>
      </c>
    </row>
    <row r="61" spans="3:17">
      <c r="C61" s="20" t="s">
        <v>84</v>
      </c>
      <c r="E61" s="65"/>
      <c r="F61" s="65"/>
      <c r="G61" s="65"/>
      <c r="H61" s="20"/>
      <c r="J61" s="90"/>
      <c r="K61" s="90"/>
      <c r="L61" s="90"/>
    </row>
    <row r="62" spans="3:17">
      <c r="C62" s="20" t="s">
        <v>85</v>
      </c>
      <c r="E62" s="85">
        <v>16691279</v>
      </c>
      <c r="F62" s="65">
        <v>15405858</v>
      </c>
      <c r="G62" s="65">
        <v>8712700</v>
      </c>
      <c r="H62" s="20"/>
      <c r="J62" s="90">
        <v>15958084.525210001</v>
      </c>
      <c r="K62" s="90">
        <v>15944452.553499101</v>
      </c>
      <c r="L62" s="90">
        <v>9714692.4300041106</v>
      </c>
    </row>
    <row r="63" spans="3:17">
      <c r="C63" s="20" t="s">
        <v>86</v>
      </c>
      <c r="E63" s="65">
        <v>105499245</v>
      </c>
      <c r="F63" s="92">
        <v>93238667</v>
      </c>
      <c r="G63" s="92">
        <v>60207290</v>
      </c>
      <c r="H63" s="20"/>
      <c r="J63" s="90">
        <v>110160143.5995</v>
      </c>
      <c r="K63" s="90">
        <v>95099264.835770294</v>
      </c>
      <c r="L63" s="90">
        <v>61633059.626830898</v>
      </c>
    </row>
    <row r="64" spans="3:17">
      <c r="C64" s="20" t="s">
        <v>80</v>
      </c>
      <c r="E64" s="65"/>
      <c r="F64" s="65"/>
      <c r="G64" s="65"/>
      <c r="H64" s="20"/>
      <c r="J64" s="90">
        <v>111307769.30791999</v>
      </c>
      <c r="K64" s="90">
        <v>111043717.38926899</v>
      </c>
      <c r="L64" s="90">
        <v>71347752.056834996</v>
      </c>
    </row>
    <row r="65" spans="3:12">
      <c r="C65" s="20" t="s">
        <v>87</v>
      </c>
      <c r="E65" s="65"/>
      <c r="F65" s="65"/>
      <c r="G65" s="65"/>
      <c r="H65" s="20"/>
      <c r="J65" s="90"/>
      <c r="K65" s="90"/>
      <c r="L65" s="90"/>
    </row>
    <row r="66" spans="3:12">
      <c r="C66" s="20" t="s">
        <v>88</v>
      </c>
      <c r="E66" s="65">
        <v>24484007</v>
      </c>
      <c r="F66" s="65">
        <v>6346685</v>
      </c>
      <c r="G66" s="65">
        <v>2376863</v>
      </c>
      <c r="H66" s="20"/>
      <c r="J66" s="90">
        <v>24292993.015390001</v>
      </c>
      <c r="K66" s="90">
        <v>6353904.6323228199</v>
      </c>
      <c r="L66" s="90">
        <v>2890861.1383829201</v>
      </c>
    </row>
    <row r="67" spans="3:12">
      <c r="C67" s="20" t="s">
        <v>89</v>
      </c>
      <c r="E67" s="65">
        <v>2407562</v>
      </c>
      <c r="F67" s="65">
        <v>944342</v>
      </c>
      <c r="G67" s="65">
        <v>424942</v>
      </c>
      <c r="H67" s="20"/>
      <c r="J67" s="90">
        <v>2431059.9150999999</v>
      </c>
      <c r="K67" s="90">
        <v>898218.63052141597</v>
      </c>
      <c r="L67" s="90">
        <v>513356.364639198</v>
      </c>
    </row>
    <row r="68" spans="3:12">
      <c r="C68" s="20" t="s">
        <v>90</v>
      </c>
      <c r="E68" s="65">
        <v>29469378</v>
      </c>
      <c r="F68" s="65">
        <v>19576275</v>
      </c>
      <c r="G68" s="65">
        <v>6562174</v>
      </c>
      <c r="H68" s="20"/>
      <c r="J68" s="90">
        <v>28203514.528549999</v>
      </c>
      <c r="K68" s="90">
        <v>18861538.245545398</v>
      </c>
      <c r="L68" s="90">
        <v>6523680.78298165</v>
      </c>
    </row>
    <row r="69" spans="3:12">
      <c r="C69" s="20" t="s">
        <v>91</v>
      </c>
      <c r="E69" s="65">
        <v>7753416</v>
      </c>
      <c r="F69" s="65">
        <v>7657524</v>
      </c>
      <c r="G69" s="65">
        <v>5007018</v>
      </c>
      <c r="H69" s="20"/>
      <c r="J69" s="90">
        <v>8354298.2865599999</v>
      </c>
      <c r="K69" s="90">
        <v>7990440.8818944097</v>
      </c>
      <c r="L69" s="90">
        <v>4787353.1925446503</v>
      </c>
    </row>
    <row r="70" spans="3:12">
      <c r="C70" s="20" t="s">
        <v>92</v>
      </c>
      <c r="E70" s="65">
        <v>1812930</v>
      </c>
      <c r="F70" s="65">
        <v>1175217</v>
      </c>
      <c r="G70" s="65">
        <v>237078</v>
      </c>
      <c r="H70" s="20"/>
      <c r="J70" s="90">
        <v>1883803.7775399999</v>
      </c>
      <c r="K70" s="90">
        <v>1041551.08818021</v>
      </c>
      <c r="L70" s="90">
        <v>193331.822043658</v>
      </c>
    </row>
    <row r="71" spans="3:12">
      <c r="C71" s="20" t="s">
        <v>93</v>
      </c>
      <c r="E71" s="65">
        <v>160771</v>
      </c>
      <c r="F71" s="65">
        <v>141438</v>
      </c>
      <c r="G71" s="65">
        <v>4807</v>
      </c>
      <c r="H71" s="20"/>
      <c r="J71" s="90">
        <v>159958.88133999999</v>
      </c>
      <c r="K71" s="90">
        <v>138311.80118000001</v>
      </c>
      <c r="L71" s="90">
        <v>54189.998599999999</v>
      </c>
    </row>
    <row r="72" spans="3:12">
      <c r="C72" s="20" t="s">
        <v>94</v>
      </c>
      <c r="E72" s="65">
        <v>11859980</v>
      </c>
      <c r="F72" s="65">
        <v>3766819</v>
      </c>
      <c r="G72" s="65">
        <v>1749872</v>
      </c>
      <c r="H72" s="20"/>
      <c r="J72" s="90">
        <v>11784175.08632</v>
      </c>
      <c r="K72" s="90">
        <v>4124982.92633106</v>
      </c>
      <c r="L72" s="90">
        <v>1853681.36427333</v>
      </c>
    </row>
    <row r="73" spans="3:12">
      <c r="C73" s="20" t="s">
        <v>80</v>
      </c>
      <c r="E73" s="65"/>
      <c r="F73" s="65"/>
      <c r="G73" s="65"/>
      <c r="H73" s="20"/>
      <c r="J73" s="90">
        <v>77109803.490799993</v>
      </c>
      <c r="K73" s="90">
        <v>39408948.205975398</v>
      </c>
      <c r="L73" s="90">
        <v>16816454.663465399</v>
      </c>
    </row>
    <row r="74" spans="3:12">
      <c r="C74" s="20" t="s">
        <v>95</v>
      </c>
      <c r="E74" s="65">
        <f>SUM(E55:E72)</f>
        <v>215727746</v>
      </c>
      <c r="F74" s="65">
        <f t="shared" ref="F74:G74" si="55">SUM(F55:F72)</f>
        <v>158568995</v>
      </c>
      <c r="G74" s="65">
        <f t="shared" si="55"/>
        <v>87054018</v>
      </c>
      <c r="H74" s="20"/>
      <c r="J74" s="90">
        <v>219581450.23591399</v>
      </c>
      <c r="K74" s="90">
        <v>160755182.15780899</v>
      </c>
      <c r="L74" s="90">
        <v>90271660.002640396</v>
      </c>
    </row>
  </sheetData>
  <mergeCells count="8">
    <mergeCell ref="O4:O5"/>
    <mergeCell ref="P4:P5"/>
    <mergeCell ref="A4:A5"/>
    <mergeCell ref="B4:B5"/>
    <mergeCell ref="C4:C5"/>
    <mergeCell ref="D4:H4"/>
    <mergeCell ref="I4:M4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Life and Nonlife_</vt:lpstr>
      <vt:lpstr>Life and Nonlife</vt:lpstr>
      <vt:lpstr>No. of Company_</vt:lpstr>
      <vt:lpstr>No. of Company</vt:lpstr>
      <vt:lpstr>GI Overview </vt:lpstr>
      <vt:lpstr>IPRB GI Prem Loss_</vt:lpstr>
      <vt:lpstr>GI Prem Loss</vt:lpstr>
      <vt:lpstr>GI Line of biz</vt:lpstr>
      <vt:lpstr>IPRB Line of biz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Lenovo</cp:lastModifiedBy>
  <dcterms:created xsi:type="dcterms:W3CDTF">2018-10-24T03:46:10Z</dcterms:created>
  <dcterms:modified xsi:type="dcterms:W3CDTF">2021-01-11T03:10:27Z</dcterms:modified>
</cp:coreProperties>
</file>